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C:\Users\570594\Desktop\SAFEGUARD\Correction package from IRS 03312020\Network\"/>
    </mc:Choice>
  </mc:AlternateContent>
  <xr:revisionPtr revIDLastSave="0" documentId="13_ncr:1_{F42517D8-6ED2-4D6E-97E5-3F412BEE9EA5}" xr6:coauthVersionLast="45" xr6:coauthVersionMax="45" xr10:uidLastSave="{00000000-0000-0000-0000-000000000000}"/>
  <bookViews>
    <workbookView xWindow="-120" yWindow="-120" windowWidth="29040" windowHeight="15840" tabRatio="646" xr2:uid="{00000000-000D-0000-FFFF-FFFF00000000}"/>
  </bookViews>
  <sheets>
    <sheet name="Dashboard" sheetId="5" r:id="rId1"/>
    <sheet name="Results" sheetId="13" r:id="rId2"/>
    <sheet name="Instructions" sheetId="6" r:id="rId3"/>
    <sheet name="Gen Test Cases" sheetId="9" r:id="rId4"/>
    <sheet name="IOS 15.0M Test Cases" sheetId="12" r:id="rId5"/>
    <sheet name="IOS 16.0M Test Cases " sheetId="11" r:id="rId6"/>
    <sheet name="Change Log" sheetId="7" r:id="rId7"/>
    <sheet name="Issue Code Table" sheetId="10" r:id="rId8"/>
  </sheets>
  <externalReferences>
    <externalReference r:id="rId9"/>
  </externalReferences>
  <definedNames>
    <definedName name="_xlnm._FilterDatabase" localSheetId="3" hidden="1">'Gen Test Cases'!$A$2:$M$38</definedName>
    <definedName name="_xlnm._FilterDatabase" localSheetId="4" hidden="1">'IOS 15.0M Test Cases'!$A$2:$T$52</definedName>
    <definedName name="_xlnm._FilterDatabase" localSheetId="5" hidden="1">'IOS 16.0M Test Cases '!$A$2:$AJ$59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4" i="12" l="1"/>
  <c r="AA5" i="12"/>
  <c r="AA6" i="12"/>
  <c r="AA7" i="12"/>
  <c r="AA8"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0" i="12"/>
  <c r="AA41" i="12"/>
  <c r="AA42" i="12"/>
  <c r="AA43" i="12"/>
  <c r="AA44" i="12"/>
  <c r="AA45" i="12"/>
  <c r="AA46" i="12"/>
  <c r="AA47" i="12"/>
  <c r="AA48" i="12"/>
  <c r="AA49" i="12"/>
  <c r="AA50" i="12"/>
  <c r="AA51" i="12"/>
  <c r="AA3" i="12"/>
  <c r="E16" i="13" l="1"/>
  <c r="AA4" i="11" l="1"/>
  <c r="AA5" i="11"/>
  <c r="AA6" i="11"/>
  <c r="AA7" i="11"/>
  <c r="AA8" i="11"/>
  <c r="AA9" i="11"/>
  <c r="AA10" i="11"/>
  <c r="AA11" i="11"/>
  <c r="AA12" i="11"/>
  <c r="AA13" i="11"/>
  <c r="AA14" i="11"/>
  <c r="AA15" i="11"/>
  <c r="AA16" i="11"/>
  <c r="AA17" i="11"/>
  <c r="AA18" i="11"/>
  <c r="AA19" i="11"/>
  <c r="AA20" i="11"/>
  <c r="AA21" i="11"/>
  <c r="AA22" i="11"/>
  <c r="AA23" i="11"/>
  <c r="AA24" i="11"/>
  <c r="AA25" i="11"/>
  <c r="AA26" i="11"/>
  <c r="AA27" i="11"/>
  <c r="AA28" i="11"/>
  <c r="AA29" i="11"/>
  <c r="AA30" i="11"/>
  <c r="AA31" i="11"/>
  <c r="AA32" i="11"/>
  <c r="AA33" i="11"/>
  <c r="AA34" i="11"/>
  <c r="AA35" i="11"/>
  <c r="AA36" i="11"/>
  <c r="AA37" i="11"/>
  <c r="AA38" i="11"/>
  <c r="AA39" i="11"/>
  <c r="AA40" i="11"/>
  <c r="AA41" i="11"/>
  <c r="AA42" i="11"/>
  <c r="AA43" i="11"/>
  <c r="AA44" i="11"/>
  <c r="AA45" i="11"/>
  <c r="AA46" i="11"/>
  <c r="AA47" i="11"/>
  <c r="AA48" i="11"/>
  <c r="AA49" i="11"/>
  <c r="AA50" i="11"/>
  <c r="AA51" i="11"/>
  <c r="AA52" i="11"/>
  <c r="AA53" i="11"/>
  <c r="AA54" i="11"/>
  <c r="AA55" i="11"/>
  <c r="AA56" i="11"/>
  <c r="AA57" i="11"/>
  <c r="AA58" i="11"/>
  <c r="E12" i="13" l="1"/>
  <c r="D12" i="13" l="1"/>
  <c r="C12" i="13"/>
  <c r="B12" i="13"/>
  <c r="E30" i="13"/>
  <c r="D30" i="13"/>
  <c r="C30" i="13"/>
  <c r="B30" i="13"/>
  <c r="F12" i="13" l="1"/>
  <c r="M12" i="13"/>
  <c r="O12" i="13"/>
  <c r="K17" i="13"/>
  <c r="K19" i="13"/>
  <c r="M30" i="13"/>
  <c r="O30" i="13"/>
  <c r="K35" i="13"/>
  <c r="K37" i="13"/>
  <c r="F42" i="13"/>
  <c r="N12" i="13" l="1"/>
  <c r="N30" i="13"/>
  <c r="F30" i="13"/>
  <c r="AA3" i="11" l="1"/>
  <c r="AA3" i="9"/>
  <c r="AA4" i="9"/>
  <c r="AA5" i="9"/>
  <c r="AA6" i="9"/>
  <c r="AA7" i="9"/>
  <c r="AA8" i="9"/>
  <c r="AA9" i="9"/>
  <c r="AA10" i="9"/>
  <c r="AA11" i="9"/>
  <c r="AA12" i="9"/>
  <c r="AA13" i="9"/>
  <c r="AA14" i="9"/>
  <c r="AA15" i="9"/>
  <c r="AA16" i="9"/>
  <c r="AA17" i="9"/>
  <c r="AA18" i="9"/>
  <c r="AA19" i="9"/>
  <c r="AA20" i="9"/>
  <c r="AA21" i="9"/>
  <c r="AA22" i="9"/>
  <c r="AA23" i="9"/>
  <c r="AA24" i="9"/>
  <c r="AA25" i="9"/>
  <c r="AA26" i="9"/>
  <c r="AA27" i="9"/>
  <c r="AA28" i="9"/>
  <c r="AA29" i="9"/>
  <c r="AA30" i="9"/>
  <c r="AA31" i="9"/>
  <c r="AA32" i="9"/>
  <c r="AA33" i="9"/>
  <c r="AA34" i="9"/>
  <c r="AA35" i="9"/>
  <c r="AA36" i="9"/>
  <c r="AA37" i="9"/>
  <c r="AA38" i="9"/>
  <c r="C38" i="13" l="1"/>
  <c r="C39" i="13"/>
  <c r="C35" i="13"/>
  <c r="C36" i="13"/>
  <c r="C40" i="13"/>
  <c r="C41" i="13"/>
  <c r="C37" i="13"/>
  <c r="D35" i="13"/>
  <c r="I35" i="13" s="1"/>
  <c r="D39" i="13"/>
  <c r="I39" i="13" s="1"/>
  <c r="E36" i="13"/>
  <c r="E40" i="13"/>
  <c r="F37" i="13"/>
  <c r="H37" i="13" s="1"/>
  <c r="F41" i="13"/>
  <c r="H41" i="13" s="1"/>
  <c r="C34" i="13"/>
  <c r="E20" i="13"/>
  <c r="F17" i="13"/>
  <c r="F21" i="13"/>
  <c r="D20" i="13"/>
  <c r="I20" i="13" s="1"/>
  <c r="D16" i="13"/>
  <c r="I16" i="13" s="1"/>
  <c r="C20" i="13"/>
  <c r="C16" i="13"/>
  <c r="E39" i="13"/>
  <c r="D34" i="13"/>
  <c r="I34" i="13" s="1"/>
  <c r="F20" i="13"/>
  <c r="D23" i="13"/>
  <c r="I23" i="13" s="1"/>
  <c r="D36" i="13"/>
  <c r="I36" i="13" s="1"/>
  <c r="D40" i="13"/>
  <c r="I40" i="13" s="1"/>
  <c r="E37" i="13"/>
  <c r="E41" i="13"/>
  <c r="F38" i="13"/>
  <c r="H38" i="13" s="1"/>
  <c r="F34" i="13"/>
  <c r="E17" i="13"/>
  <c r="E21" i="13"/>
  <c r="F18" i="13"/>
  <c r="F22" i="13"/>
  <c r="D17" i="13"/>
  <c r="I17" i="13" s="1"/>
  <c r="D21" i="13"/>
  <c r="I21" i="13" s="1"/>
  <c r="C17" i="13"/>
  <c r="H17" i="13" s="1"/>
  <c r="C21" i="13"/>
  <c r="H21" i="13" s="1"/>
  <c r="D38" i="13"/>
  <c r="I38" i="13" s="1"/>
  <c r="F36" i="13"/>
  <c r="H36" i="13" s="1"/>
  <c r="E19" i="13"/>
  <c r="F16" i="13"/>
  <c r="C19" i="13"/>
  <c r="D37" i="13"/>
  <c r="I37" i="13" s="1"/>
  <c r="D41" i="13"/>
  <c r="I41" i="13" s="1"/>
  <c r="E38" i="13"/>
  <c r="F35" i="13"/>
  <c r="H35" i="13" s="1"/>
  <c r="F39" i="13"/>
  <c r="H39" i="13" s="1"/>
  <c r="E34" i="13"/>
  <c r="E18" i="13"/>
  <c r="E22" i="13"/>
  <c r="F19" i="13"/>
  <c r="F23" i="13"/>
  <c r="D18" i="13"/>
  <c r="I18" i="13" s="1"/>
  <c r="D22" i="13"/>
  <c r="I22" i="13" s="1"/>
  <c r="C18" i="13"/>
  <c r="H18" i="13" s="1"/>
  <c r="C22" i="13"/>
  <c r="H22" i="13" s="1"/>
  <c r="E35" i="13"/>
  <c r="F40" i="13"/>
  <c r="H40" i="13" s="1"/>
  <c r="E23" i="13"/>
  <c r="D19" i="13"/>
  <c r="I19" i="13" s="1"/>
  <c r="C23" i="13"/>
  <c r="H23" i="13" s="1"/>
  <c r="H16" i="13" l="1"/>
  <c r="H34" i="13"/>
  <c r="D42" i="13" s="1"/>
  <c r="G30" i="13" s="1"/>
  <c r="H19" i="13"/>
  <c r="H20" i="13"/>
  <c r="D24" i="13" l="1"/>
  <c r="G12" i="13" s="1"/>
</calcChain>
</file>

<file path=xl/sharedStrings.xml><?xml version="1.0" encoding="utf-8"?>
<sst xmlns="http://schemas.openxmlformats.org/spreadsheetml/2006/main" count="3469" uniqueCount="2197">
  <si>
    <t>Internal Revenue Service</t>
  </si>
  <si>
    <t>Office of Safeguards</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</si>
  <si>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</si>
  <si>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</si>
  <si>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</si>
  <si>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</si>
  <si>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</si>
  <si>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</si>
  <si>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</si>
  <si>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</si>
  <si>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</si>
  <si>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</si>
  <si>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</si>
  <si>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</si>
  <si>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</si>
  <si>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</si>
  <si>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</si>
  <si>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</si>
  <si>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</si>
  <si>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</si>
  <si>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</si>
  <si>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</si>
  <si>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</si>
  <si>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</si>
  <si>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</si>
  <si>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</si>
  <si>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</si>
  <si>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Fail</t>
  </si>
  <si>
    <t>Info</t>
  </si>
  <si>
    <t>N/A</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</si>
  <si>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</si>
  <si>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</si>
  <si>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</si>
  <si>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</si>
  <si>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</si>
  <si>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</si>
  <si>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</si>
  <si>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</si>
  <si>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</si>
  <si>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</si>
  <si>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</si>
  <si>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</si>
  <si>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</si>
  <si>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</si>
  <si>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</si>
  <si>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</si>
  <si>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</si>
  <si>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</si>
  <si>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</si>
  <si>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</si>
  <si>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</si>
  <si>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</si>
  <si>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</si>
  <si>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</si>
  <si>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</si>
  <si>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</si>
  <si>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</si>
  <si>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</si>
  <si>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Change Log</t>
  </si>
  <si>
    <t>Version</t>
  </si>
  <si>
    <t>Date</t>
  </si>
  <si>
    <t>Description of Changes</t>
  </si>
  <si>
    <t>Author</t>
  </si>
  <si>
    <t>First Release</t>
  </si>
  <si>
    <t>Booz Allen Hamilton</t>
  </si>
  <si>
    <t>Test ID</t>
  </si>
  <si>
    <t>NIST ID</t>
  </si>
  <si>
    <t>Test Method</t>
  </si>
  <si>
    <t>CIS Benchmark Section #</t>
  </si>
  <si>
    <t>Recommendation #</t>
  </si>
  <si>
    <t>Section Title</t>
  </si>
  <si>
    <t>Actual Results</t>
  </si>
  <si>
    <t>Status</t>
  </si>
  <si>
    <t>Notes/Evidence</t>
  </si>
  <si>
    <t>Expected Results</t>
  </si>
  <si>
    <t>Remediation Procedure</t>
  </si>
  <si>
    <t>Description</t>
  </si>
  <si>
    <t>Rationale Statement</t>
  </si>
  <si>
    <t>▪ Description</t>
  </si>
  <si>
    <t>executed using the applicable NIST 800-53A test method (Interview, Examine).</t>
  </si>
  <si>
    <t>SI-2</t>
  </si>
  <si>
    <t>Flaw Remediation</t>
  </si>
  <si>
    <t>IA-5</t>
  </si>
  <si>
    <t>Authenticator Management</t>
  </si>
  <si>
    <t>AC-3</t>
  </si>
  <si>
    <t>Access Enforcement</t>
  </si>
  <si>
    <t>Criticality</t>
  </si>
  <si>
    <t>AU-6</t>
  </si>
  <si>
    <t>Audit Review, Analysis, and Reporting</t>
  </si>
  <si>
    <t>SC-8</t>
  </si>
  <si>
    <t>Transmission Confidentiality and Integrity</t>
  </si>
  <si>
    <t>Using AAA authentication for interactive management access to the device provides consistent, centralized control of your network. The default under AAA (local or network) is to require users to log in using a valid user name and password. This rule applies for both local and network AAA.</t>
  </si>
  <si>
    <t>Configuring VTY access control restricts remote access to only those authorized to manage the device and prevents unauthorized users from accessing the system.</t>
  </si>
  <si>
    <t>Unused ports should be disabled, if not required, since they provide a potential access path for attackers. Some devices include both an auxiliary and console port that can be used to locally connect to and configure the device. The console port is normally the primary port used to configure the device; even when remote, backup administration is required via console server or Keyboard, Video, Mouse (KVM) hardware. The auxiliary port is primarily used for dial-up administration via an external modem; instead, use other available methods.</t>
  </si>
  <si>
    <t>Requiring the enable secret setting protects privileged EXEC mode. By default, a strong password is not required, a user can just press the Enter key at the Password prompt to start privileged mode. The enable password command causes the device to enforce use of a password to access privileged mode. Enable secrets use a one-way cryptographic hash (MD5). This is preferred to Level 7 enable passwords that use a weak, well-known, and easily reversible encryption algorithm.</t>
  </si>
  <si>
    <t>Default device configuration does not require strong user authentication potentially enabling unfettered access to an attacker that is able to reach the device. Creating a local account with an encrypted password enforces login authentication and provides a fallback authentication mechanism for configuration in a named method list in a situation where centralized authentication, authorization, and accounting services are unavailable.</t>
  </si>
  <si>
    <t>SNMP read access allows remote monitoring and management of the device.</t>
  </si>
  <si>
    <t>The default community string "private" is well known. Using easy to guess, well known community string poses a threat that an attacker can effortlessly gain unauthorized access to the device.</t>
  </si>
  <si>
    <t>If ACLs are not applied, then anyone with a valid SNMP community string can potentially monitor and manage the router. An ACL should be defined and applied for all SNMP access to limit access to a small number of authorized management stations segmented in a trusted management zone. If possible, use SNMPv3 which uses authentication, authorization, and data privatization (encryption).</t>
  </si>
  <si>
    <t>SNMP ACLs control what addresses are authorized to manage and monitor the device via SNMP. If ACLs are not applied, then anyone with a valid SNMP community string may monitor and manage the router. An ACL should be defined and applied for all SNMP community strings to limit access to a small number of authorized management stations segmented in a trusted management zone.</t>
  </si>
  <si>
    <t>This reduces the risk of an administrator leaving an authenticated session logged in for an extended period of time.</t>
  </si>
  <si>
    <t>The Cisco Discovery Protocol is a proprietary protocol that Cisco devices use to identify each other on a LAN segment. It is useful only in network monitoring and troubleshooting situations but is considered a security risk because of the amount of information provided from queries. In addition, there have been published denial-of-service (DoS) attacks that use CDP. CDP should be completely disabled unless necessary.</t>
  </si>
  <si>
    <t>BootP allows a router to issue IP addresses. This should be disabled unless there is a specific requirement.</t>
  </si>
  <si>
    <t>The DHCP server supplies automatic configuration parameters, such as dynamic IP address, to requesting systems. A dedicated server located in a secured management zone should be used to provide DHCP services instead. Attackers can potentially be used for denial-of-service (DoS) attacks.</t>
  </si>
  <si>
    <t>Stale connections use resources and could potentially be hijacked to gain illegitimate access. The TCP keepalives-in service generates keepalive packets on idle incoming network connections (initiated by remote host). This service allows the device to detect when the remote host fails and drop the session. If enabled, keepalives are sent once per minute on idle connections. The closes connection is closed within five minutes if no keepalives are received or immediately if the host replies with a reset packet.</t>
  </si>
  <si>
    <t>The device can copy and store log messages to an internal memory buffer. The buffered data is available only from a router exec or enabled exec session. This form of logging is useful for debugging and monitoring when logged in to a router.</t>
  </si>
  <si>
    <t>Cisco routers can send their log messages to a Unix-style Syslog service. A syslog service simply accepts messages and stores them in files or prints them according to a simple configuration file. This form of logging is best because it can provide protected long-term storage for logs (the devices internal logging buffer has limited capacity to store events.) In addition, logging to an external system is highly recommended or required by most security standards. If desired or required by policy, law and/or regulation, enable a second syslog server for redundancy.</t>
  </si>
  <si>
    <t>This determines the severity of messages that will generate simple network management protocol (SNMP) trap and or syslog messages. This setting should be set to either "debugging" (7) or "informational" (6), but no lower.</t>
  </si>
  <si>
    <t>Including timestamps in log messages allows correlating events and tracing network attacks across multiple devices. Enabling service timestamp to mark the time log messages were generated simplifies obtaining a holistic view of events enabling faster troubleshooting of issues or attacks.</t>
  </si>
  <si>
    <t>This is required so that the router sends log messages to the logging server from a consistent IP address.</t>
  </si>
  <si>
    <t>Source routing is a feature of IP whereby individual packets can specify routes. This feature is used in several kinds of attacks. Cisco routers normally accept and process source routes. Unless a network depends on source routing, it should be disabled.</t>
  </si>
  <si>
    <t>Verify that system patch levels are up-to-date to address new vulnerabilities.</t>
  </si>
  <si>
    <t>CM-6</t>
  </si>
  <si>
    <t>Configuration Settings</t>
  </si>
  <si>
    <t>AU-3</t>
  </si>
  <si>
    <t>Content of Audit Records</t>
  </si>
  <si>
    <t>AU-4</t>
  </si>
  <si>
    <t>Audit Storage Capacity</t>
  </si>
  <si>
    <t>Default device configuration does not require strong user authentication potentially enabling unfettered access to an attacker that is able to reach the device. Creating a local account with privilege level 1 permissions only allows the local user to access the device with EXEC-level permissions and will be unable to modify the device without using the enable password. In addition, require the use of an encrypted password as well (see Section 1.1.4.4 - Require Encrypted User Passwords).</t>
  </si>
  <si>
    <t>If not in use, disable simple network management protocol (SNMP), read and write access.</t>
  </si>
  <si>
    <t>1.1.1</t>
  </si>
  <si>
    <t>1.1.2</t>
  </si>
  <si>
    <t>1.1.4</t>
  </si>
  <si>
    <t>1.1.5</t>
  </si>
  <si>
    <t>1.2.2</t>
  </si>
  <si>
    <t>1.2.3</t>
  </si>
  <si>
    <t>1.2.4</t>
  </si>
  <si>
    <t>IA-2</t>
  </si>
  <si>
    <t>Identification and Authentication (Organizational Users)</t>
  </si>
  <si>
    <t>AC-6</t>
  </si>
  <si>
    <t>Least Privilege</t>
  </si>
  <si>
    <t>CM-7</t>
  </si>
  <si>
    <t>Least Functionality</t>
  </si>
  <si>
    <t>AC-8</t>
  </si>
  <si>
    <t>System Use Notification</t>
  </si>
  <si>
    <t>AC-12</t>
  </si>
  <si>
    <t>Session Termination</t>
  </si>
  <si>
    <t>AU-2</t>
  </si>
  <si>
    <t>Audit Events</t>
  </si>
  <si>
    <t>Disable Cisco Discovery Protocol (CDP) service at device level.</t>
  </si>
  <si>
    <t>Disable the identification (identd) server.</t>
  </si>
  <si>
    <t>Disable X.25 Packet Assembler/Disassembler (PAD) service.</t>
  </si>
  <si>
    <t>Verify logging to device console is enabled and limited to a rational severity level to avoid impacting system performance and management.</t>
  </si>
  <si>
    <t>AAA services are not used to enforce accounting, authorization and authentication on the router.</t>
  </si>
  <si>
    <t>Moderate</t>
  </si>
  <si>
    <t>Significant</t>
  </si>
  <si>
    <t>HAC11</t>
  </si>
  <si>
    <t>HAC2</t>
  </si>
  <si>
    <t>HCM9</t>
  </si>
  <si>
    <t>Limited</t>
  </si>
  <si>
    <t>HPW13</t>
  </si>
  <si>
    <t>HCM11</t>
  </si>
  <si>
    <t>HSC15</t>
  </si>
  <si>
    <t>HAU11</t>
  </si>
  <si>
    <t>HAC15</t>
  </si>
  <si>
    <t>HCM10</t>
  </si>
  <si>
    <t>HAU2</t>
  </si>
  <si>
    <t>HAU10</t>
  </si>
  <si>
    <t>HAU8</t>
  </si>
  <si>
    <t>HAU12</t>
  </si>
  <si>
    <t>▪ Test Method</t>
  </si>
  <si>
    <t>Automated and Manual indicators are added to the Test method to indicate whether the test can be accomplished through the Automated Assessment tool.</t>
  </si>
  <si>
    <t>▪ Section Title</t>
  </si>
  <si>
    <t>Section title conveys the intent of the recommendation.</t>
  </si>
  <si>
    <t>▪ Criticality</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</si>
  <si>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</si>
  <si>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</si>
  <si>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</si>
  <si>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</si>
  <si>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</si>
  <si>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</si>
  <si>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</si>
  <si>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</si>
  <si>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SA-22</t>
  </si>
  <si>
    <t>Unsupported System Components</t>
  </si>
  <si>
    <t>Critical</t>
  </si>
  <si>
    <t>Ensure that unencrypted router passwords are not stored in an offline configuration file.</t>
  </si>
  <si>
    <t>1.  Review the stored router configuration files to ensure passwords are not stored in plain-text format.</t>
  </si>
  <si>
    <t>HPW10</t>
  </si>
  <si>
    <t>Ensure that when an authentication server is used for administrative access to the router, only one account is defined locally on the router for use in an emergency (i.e., authentication server or connection to the server is down).</t>
  </si>
  <si>
    <t>IA-3</t>
  </si>
  <si>
    <t>Device Identification and Authentication</t>
  </si>
  <si>
    <t>AC-2</t>
  </si>
  <si>
    <t>Account Management</t>
  </si>
  <si>
    <t>HAC19</t>
  </si>
  <si>
    <t>HAC18</t>
  </si>
  <si>
    <t>HSC17</t>
  </si>
  <si>
    <t>AC-7</t>
  </si>
  <si>
    <t>Unsuccessful Logon Attempts</t>
  </si>
  <si>
    <t>Ensure the maximum number of unsuccessful Secure Shell (SSH) login attempts is set to three (3), locking access to the router within a 120 minute period.</t>
  </si>
  <si>
    <t>AU-8</t>
  </si>
  <si>
    <t>Time Stamps</t>
  </si>
  <si>
    <t>SC-5</t>
  </si>
  <si>
    <t>Denial of Service Protection</t>
  </si>
  <si>
    <t>Ensure that all Trivial File Transfer Protocol (TFTP) implementations are authorized and have maintained justification.</t>
  </si>
  <si>
    <t>If Trivial File Transfer Protocol (TFTP) implementation is used, ensure the TFTP server resides on a controlled managed Local Area Network (LAN) subnet, and access is restricted to authorized devices within the local enclave.</t>
  </si>
  <si>
    <t>1.  Identify TFTP server addresses and determine if LAN has traffic restrictions and devices with access to server have Access Control List (ACL) permissions and restrictions.</t>
  </si>
  <si>
    <t>HAU7</t>
  </si>
  <si>
    <t>CM-3</t>
  </si>
  <si>
    <t>Configuration Change Control</t>
  </si>
  <si>
    <t>1. Login banners will be configured for all services that allow login access to the system.  
Verify that the warning banner displayed is in compliance with IRS requirements.  The user must accept the warning banner message before moving forward.</t>
  </si>
  <si>
    <t>Verify that system maintenance is in place and the router is supported by the vendor. 
Each organization shall ensure that unsupported software is removed or upgraded to a supported version prior to a vendor dropping support.</t>
  </si>
  <si>
    <t>SNMP is configured to use the most current version.</t>
  </si>
  <si>
    <t>Ensure that idle timeout has been configured for SSH sessions.</t>
  </si>
  <si>
    <t>Protection of Audit Information</t>
  </si>
  <si>
    <t>AU-9</t>
  </si>
  <si>
    <t>Ensure storage mechanisms send alerts upon audit logs approaching maximum storage capacity.</t>
  </si>
  <si>
    <t>Ensure all user accounts are assigned the lowest privilege level that allows them to perform their duties (authentication server or local accounts).</t>
  </si>
  <si>
    <t>SRGEN-01</t>
  </si>
  <si>
    <t>SRGEN-02</t>
  </si>
  <si>
    <t>SRGEN-03</t>
  </si>
  <si>
    <t>SRGEN-04</t>
  </si>
  <si>
    <t>SRGEN-05</t>
  </si>
  <si>
    <t>SRGEN-06</t>
  </si>
  <si>
    <t>SRGEN-07</t>
  </si>
  <si>
    <t>SRGEN-08</t>
  </si>
  <si>
    <t>SRGEN-09</t>
  </si>
  <si>
    <t>SRGEN-10</t>
  </si>
  <si>
    <t>SRGEN-11</t>
  </si>
  <si>
    <t>SRGEN-12</t>
  </si>
  <si>
    <t>SRGEN-13</t>
  </si>
  <si>
    <t>SRGEN-14</t>
  </si>
  <si>
    <t>SRGEN-15</t>
  </si>
  <si>
    <t>SRGEN-16</t>
  </si>
  <si>
    <t>SRGEN-17</t>
  </si>
  <si>
    <t>SRGEN-18</t>
  </si>
  <si>
    <t>SRGEN-19</t>
  </si>
  <si>
    <t>SRGEN-20</t>
  </si>
  <si>
    <t>SRGEN-21</t>
  </si>
  <si>
    <t>SRGEN-22</t>
  </si>
  <si>
    <t>SRGEN-23</t>
  </si>
  <si>
    <t>SRGEN-24</t>
  </si>
  <si>
    <t>SRGEN-25</t>
  </si>
  <si>
    <t>SRGEN-26</t>
  </si>
  <si>
    <t>SRGEN-27</t>
  </si>
  <si>
    <t>SRGEN-28</t>
  </si>
  <si>
    <t>SRGEN-29</t>
  </si>
  <si>
    <t>SRGEN-30</t>
  </si>
  <si>
    <t>SRGEN-31</t>
  </si>
  <si>
    <t>SRGEN-32</t>
  </si>
  <si>
    <t>SRGEN-33</t>
  </si>
  <si>
    <t xml:space="preserve"> ▪ SCSEM Subject: Switch Router (SR)</t>
  </si>
  <si>
    <t>SRGEN-34</t>
  </si>
  <si>
    <t>Do not edit below</t>
  </si>
  <si>
    <t>Pass</t>
  </si>
  <si>
    <t>Criticality Ratings</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</si>
  <si>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</si>
  <si>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</si>
  <si>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</si>
  <si>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</si>
  <si>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</si>
  <si>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Final Test Results</t>
  </si>
  <si>
    <t>Overall SCSEM Statistics</t>
  </si>
  <si>
    <t>Passed</t>
  </si>
  <si>
    <t>Failed</t>
  </si>
  <si>
    <t>Additional Information Requested</t>
  </si>
  <si>
    <t>Total Number of Tests Performed</t>
  </si>
  <si>
    <t>Weighted Pass Rate</t>
  </si>
  <si>
    <t>All SCSEM Tests</t>
  </si>
  <si>
    <t>Complete</t>
  </si>
  <si>
    <t>Blank</t>
  </si>
  <si>
    <t>Available</t>
  </si>
  <si>
    <t>Totals</t>
  </si>
  <si>
    <t>Weighted Score</t>
  </si>
  <si>
    <t>Risk Rating</t>
  </si>
  <si>
    <t>Test Cases</t>
  </si>
  <si>
    <t>Weight</t>
  </si>
  <si>
    <t>Possible</t>
  </si>
  <si>
    <t>Actual</t>
  </si>
  <si>
    <t>Device Weighted Score:</t>
  </si>
  <si>
    <t xml:space="preserve">AAA authentication for local router login has not been enabled.
</t>
  </si>
  <si>
    <t>▪ Issue Codes</t>
  </si>
  <si>
    <t>Network Location:</t>
  </si>
  <si>
    <t xml:space="preserve">Device Function: </t>
  </si>
  <si>
    <t>NIST Control Name</t>
  </si>
  <si>
    <t>Test Objective</t>
  </si>
  <si>
    <t>HSA7
HSA8
HSA9</t>
  </si>
  <si>
    <t>HSI2
HSI27</t>
  </si>
  <si>
    <t>Examine</t>
  </si>
  <si>
    <t>HAC37</t>
  </si>
  <si>
    <t>Examine &amp; Interview</t>
  </si>
  <si>
    <t>HIA4</t>
  </si>
  <si>
    <t>Interview</t>
  </si>
  <si>
    <t>HAC8</t>
  </si>
  <si>
    <t>HAC21</t>
  </si>
  <si>
    <t>Check to validate the system is synchronized with the agency's authoritative time server.</t>
  </si>
  <si>
    <t>Ensure the system audits security relevant events.</t>
  </si>
  <si>
    <t>1. All required security events are logged.</t>
  </si>
  <si>
    <t>Verify that the device system does not contain duplicate accounts.
Device administrative users are appropriately identified and authenticated Identification and authentication is unique to each user or system.</t>
  </si>
  <si>
    <t>AU-11</t>
  </si>
  <si>
    <t>Audit Record Retention</t>
  </si>
  <si>
    <t>HAC41</t>
  </si>
  <si>
    <t>Verify that default passwords have been changed.</t>
  </si>
  <si>
    <t>HPW17</t>
  </si>
  <si>
    <t>1. All device default passwords have been changed from their default values.</t>
  </si>
  <si>
    <t>IA-4</t>
  </si>
  <si>
    <t>Identifier Management</t>
  </si>
  <si>
    <t>HIA1</t>
  </si>
  <si>
    <t>Verify that the system identifies and authenticates specific devices before establishing a management connection.</t>
  </si>
  <si>
    <t>1. The device restricts access to authorized systems before authentication occurs.</t>
  </si>
  <si>
    <t>HAC42</t>
  </si>
  <si>
    <t>HAC43</t>
  </si>
  <si>
    <t>HAC14
HAC38</t>
  </si>
  <si>
    <t>Verify an authentication server (e.g., Active Directory, Radius, etc.) is used to identify and authenticate administrators to the device.</t>
  </si>
  <si>
    <t>1.  Interview the device administrator and verify an authentication server is used to identify and authenticate administrators for management of the device.</t>
  </si>
  <si>
    <t>HIA2</t>
  </si>
  <si>
    <t>HPW2
HPW3
HPW4
HPW6
HPW12
HPW19
HPW20</t>
  </si>
  <si>
    <t>HAU17</t>
  </si>
  <si>
    <t>HAU22</t>
  </si>
  <si>
    <t>HAU23
HAU24</t>
  </si>
  <si>
    <t>HAU3
HAU18
HAU19</t>
  </si>
  <si>
    <t>IA-6</t>
  </si>
  <si>
    <t>Authenticator Feedback</t>
  </si>
  <si>
    <t>HPW8</t>
  </si>
  <si>
    <t>1. The system does not allow the use of null passwords.</t>
  </si>
  <si>
    <t>HPW18</t>
  </si>
  <si>
    <t>Verify that the device does not allow blank passwords.
Security policies and procedures appropriately address ID and password management.</t>
  </si>
  <si>
    <t xml:space="preserve">1. Examine password requirements (local and network / authentication server accounts) for the network device system and ensure a password is required for all system access.
</t>
  </si>
  <si>
    <t>HCM34</t>
  </si>
  <si>
    <t>SRGEN-35</t>
  </si>
  <si>
    <t>HIA3</t>
  </si>
  <si>
    <t>HSC29</t>
  </si>
  <si>
    <t>Internal</t>
  </si>
  <si>
    <t>External</t>
  </si>
  <si>
    <t>Stand-alone</t>
  </si>
  <si>
    <t>A single issue code must be selected for each test case to calculate the weighted risk score.  The tester must perform this activity when executing each test.</t>
  </si>
  <si>
    <t>Risk Rating (Do Not Edit)</t>
  </si>
  <si>
    <t>Issue Code</t>
  </si>
  <si>
    <t>HAC1</t>
  </si>
  <si>
    <t>Contractors with unauthorized access to FTI</t>
  </si>
  <si>
    <t>HAC3</t>
  </si>
  <si>
    <t>Agency processes FTI at a contractor-run consolidated data center</t>
  </si>
  <si>
    <t>HAC4</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</si>
  <si>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</si>
  <si>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</si>
  <si>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</si>
  <si>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</si>
  <si>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</si>
  <si>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</si>
  <si>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</si>
  <si>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</si>
  <si>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</si>
  <si>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</si>
  <si>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</si>
  <si>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</si>
  <si>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</si>
  <si>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</si>
  <si>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</si>
  <si>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</si>
  <si>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</si>
  <si>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</si>
  <si>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</si>
  <si>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</si>
  <si>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</si>
  <si>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</si>
  <si>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HAC17</t>
  </si>
  <si>
    <t>Account lockouts do not require administrator action</t>
  </si>
  <si>
    <t>Network device has modems installed</t>
  </si>
  <si>
    <t>Out of Band Management is not utilized in all instances</t>
  </si>
  <si>
    <t>HAC20</t>
  </si>
  <si>
    <t>Agency duplicates usernames</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</si>
  <si>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</si>
  <si>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</si>
  <si>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</si>
  <si>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</si>
  <si>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</si>
  <si>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</si>
  <si>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</si>
  <si>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</si>
  <si>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</si>
  <si>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</si>
  <si>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</si>
  <si>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</si>
  <si>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</si>
  <si>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</si>
  <si>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</si>
  <si>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</si>
  <si>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</si>
  <si>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</si>
  <si>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</si>
  <si>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</si>
  <si>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</si>
  <si>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</si>
  <si>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</si>
  <si>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</si>
  <si>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</si>
  <si>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</si>
  <si>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</si>
  <si>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</si>
  <si>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</si>
  <si>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</si>
  <si>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</si>
  <si>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</si>
  <si>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</si>
  <si>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</si>
  <si>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</si>
  <si>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Accounts are not removed or suspended when no longer necessary</t>
  </si>
  <si>
    <t>System configuration files are not stored securely</t>
  </si>
  <si>
    <t>Management sessions are not properly restricted by ACL</t>
  </si>
  <si>
    <t>HAC44</t>
  </si>
  <si>
    <t>System does not have a manual log off feature</t>
  </si>
  <si>
    <t>HAC45</t>
  </si>
  <si>
    <t>Split tunneling is enabled</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</si>
  <si>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</si>
  <si>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</si>
  <si>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</si>
  <si>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</si>
  <si>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</si>
  <si>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</si>
  <si>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</si>
  <si>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</si>
  <si>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</si>
  <si>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</si>
  <si>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Standardized naming convention is not enforced</t>
  </si>
  <si>
    <t>Authentication server is not used for end user authentication</t>
  </si>
  <si>
    <t>Authentication server is not used for device administration</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</si>
  <si>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</si>
  <si>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</si>
  <si>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</si>
  <si>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</si>
  <si>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</si>
  <si>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</si>
  <si>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</si>
  <si>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</si>
  <si>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</si>
  <si>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</si>
  <si>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</si>
  <si>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Logs are not maintained on a centralized log server</t>
  </si>
  <si>
    <t>HAU9</t>
  </si>
  <si>
    <t>No log reduction system exists</t>
  </si>
  <si>
    <t>Audit logs are not properly protected</t>
  </si>
  <si>
    <t>HAU100</t>
  </si>
  <si>
    <t>NTP is not properly implemented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</si>
  <si>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</si>
  <si>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</si>
  <si>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</si>
  <si>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</si>
  <si>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</si>
  <si>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</si>
  <si>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</si>
  <si>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</si>
  <si>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</si>
  <si>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</si>
  <si>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HAU19</t>
  </si>
  <si>
    <t>Audit log anomalies or findings are not reported and tracked</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</si>
  <si>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</si>
  <si>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</si>
  <si>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</si>
  <si>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</si>
  <si>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</si>
  <si>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</si>
  <si>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</si>
  <si>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</si>
  <si>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</si>
  <si>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</si>
  <si>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</si>
  <si>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</si>
  <si>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</si>
  <si>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</si>
  <si>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</si>
  <si>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</si>
  <si>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</si>
  <si>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</si>
  <si>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HCM1</t>
  </si>
  <si>
    <t>HCM2</t>
  </si>
  <si>
    <t>FTI is not properly labeled on-screen</t>
  </si>
  <si>
    <t>HCM3</t>
  </si>
  <si>
    <t>Operating system does not have vendor support</t>
  </si>
  <si>
    <t>HCM4</t>
  </si>
  <si>
    <t>HCM5</t>
  </si>
  <si>
    <t>Web portal with FTI does not have three-tier architecture</t>
  </si>
  <si>
    <t>HCM6</t>
  </si>
  <si>
    <t>HCM7</t>
  </si>
  <si>
    <t>Configuration management procedures do not exist</t>
  </si>
  <si>
    <t>HCM8</t>
  </si>
  <si>
    <t>The ability to make changes is not properly limited</t>
  </si>
  <si>
    <t>Systems are not deployed using the concept of least privilege</t>
  </si>
  <si>
    <t>System has unneeded functionality installed</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</si>
  <si>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</si>
  <si>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</si>
  <si>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</si>
  <si>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</si>
  <si>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</si>
  <si>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</si>
  <si>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</si>
  <si>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</si>
  <si>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</si>
  <si>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</si>
  <si>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</si>
  <si>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</si>
  <si>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</si>
  <si>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</si>
  <si>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</si>
  <si>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</si>
  <si>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HCM21</t>
  </si>
  <si>
    <t>Permitted services have not been documented and approved</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</si>
  <si>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</si>
  <si>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</si>
  <si>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</si>
  <si>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</si>
  <si>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</si>
  <si>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</si>
  <si>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</si>
  <si>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</si>
  <si>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</si>
  <si>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</si>
  <si>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</si>
  <si>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</si>
  <si>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</si>
  <si>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</si>
  <si>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</si>
  <si>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</si>
  <si>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</si>
  <si>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</si>
  <si>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</si>
  <si>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Agency does not control significant changes to systems via an approval process</t>
  </si>
  <si>
    <t>HCM100</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</si>
  <si>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</si>
  <si>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</si>
  <si>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</si>
  <si>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</si>
  <si>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</si>
  <si>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</si>
  <si>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</si>
  <si>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</si>
  <si>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</si>
  <si>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HIR1</t>
  </si>
  <si>
    <t>Incident response program does not exist</t>
  </si>
  <si>
    <t>HIR100</t>
  </si>
  <si>
    <t>HIR2</t>
  </si>
  <si>
    <t>HIR3</t>
  </si>
  <si>
    <t>HMA1</t>
  </si>
  <si>
    <t>External maintenance providers not escorted in the data center</t>
  </si>
  <si>
    <t>HMA100</t>
  </si>
  <si>
    <t>HMA2</t>
  </si>
  <si>
    <t>Maintenance not restricted to local access</t>
  </si>
  <si>
    <t>HMA3</t>
  </si>
  <si>
    <t>Maintenance tools are not approved / controlled</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</si>
  <si>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</si>
  <si>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</si>
  <si>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</si>
  <si>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</si>
  <si>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</si>
  <si>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</si>
  <si>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</si>
  <si>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</si>
  <si>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</si>
  <si>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</si>
  <si>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</si>
  <si>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</si>
  <si>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</si>
  <si>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</si>
  <si>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</si>
  <si>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</si>
  <si>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</si>
  <si>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</si>
  <si>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</si>
  <si>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</si>
  <si>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</si>
  <si>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</si>
  <si>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</si>
  <si>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</si>
  <si>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</si>
  <si>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</si>
  <si>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</si>
  <si>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</si>
  <si>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</si>
  <si>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</si>
  <si>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</si>
  <si>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</si>
  <si>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</si>
  <si>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</si>
  <si>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</si>
  <si>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</si>
  <si>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</si>
  <si>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HPW1</t>
  </si>
  <si>
    <t>No password is required to access an FTI system</t>
  </si>
  <si>
    <t>HPW2</t>
  </si>
  <si>
    <t>Password does not expire timely</t>
  </si>
  <si>
    <t>HPW3</t>
  </si>
  <si>
    <t>Minimum password length is too short</t>
  </si>
  <si>
    <t>HPW4</t>
  </si>
  <si>
    <t>HPW5</t>
  </si>
  <si>
    <t>Passwords are generated and distributed automatically</t>
  </si>
  <si>
    <t>HPW6</t>
  </si>
  <si>
    <t>Password history is insufficient</t>
  </si>
  <si>
    <t>HPW7</t>
  </si>
  <si>
    <t>Password change notification is not sufficient</t>
  </si>
  <si>
    <t>Passwords are displayed on screen when entered</t>
  </si>
  <si>
    <t>HPW9</t>
  </si>
  <si>
    <t>Password management processes are not documented</t>
  </si>
  <si>
    <t>Passwords are allowed to be stored</t>
  </si>
  <si>
    <t>HPW100</t>
  </si>
  <si>
    <t>HPW11</t>
  </si>
  <si>
    <t>Password transmission does not use strong cryptography</t>
  </si>
  <si>
    <t>HPW12</t>
  </si>
  <si>
    <t>Passwords do not meet complexity requirements</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</si>
  <si>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</si>
  <si>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</si>
  <si>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</si>
  <si>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</si>
  <si>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</si>
  <si>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</si>
  <si>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</si>
  <si>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</si>
  <si>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 xml:space="preserve">No password is required to remotely access an FTI system </t>
  </si>
  <si>
    <t>HPW19</t>
  </si>
  <si>
    <t>More than one Publication 1075 password requirement is not met</t>
  </si>
  <si>
    <t>HPW20</t>
  </si>
  <si>
    <t>User is not required to change password upon first use</t>
  </si>
  <si>
    <t>HRA1</t>
  </si>
  <si>
    <t>Risk assessments are not performed</t>
  </si>
  <si>
    <t>HRA100</t>
  </si>
  <si>
    <t>HRA2</t>
  </si>
  <si>
    <t>Vulnerability assessments are not performed</t>
  </si>
  <si>
    <t>HRA3</t>
  </si>
  <si>
    <t>Vulnerability assessments do not generate corrective action plans</t>
  </si>
  <si>
    <t>HRA4</t>
  </si>
  <si>
    <t>HRA5</t>
  </si>
  <si>
    <t>Vulnerabilities are not remediated in a timely manner</t>
  </si>
  <si>
    <t>HRA6</t>
  </si>
  <si>
    <t>Scope of vulnerability scanning is not sufficient</t>
  </si>
  <si>
    <t>HRM1</t>
  </si>
  <si>
    <t>HRM100</t>
  </si>
  <si>
    <t>HRM2</t>
  </si>
  <si>
    <t>HRM3</t>
  </si>
  <si>
    <t>FTI access from personal devices</t>
  </si>
  <si>
    <t>HRM4</t>
  </si>
  <si>
    <t>FTI access from offshore</t>
  </si>
  <si>
    <t>HRM5</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</si>
  <si>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</si>
  <si>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</si>
  <si>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</si>
  <si>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</si>
  <si>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</si>
  <si>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</si>
  <si>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</si>
  <si>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</si>
  <si>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Client side cache cleaning utility has not been implemented</t>
  </si>
  <si>
    <t>HRM11</t>
  </si>
  <si>
    <t>Site to site connection does not terminate outside the firewall</t>
  </si>
  <si>
    <t>HRM12</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</si>
  <si>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</si>
  <si>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</si>
  <si>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</si>
  <si>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</si>
  <si>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</si>
  <si>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</si>
  <si>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</si>
  <si>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</si>
  <si>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</si>
  <si>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</si>
  <si>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</si>
  <si>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</si>
  <si>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</si>
  <si>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</si>
  <si>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</si>
  <si>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</si>
  <si>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</si>
  <si>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</si>
  <si>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</si>
  <si>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</si>
  <si>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</si>
  <si>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</si>
  <si>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</si>
  <si>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</si>
  <si>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</si>
  <si>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</si>
  <si>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</si>
  <si>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</si>
  <si>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</si>
  <si>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</si>
  <si>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</si>
  <si>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</si>
  <si>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</si>
  <si>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</si>
  <si>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</si>
  <si>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</si>
  <si>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</si>
  <si>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</si>
  <si>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</si>
  <si>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</si>
  <si>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</si>
  <si>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</si>
  <si>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</si>
  <si>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</si>
  <si>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</si>
  <si>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</si>
  <si>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</si>
  <si>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</si>
  <si>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</si>
  <si>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</si>
  <si>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</si>
  <si>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</si>
  <si>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</si>
  <si>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</si>
  <si>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</si>
  <si>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</si>
  <si>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</si>
  <si>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</si>
  <si>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</si>
  <si>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</si>
  <si>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</si>
  <si>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</si>
  <si>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</si>
  <si>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</si>
  <si>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</si>
  <si>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</si>
  <si>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HSC19</t>
  </si>
  <si>
    <t>HSC20</t>
  </si>
  <si>
    <t>HSC21</t>
  </si>
  <si>
    <t>Number of logon sessions are not managed appropriately</t>
  </si>
  <si>
    <t>HSC22</t>
  </si>
  <si>
    <t>VPN termination point is not sufficient</t>
  </si>
  <si>
    <t>HSC23</t>
  </si>
  <si>
    <t>Site survey has not been performed</t>
  </si>
  <si>
    <t>HSC25</t>
  </si>
  <si>
    <t>Network sessions do not timeout per Publication 1075 requirements</t>
  </si>
  <si>
    <t>HSC26</t>
  </si>
  <si>
    <t>HSC27</t>
  </si>
  <si>
    <t>Traffic inspection is not sufficient</t>
  </si>
  <si>
    <t>HSC28</t>
  </si>
  <si>
    <t>The network is not properly segmented</t>
  </si>
  <si>
    <t xml:space="preserve">Cryptographic key pairs are not properly managed </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</si>
  <si>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</si>
  <si>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</si>
  <si>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</si>
  <si>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</si>
  <si>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</si>
  <si>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</si>
  <si>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</si>
  <si>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</si>
  <si>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</si>
  <si>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</si>
  <si>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</si>
  <si>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</si>
  <si>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</si>
  <si>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</si>
  <si>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</si>
  <si>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</si>
  <si>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</si>
  <si>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</si>
  <si>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</si>
  <si>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</si>
  <si>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</si>
  <si>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</si>
  <si>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</si>
  <si>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</si>
  <si>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</si>
  <si>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</si>
  <si>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</si>
  <si>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</si>
  <si>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HSI17</t>
  </si>
  <si>
    <t>Antivirus is not configured appropriately</t>
  </si>
  <si>
    <t>HSI19</t>
  </si>
  <si>
    <t>Data inputs are not being validated</t>
  </si>
  <si>
    <t>HSI20</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</si>
  <si>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</si>
  <si>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</si>
  <si>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</si>
  <si>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</si>
  <si>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</si>
  <si>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</si>
  <si>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</si>
  <si>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</si>
  <si>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</si>
  <si>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</si>
  <si>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</si>
  <si>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</si>
  <si>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</si>
  <si>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</si>
  <si>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</si>
  <si>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</si>
  <si>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</si>
  <si>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</si>
  <si>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</si>
  <si>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</si>
  <si>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HTW6</t>
  </si>
  <si>
    <t>HMP1</t>
  </si>
  <si>
    <t>Media sanitization is not sufficient</t>
  </si>
  <si>
    <t>HSA7: The external facing system is no longer supported by the vendor
HSA8: The internally hosted operating system's major release is no longer supported by the vendor
HSA9: The internally hosted operating system's minor release is no longer supported by the vendor</t>
  </si>
  <si>
    <t>HAC14: Warning banner is insufficient
HAC38: Warning banner does not exist</t>
  </si>
  <si>
    <t>HAU23: Audit storage capacity threshold has not been defined
HAU24: Administrators are not notified when audit storage threshold is reached</t>
  </si>
  <si>
    <t>HAC37: Account management procedures are not implemented</t>
  </si>
  <si>
    <t>HAC8: Accounts are not reviewed periodically for proper privileges</t>
  </si>
  <si>
    <t>HAC21: Agency shares administrative account inappropriately</t>
  </si>
  <si>
    <t>HAC42: System configuration files are not stored securely</t>
  </si>
  <si>
    <t>HCM10: System has unneeded functionality installed</t>
  </si>
  <si>
    <t>HAC43: Management sessions are not properly restricted by ACL</t>
  </si>
  <si>
    <t>HAC11: User access was not established with concept of least privilege</t>
  </si>
  <si>
    <t>HAC15: User accounts not locked out after 3 unsuccessful login attempts</t>
  </si>
  <si>
    <t>HIA4: Authentication server is not used for device administration</t>
  </si>
  <si>
    <t>HIA1: Adequate device identification and authentication is not employed</t>
  </si>
  <si>
    <t>HIA2: Standardized naming convention is not enforced</t>
  </si>
  <si>
    <t>HPW17: Default passwords have not been changed</t>
  </si>
  <si>
    <t>HPW8: Passwords are displayed on screen when entered</t>
  </si>
  <si>
    <t>HAU22: Content of audit records is not sufficient</t>
  </si>
  <si>
    <t>HAU11: NTP is not properly implemented</t>
  </si>
  <si>
    <t>HSC17: Denial of Service protection settings are not configured</t>
  </si>
  <si>
    <t>HSC15: Encryption capabilities do not meet FIPS 140-2 requirements</t>
  </si>
  <si>
    <t>1-2. The latest security patches are installed.</t>
  </si>
  <si>
    <t>1-2. The router is currently under support (either through vendor support for COTS product, or in-house agency maintenance team), and maintenance is available to address any security flaws discovered.</t>
  </si>
  <si>
    <t>1. Examine the list of device privileged accounts and ensure all administrative accounts are unique.
2. Interview the device administrator to see if any privileged accounts are shared inappropriately.</t>
  </si>
  <si>
    <t>1. Interview device administrator or security administrator and determine how often device accounts for privileged users are reviewed.</t>
  </si>
  <si>
    <t>1. Modems should not be connected to the console or auxiliary ports.
2. Auxiliary ports should be disabled on all routers.</t>
  </si>
  <si>
    <t>1-2. Router configurations are securely stored and access is restricted to individuals to those who require it (e.g., system administrators)</t>
  </si>
  <si>
    <t>1-2. TFTP implementations are authorized and have maintained justification.</t>
  </si>
  <si>
    <t>1. Ensure Trivial File Transfer Protocol (TFTP) implementations reside on a controlled managed LAN subnet and access is restricted to authorized devices within the local enclave.</t>
  </si>
  <si>
    <t>1. All user id's, including TACACS user id's follow approved username standards</t>
  </si>
  <si>
    <t>1. Discuss with the network administrator to ensure that a standard is used to generate all user id's.</t>
  </si>
  <si>
    <t>1. Password requirements meet all IRS Publication 1075 requirements listed in the test procedure.</t>
  </si>
  <si>
    <t>1. Unencrypted passwords are not stored in an offline configuration file.</t>
  </si>
  <si>
    <t>1. Obtain and review device audit logs that document security-related events. This must include: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</si>
  <si>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HAU2
HAU6
HAU17
HAU21</t>
  </si>
  <si>
    <t>1. Interview system administrator and determine if the router configuration and ensure audit log mechanisms are in place to alert an SA when a storage device begins to exceed an organizational defined capacity.</t>
  </si>
  <si>
    <t>1. The router will immediately alert the SA by displaying a message at the remote administrative console, generate an alarm or alert, and page or send an electronic message if the audit trail exceeds more than an organizational defined capacity.</t>
  </si>
  <si>
    <t>HAU3: Audit logs are not being reviewed
HAU18: Audit logs are reviewed, but not per Pub 1075 requirements
HAU19: Audit log anomalies or findings are not reported and tracked</t>
  </si>
  <si>
    <t>1. Audit data is captured, backed up, and maintained. IRS requires agencies to retain archived audit logs/trails for the remainder of the year they were made plus six years for a total of 7 years.</t>
  </si>
  <si>
    <t>HAU7: Audit records are not retained per Pub 1075</t>
  </si>
  <si>
    <t>HAU10
HAU16</t>
  </si>
  <si>
    <t>HAU10: Audit logs are not properly protected
HAU16: A centralized automated audit log analysis solution is not implemented</t>
  </si>
  <si>
    <t xml:space="preserve">Compare device configuration against standard secure configurations defined for the network device in use in the organization. The security configuration of such devices should be documented, reviewed, and approved by an organization change control board. Any deviations from the standard configuration or updates to the standard configuration should be documented and approved in a change control system.
1.  Have the SA provide copies of router change request forms for visual inspection.
2.  Interview SA and router administrator to verify compliance.
</t>
  </si>
  <si>
    <t>HCM34
HCM33
HCM4
HCM6</t>
  </si>
  <si>
    <t>HCM34: Agency does not control significant changes to systems via an approval process
HCM33: Significant changes are not reviewed for security impacts before being implemented
HCM4: Routine operational changes are not reviewed for security impacts before being implemented
HCM6: Agency does not control routine operational changes to systems via an approval process</t>
  </si>
  <si>
    <t>1. SSH session timeout is set to 60 seconds or less.</t>
  </si>
  <si>
    <t>1. Review router configuration to verify that management sessions are encrypted using FIPS 140-2 validated encryption.</t>
  </si>
  <si>
    <t xml:space="preserve">1. Review the global configuration or execute show ssh to verify the timeout is set for 60 seconds or less. </t>
  </si>
  <si>
    <t>HPW21</t>
  </si>
  <si>
    <t>HPW21: Passwords are allowed to be stored unencrypted in config files</t>
  </si>
  <si>
    <t>Passwords are allowed to be stored unencrypted in config files</t>
  </si>
  <si>
    <t>HAU20</t>
  </si>
  <si>
    <t xml:space="preserve">1. Discuss the process (e.g. management notification, ticket creation, email, etc.) for removing user accounts with the system admin for local and network (e.g. authentication server such as RADIUS, TACACS, etc.) accounts.
2. For each authentication method in use, confirm that there is a process in place to identify unused accounts and they are disabled or deleted immediately when they are no longer needed.
</t>
  </si>
  <si>
    <t>1-2. A process should be in place to enforce proper account management.  Accounts that are no longer needed should be disabled or removed immediately from the system.</t>
  </si>
  <si>
    <t>HAC41: Accounts are not removed or suspended when no longer necessary</t>
  </si>
  <si>
    <t>SRGEN-36</t>
  </si>
  <si>
    <t>Ensure accounts that are no longer required are immediately removed from the authentication server or device (authentication server or local accounts).</t>
  </si>
  <si>
    <t>User sessions do not lock after the Publication 1075 required timeframe</t>
  </si>
  <si>
    <t>FTI is not labeled and is commingled with non-FTI</t>
  </si>
  <si>
    <t>Inappropriate access to FTI from mobile devices</t>
  </si>
  <si>
    <t>The system does not effectively utilize whitelists or ACLs</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</si>
  <si>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</si>
  <si>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</si>
  <si>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</si>
  <si>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</si>
  <si>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</si>
  <si>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</si>
  <si>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</si>
  <si>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</si>
  <si>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</si>
  <si>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</si>
  <si>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</si>
  <si>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</si>
  <si>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</si>
  <si>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</si>
  <si>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</si>
  <si>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</si>
  <si>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</si>
  <si>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</si>
  <si>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</si>
  <si>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</si>
  <si>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</si>
  <si>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</si>
  <si>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</si>
  <si>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</si>
  <si>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</si>
  <si>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</si>
  <si>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</si>
  <si>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</si>
  <si>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</si>
  <si>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HIA5</t>
  </si>
  <si>
    <t>System does not properly control authentication process</t>
  </si>
  <si>
    <t>Audit records are not retained per Pub 1075</t>
  </si>
  <si>
    <t>Audit logs are reviewed, but not per Pub 1075 requirements</t>
  </si>
  <si>
    <t>Audit log data not sent from a consistently identified source</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</si>
  <si>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</si>
  <si>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</si>
  <si>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</si>
  <si>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</si>
  <si>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</si>
  <si>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</si>
  <si>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HCA6</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</si>
  <si>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</si>
  <si>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</si>
  <si>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</si>
  <si>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</si>
  <si>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</si>
  <si>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</si>
  <si>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</si>
  <si>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</si>
  <si>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</si>
  <si>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</si>
  <si>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</si>
  <si>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</si>
  <si>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</si>
  <si>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</si>
  <si>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</si>
  <si>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</si>
  <si>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</si>
  <si>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</si>
  <si>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Information system baseline is insufficient</t>
  </si>
  <si>
    <t>Routine operational changes are not reviewed for security impacts before being implemented</t>
  </si>
  <si>
    <t>Agency does not control routine operational changes to systems via an approval process</t>
  </si>
  <si>
    <t>HCM20</t>
  </si>
  <si>
    <t>Application interfaces are not separated from management functionality</t>
  </si>
  <si>
    <t>HCM22</t>
  </si>
  <si>
    <t>Application code is not adequately separated from data sets</t>
  </si>
  <si>
    <t>HCM23</t>
  </si>
  <si>
    <t>System is not monitored for changes from baseline</t>
  </si>
  <si>
    <t>Application architecture does not properly separate user interface from data repository</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</si>
  <si>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</si>
  <si>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</si>
  <si>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</si>
  <si>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</si>
  <si>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</si>
  <si>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</si>
  <si>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</si>
  <si>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</si>
  <si>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</si>
  <si>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</si>
  <si>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</si>
  <si>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</si>
  <si>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</si>
  <si>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</si>
  <si>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</si>
  <si>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</si>
  <si>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</si>
  <si>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</si>
  <si>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</si>
  <si>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</si>
  <si>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</si>
  <si>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</si>
  <si>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</si>
  <si>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</si>
  <si>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</si>
  <si>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</si>
  <si>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</si>
  <si>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</si>
  <si>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</si>
  <si>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</si>
  <si>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</si>
  <si>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</si>
  <si>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</si>
  <si>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</si>
  <si>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</si>
  <si>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</si>
  <si>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</si>
  <si>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</si>
  <si>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</si>
  <si>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Incident response plan is not sufficient</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</si>
  <si>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</si>
  <si>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</si>
  <si>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</si>
  <si>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</si>
  <si>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</si>
  <si>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HMA4</t>
  </si>
  <si>
    <t>Maintenance records are not sufficient</t>
  </si>
  <si>
    <t>HMA5</t>
  </si>
  <si>
    <t>Minimum password age does not exist</t>
  </si>
  <si>
    <t>HPW22</t>
  </si>
  <si>
    <t>Administrators cannot override minimum password age for users, when required</t>
  </si>
  <si>
    <t>HPW23</t>
  </si>
  <si>
    <t>Passwords cannot be changed by users</t>
  </si>
  <si>
    <t>Vulnerability assessments are not performed as frequently as required per Publication 1075</t>
  </si>
  <si>
    <t>HRA7</t>
  </si>
  <si>
    <t>Risk assessments are performed but not in accordance with Pub 1075 parameters</t>
  </si>
  <si>
    <t>HRA8</t>
  </si>
  <si>
    <t>Penetration test results are not included in agency POA&amp;Ms</t>
  </si>
  <si>
    <t>HRA9</t>
  </si>
  <si>
    <t>Application source code is not assessed for static vulnerabilities</t>
  </si>
  <si>
    <t>User sessions do not terminate after the Publication 1075 period of inactivity</t>
  </si>
  <si>
    <t>HRM17</t>
  </si>
  <si>
    <t>SSH is not implemented correctly for device management</t>
  </si>
  <si>
    <t>HRM18</t>
  </si>
  <si>
    <t>Remote access policies are not sufficient</t>
  </si>
  <si>
    <t>HRM19</t>
  </si>
  <si>
    <t>Agency cannot remotely wipe lost mobile device</t>
  </si>
  <si>
    <t>HSA12</t>
  </si>
  <si>
    <t>Internal networking devices are no longer supported by the vendor</t>
  </si>
  <si>
    <t>HSA13</t>
  </si>
  <si>
    <t>IT security is not part of capital planning and the investment control process</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</si>
  <si>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</si>
  <si>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</si>
  <si>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</si>
  <si>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</si>
  <si>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</si>
  <si>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</si>
  <si>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</si>
  <si>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</si>
  <si>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</si>
  <si>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HSC24</t>
  </si>
  <si>
    <t>Email policy is not sufficient</t>
  </si>
  <si>
    <t>HSC30</t>
  </si>
  <si>
    <t>HSC31</t>
  </si>
  <si>
    <t>Collaborative computing devices are not deployed securely</t>
  </si>
  <si>
    <t>HSC32</t>
  </si>
  <si>
    <t>PKI certificates are not issued from an approved authority</t>
  </si>
  <si>
    <t>HSC33</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</si>
  <si>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</si>
  <si>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</si>
  <si>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</si>
  <si>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</si>
  <si>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</si>
  <si>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</si>
  <si>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</si>
  <si>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</si>
  <si>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HSI16</t>
  </si>
  <si>
    <t>Agency network not properly protected from spam email</t>
  </si>
  <si>
    <t>HSI18</t>
  </si>
  <si>
    <t>VM rollbacks are conducted while connected to the network</t>
  </si>
  <si>
    <t xml:space="preserve">Agency does not receive security alerts, advisories, or directives </t>
  </si>
  <si>
    <t>HSI21</t>
  </si>
  <si>
    <t>FTI is inappropriately moved and shared with non-FTI virtual machines</t>
  </si>
  <si>
    <t>HSI22</t>
  </si>
  <si>
    <t>Data remanence is not properly handled</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</si>
  <si>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</si>
  <si>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</si>
  <si>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</si>
  <si>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</si>
  <si>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</si>
  <si>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</si>
  <si>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</si>
  <si>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</si>
  <si>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 xml:space="preserve">Axway does not run on a dedicated platform </t>
  </si>
  <si>
    <t>HPE1</t>
  </si>
  <si>
    <t>Printer does not lock and prevent access to the hard drive</t>
  </si>
  <si>
    <t>HPM1</t>
  </si>
  <si>
    <t xml:space="preserve">A senior information officer does not exist </t>
  </si>
  <si>
    <r>
      <t xml:space="preserve">Issue Code Mapping (Select </t>
    </r>
    <r>
      <rPr>
        <b/>
        <u/>
        <sz val="10"/>
        <rFont val="Arial"/>
        <family val="2"/>
      </rPr>
      <t>one</t>
    </r>
    <r>
      <rPr>
        <b/>
        <sz val="10"/>
        <rFont val="Arial"/>
        <family val="2"/>
      </rPr>
      <t xml:space="preserve"> to enter in column L)</t>
    </r>
  </si>
  <si>
    <t>HRM5: User sessions do not terminate after the Publication 1075 period of inactivity</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</si>
  <si>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</si>
  <si>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r>
      <t xml:space="preserve">Issue Code Mapping (Select </t>
    </r>
    <r>
      <rPr>
        <b/>
        <u/>
        <sz val="10"/>
        <rFont val="Arial"/>
        <family val="2"/>
      </rPr>
      <t>one</t>
    </r>
    <r>
      <rPr>
        <b/>
        <sz val="10"/>
        <rFont val="Arial"/>
        <family val="2"/>
      </rPr>
      <t xml:space="preserve"> to enter in column N)</t>
    </r>
  </si>
  <si>
    <t>HRM10</t>
  </si>
  <si>
    <t>HSI32</t>
  </si>
  <si>
    <t>Virtual Switch (Vswitch) security parameters are set incorrectly</t>
  </si>
  <si>
    <t xml:space="preserve">Firewall rules are not reviewed or removed when no longer necessary </t>
  </si>
  <si>
    <t>An FTI system is directly routable to the internet via unencrypted protocols</t>
  </si>
  <si>
    <t>Network perimeter devices do not properly restrict traffic</t>
  </si>
  <si>
    <t>The data transfer agreement is not in place</t>
  </si>
  <si>
    <t>HCM10
HAC18</t>
  </si>
  <si>
    <t>HCM10: System has unneeded functionality installed
HAC18: Network device has modems installed</t>
  </si>
  <si>
    <t>Elevate to Critical if a modem is attached and used for Administration.</t>
  </si>
  <si>
    <t>Ensure the console is configured to timeout after 30 minutes or less of inactivity.</t>
  </si>
  <si>
    <t>1. Timeout for unattended console port is set for no longer than 30 minutes.</t>
  </si>
  <si>
    <t>1. SSH idle timeout has been set for 30 minutes or less.</t>
  </si>
  <si>
    <t>HAC61</t>
  </si>
  <si>
    <t>User rights and permissions are not adequately configured</t>
  </si>
  <si>
    <t>HAC62</t>
  </si>
  <si>
    <t>Host-based firewall is not configured according to industry standard best practice</t>
  </si>
  <si>
    <t>The agency's SSR does not address the current FTI environment</t>
  </si>
  <si>
    <t>Low-risk operating system settings are not configured securely</t>
  </si>
  <si>
    <t>Digital Signatures or PKI certificates are expired or revoked</t>
  </si>
  <si>
    <t>VLAN configurations do not utilize networking best practices</t>
  </si>
  <si>
    <t>The system's automatic update feature is not configured appropriately</t>
  </si>
  <si>
    <t>HSI33</t>
  </si>
  <si>
    <t>Memory protection mechanisms are not sufficient</t>
  </si>
  <si>
    <t>HSI34</t>
  </si>
  <si>
    <t>A file integrity checking mechanism does not exist</t>
  </si>
  <si>
    <t>HTC1</t>
  </si>
  <si>
    <t>The Windows 2000 server is unsupported</t>
  </si>
  <si>
    <t>HTC10</t>
  </si>
  <si>
    <t>The ASA firewall is not configured securely</t>
  </si>
  <si>
    <t>HTC100</t>
  </si>
  <si>
    <t>HTC11</t>
  </si>
  <si>
    <t>The RACF Mainframe is not configured securely</t>
  </si>
  <si>
    <t>HTC12</t>
  </si>
  <si>
    <t>The ACF2 Mainframe is not configured securely</t>
  </si>
  <si>
    <t>HTC13</t>
  </si>
  <si>
    <t>The Top Secret Mainframe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</si>
  <si>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</si>
  <si>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</si>
  <si>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</si>
  <si>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</si>
  <si>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</si>
  <si>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</si>
  <si>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</si>
  <si>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</si>
  <si>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</si>
  <si>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</si>
  <si>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</si>
  <si>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</si>
  <si>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</si>
  <si>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</si>
  <si>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</si>
  <si>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</si>
  <si>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</si>
  <si>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</si>
  <si>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</si>
  <si>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</si>
  <si>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</si>
  <si>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</si>
  <si>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</si>
  <si>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</si>
  <si>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</si>
  <si>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</si>
  <si>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</si>
  <si>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</si>
  <si>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</si>
  <si>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</si>
  <si>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</si>
  <si>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</si>
  <si>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</si>
  <si>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</si>
  <si>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</si>
  <si>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</si>
  <si>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</si>
  <si>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</si>
  <si>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</si>
  <si>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</si>
  <si>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</si>
  <si>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</si>
  <si>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</si>
  <si>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</si>
  <si>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</si>
  <si>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</si>
  <si>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</si>
  <si>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</si>
  <si>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</si>
  <si>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</si>
  <si>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</si>
  <si>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</si>
  <si>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</si>
  <si>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</si>
  <si>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</si>
  <si>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</si>
  <si>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</si>
  <si>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</si>
  <si>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</si>
  <si>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</si>
  <si>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</si>
  <si>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</si>
  <si>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</si>
  <si>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</si>
  <si>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</si>
  <si>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</si>
  <si>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</si>
  <si>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</si>
  <si>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</si>
  <si>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</si>
  <si>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</si>
  <si>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</si>
  <si>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</si>
  <si>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</si>
  <si>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</si>
  <si>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</si>
  <si>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</si>
  <si>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</si>
  <si>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</si>
  <si>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</si>
  <si>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</si>
  <si>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</si>
  <si>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</si>
  <si>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</si>
  <si>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</si>
  <si>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</si>
  <si>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</si>
  <si>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</si>
  <si>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</si>
  <si>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</si>
  <si>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</si>
  <si>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</si>
  <si>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</si>
  <si>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</si>
  <si>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</si>
  <si>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</si>
  <si>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</si>
  <si>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</si>
  <si>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</si>
  <si>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</si>
  <si>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</si>
  <si>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</si>
  <si>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</si>
  <si>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</si>
  <si>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</si>
  <si>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</si>
  <si>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Input of test results starting with this row require corresponding Test IDs in Column A. Insert new rows above here.</t>
  </si>
  <si>
    <t xml:space="preserve">Network device allows telnet connections </t>
  </si>
  <si>
    <t>HMT19</t>
  </si>
  <si>
    <t>Management Operational and Technical controls are not implemented properly</t>
  </si>
  <si>
    <t>Publicly available systems contain FTI</t>
  </si>
  <si>
    <t>The Windows 2008 Standard Server is not configured securely</t>
  </si>
  <si>
    <t>The Windows 2012 Standard Server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</si>
  <si>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</si>
  <si>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</si>
  <si>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</si>
  <si>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</si>
  <si>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</si>
  <si>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</si>
  <si>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</si>
  <si>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</si>
  <si>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</si>
  <si>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</si>
  <si>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</si>
  <si>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</si>
  <si>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</si>
  <si>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</si>
  <si>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</si>
  <si>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</si>
  <si>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</si>
  <si>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</si>
  <si>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</si>
  <si>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</si>
  <si>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</si>
  <si>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</si>
  <si>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</si>
  <si>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</si>
  <si>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</si>
  <si>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</si>
  <si>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</si>
  <si>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</si>
  <si>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</si>
  <si>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</si>
  <si>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</si>
  <si>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</si>
  <si>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</si>
  <si>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</si>
  <si>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</si>
  <si>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</si>
  <si>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</si>
  <si>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</si>
  <si>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</si>
  <si>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</si>
  <si>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</si>
  <si>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</si>
  <si>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</si>
  <si>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</si>
  <si>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</si>
  <si>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</si>
  <si>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</si>
  <si>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</si>
  <si>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</si>
  <si>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</si>
  <si>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</si>
  <si>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</si>
  <si>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</si>
  <si>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</si>
  <si>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</si>
  <si>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</si>
  <si>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</si>
  <si>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</si>
  <si>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Updated issue code table</t>
  </si>
  <si>
    <t>Minor content updates</t>
  </si>
  <si>
    <t>Session terminations set to 30 minutes, account automated unlock set to 15 minutes, Issue code changes</t>
  </si>
  <si>
    <t>1.1</t>
  </si>
  <si>
    <t>1.1.3</t>
  </si>
  <si>
    <t>1.1.6</t>
  </si>
  <si>
    <t>1.2</t>
  </si>
  <si>
    <t>1.2.1</t>
  </si>
  <si>
    <t>1.2.5</t>
  </si>
  <si>
    <t>1.2.6</t>
  </si>
  <si>
    <t>1.2.7</t>
  </si>
  <si>
    <t>1.2.8</t>
  </si>
  <si>
    <t>1.2.9</t>
  </si>
  <si>
    <t>1.4</t>
  </si>
  <si>
    <t>1.4.1</t>
  </si>
  <si>
    <t>1.4.2</t>
  </si>
  <si>
    <t>1.4.3</t>
  </si>
  <si>
    <t>1.5</t>
  </si>
  <si>
    <t>1.5.1</t>
  </si>
  <si>
    <t>1.5.2</t>
  </si>
  <si>
    <t>1.5.3</t>
  </si>
  <si>
    <t>1.5.4</t>
  </si>
  <si>
    <t>1.5.5</t>
  </si>
  <si>
    <t>1.5.6</t>
  </si>
  <si>
    <t>1.5.7</t>
  </si>
  <si>
    <t>1.5.8</t>
  </si>
  <si>
    <t>2.1</t>
  </si>
  <si>
    <t>2.1.2</t>
  </si>
  <si>
    <t>2.1.3</t>
  </si>
  <si>
    <t>2.1.4</t>
  </si>
  <si>
    <t>2.1.5</t>
  </si>
  <si>
    <t>2.1.6</t>
  </si>
  <si>
    <t>2.1.7</t>
  </si>
  <si>
    <t>2.1.8</t>
  </si>
  <si>
    <t>2.1.1</t>
  </si>
  <si>
    <t>2.1.1.2</t>
  </si>
  <si>
    <t>2.1.1.1</t>
  </si>
  <si>
    <t>2.1.1.1.1</t>
  </si>
  <si>
    <t>2.1.1.1.2</t>
  </si>
  <si>
    <t>2.1.1.1.3</t>
  </si>
  <si>
    <t>2.1.1.1.4</t>
  </si>
  <si>
    <t>2.1.1.1.5</t>
  </si>
  <si>
    <t>2.2</t>
  </si>
  <si>
    <t>2.2.1</t>
  </si>
  <si>
    <t>2.2.2</t>
  </si>
  <si>
    <t>2.2.3</t>
  </si>
  <si>
    <t>2.2.4</t>
  </si>
  <si>
    <t>2.2.5</t>
  </si>
  <si>
    <t>2.2.6</t>
  </si>
  <si>
    <t>2.2.7</t>
  </si>
  <si>
    <t>2.3</t>
  </si>
  <si>
    <t>2.3.2</t>
  </si>
  <si>
    <t>3.1</t>
  </si>
  <si>
    <t>3.1.1</t>
  </si>
  <si>
    <t>Authentication, authorization and accounting (AAA) services provide an authoritative source for managing and monitoring access for devices. Centralizing control improves consistency of access control, the services that may be accessed once authenticated and accountability by tracking services accessed. Additionally, centralizing access control simplifies and reduces administrative costs of account provisioning and de-provisioning, especially when managing a large number of devices.</t>
  </si>
  <si>
    <t>Using AAA authentication for interactive management access to the device provides consistent, centralized control of your network. The default under AAA (local or network) is to require users to log in using a valid user name and password. This rule applies for both local and network AAA. Fallback mode should also be enabled to allow emergency access to the router or switch in the event that the AAA server was unreachable, by utilizing the LOCAL keyword after the AAA server-tag.</t>
  </si>
  <si>
    <t>VTY ACLs control what addresses may attempt to log in to the router. Configuring VTY lines to use an ACL, restricts the sources where a user can manage the device. You should limit the specific host(s) and or network(s) authorized to connect to and configure the device, via an approved protocol, to those individuals or systems authorized to administer the device. For example, you could limit access to specific hosts, so that only network managers can configure the devices only by using specific network management workstations. Make sure you configure all VTY lines to use the same ACL.</t>
  </si>
  <si>
    <t>Restricting the type of network devices, associated with the addresses on the access-list, further restricts remote access to those devices authorized to manage the device and reduces the risk of unauthorized access.</t>
  </si>
  <si>
    <t>This requires passwords to be encrypted in the configuration file to prevent unauthorized users from learning the passwords just by reading the configuration. When not enabled, many of the device's passwords will be rendered in plain text in the configuration file. This service ensures passwords are rendered as encrypted strings preventing an attacker from easily determining the configured value.</t>
  </si>
  <si>
    <t>Enabling SNMP read-write enables remote management of the device. Unless absolutely necessary, do not allow simple network management protocol (SNMP) write access.</t>
  </si>
  <si>
    <t>If SNMP is enabled for device management and device alerts are required, then ensure the device is configured to submit traps only to authorize management systems.</t>
  </si>
  <si>
    <t>Identification protocol enables identifying a user's transmission control protocol (TCP) session. This information disclosure could potentially provide an attacker with information about users.</t>
  </si>
  <si>
    <t>Stale connections use resources and could potentially be hijacked to gain illegitimate access. The TCP keepalives-in service generates keepalive packets on idle incoming network connections (initiated by remote host). This service allows the device to detect when the remote host fails and drop the session. If enabled, keepalives are sent once per minute on idle connections. The connection is closed within five minutes if no keepalives are received or immediately if the host replies with a reset packet.</t>
  </si>
  <si>
    <t>If the PAD service is not necessary, disable the service to prevent intruders from accessing the X.25 PAD command set on the router.</t>
  </si>
  <si>
    <t>SSH Version 1 has been subject to a number of serious vulnerabilities and is no longer considered to be a secure protocol, resulting in the adoption of SSH Version 2 as an Internet Standard in 2006.
Cisco routers support both versions, but due to the weakness of SSH Version 1 only the later standard should be used.</t>
  </si>
  <si>
    <t>The domain name is prerequisite for setting up SSH.</t>
  </si>
  <si>
    <t>The domain name is a prerequisite for setting up SSH.</t>
  </si>
  <si>
    <t>An RSA key pair is a prerequisite for setting up SSH and should be at least 2048 bits.
NOTE: IOS does NOT display the modulus bit value in the Audit Procedure.</t>
  </si>
  <si>
    <t>This limits the number of times an unauthorized user can attempt a password without having to establish a new SSH login attempt. This reduces the potential for success during online brute force attacks by limiting the number of login attempts per SSH connection.</t>
  </si>
  <si>
    <t>Logging provides a chronological record of activities on the Cisco device and allows monitoring of both operational and security related events.</t>
  </si>
  <si>
    <t>This configuration determines the severity of messages that will generate console messages. Logging to console should be limited only to those messages required for immediate troubleshooting while logged into the device. This form of logging is not persistent; messages printed to the console are not stored by the router. Console logging is handy for operators when they use the console.</t>
  </si>
  <si>
    <t>To ensure that the time on your Cisco router is consistent with other devices in your network, at least two (and preferably at least three) NTP Server/s external to the router should be configured.
Ensure you also configure consistent timezone and daylight savings time setting for all devices. For simplicity, the default of Coordinated Universal Time (UTC).</t>
  </si>
  <si>
    <t>Enable 'aaa new-model'</t>
  </si>
  <si>
    <t>Enable 'aaa authentication login'</t>
  </si>
  <si>
    <t>Enable 'aaa authentication enable default'</t>
  </si>
  <si>
    <t>Set 'login authentication for 'line con 0'</t>
  </si>
  <si>
    <t>Set 'login authentication for 'line tty'</t>
  </si>
  <si>
    <t>Set 'login authentication for 'line vty'</t>
  </si>
  <si>
    <t>Set 'privilege 1' for local users</t>
  </si>
  <si>
    <t>Set 'transport input ssh' for 'line vty' connections</t>
  </si>
  <si>
    <t>Set 'no exec' for 'line aux 0'</t>
  </si>
  <si>
    <t>Create 'access-list' for use with 'line vty'</t>
  </si>
  <si>
    <t>Set 'access-class' for 'line vty'</t>
  </si>
  <si>
    <t>Set 'transport input none' for 'line aux 0'</t>
  </si>
  <si>
    <t>Set 'password' for 'enable secret'</t>
  </si>
  <si>
    <t>Enable 'service password-encryption'</t>
  </si>
  <si>
    <t>Set 'username secret' for all local users</t>
  </si>
  <si>
    <t>Set 'no snmp-server' to disable SNMP when unused</t>
  </si>
  <si>
    <t>Unset 'private' for 'snmp-server community'</t>
  </si>
  <si>
    <t>Unset 'public' for 'snmp-server community'</t>
  </si>
  <si>
    <t>Do not set 'RW' for any 'snmp-server community'</t>
  </si>
  <si>
    <t>Set the ACL for each 'snmp-server community'</t>
  </si>
  <si>
    <t>Create an 'access-list' for use with SNMP</t>
  </si>
  <si>
    <t>Set 'snmp-server host' when using SNMP</t>
  </si>
  <si>
    <t>Set 'snmp-server enable traps snmp'</t>
  </si>
  <si>
    <t>Set 'no cdp run'</t>
  </si>
  <si>
    <t>Set 'no ip bootp server'</t>
  </si>
  <si>
    <t>Set 'no service dhcp'</t>
  </si>
  <si>
    <t>Set 'no ip identd'</t>
  </si>
  <si>
    <t>Set 'service tcp-keepalives-in'</t>
  </si>
  <si>
    <t>Set 'service tcp-keepalives-out'</t>
  </si>
  <si>
    <t>Set 'no service pad'</t>
  </si>
  <si>
    <t>Set version 2 for 'ip ssh version'</t>
  </si>
  <si>
    <t>Set the 'hostname'</t>
  </si>
  <si>
    <t>Set the 'ip domain name'</t>
  </si>
  <si>
    <t>Set 'modulus' to greater than or equal to 2048 for 'crypto key generate rsa'</t>
  </si>
  <si>
    <t>Set 'seconds' for 'ip ssh timeout'</t>
  </si>
  <si>
    <t>Set 'logging on'</t>
  </si>
  <si>
    <t>Set 'buffer size' for 'logging buffered'</t>
  </si>
  <si>
    <t>Set 'logging console critical'</t>
  </si>
  <si>
    <t>Set IP address for 'logging host'</t>
  </si>
  <si>
    <t>Set 'logging trap informational'</t>
  </si>
  <si>
    <t>Set 'service timestamps debug datetime'</t>
  </si>
  <si>
    <t>Set 'logging source interface'</t>
  </si>
  <si>
    <t>Set 'ip address' for 'ntp server'</t>
  </si>
  <si>
    <t>Set 'no ip source-route'</t>
  </si>
  <si>
    <t>This command enables the AAA access control system.</t>
  </si>
  <si>
    <t>Sets authentication, authorization and accounting (AAA) authentication at login.</t>
  </si>
  <si>
    <t>Authenticates users who access privileged EXEC mode when they use the enable command.</t>
  </si>
  <si>
    <t>Authenticates users who access the router or switch using the serial console port.</t>
  </si>
  <si>
    <t>Authenticates users who access the router or switch using the TTY port.</t>
  </si>
  <si>
    <t>Authenticates users who access the router or switch remotely through the VTY port.</t>
  </si>
  <si>
    <t>Sets the privilege level for the user.</t>
  </si>
  <si>
    <t>Selects the Secure Shell (SSH) protocol.</t>
  </si>
  <si>
    <t>The 'no exec' command restricts a line to outgoing connections only.</t>
  </si>
  <si>
    <t>Access lists control the transmission of packets on an interface, control Virtual Terminal Line (VTY) access, and restrict the contents of routing updates. The Cisco IOS software stops checking the extended access list after a match occurs.</t>
  </si>
  <si>
    <t>The 'access-class' setting restricts incoming and outgoing connections between a particular vty (into a Cisco device) and the networking devices associated with addresses in an access list.</t>
  </si>
  <si>
    <t>If no input is detected during the interval, the EXEC facility resumes the current connection. If no connections exist, the EXEC facility returns the terminal to the idle state and disconnects the incoming session.</t>
  </si>
  <si>
    <t>When you want to allow only an outgoing connection on a line, use the no exec command.</t>
  </si>
  <si>
    <t>Use the enable secret command to provide an additional layer of security over the enable password. The enable secret command provides better security by storing the enable secret password using a nonreversible cryptographic function. The added layer of security encryption provides is useful in environments where the password crosses the network or is stored on a TFTP server.</t>
  </si>
  <si>
    <t>When password encryption is enabled, the encrypted form of the passwords is displayed when a more system:running-config command is entered.</t>
  </si>
  <si>
    <t>Use the username secret command to configure a username and MD5-encrypted user password. MD5 encryption is a strong encryption method that is not retrievable; thus, you cannot use MD5 encryption with protocols that require clear-text passwords, such as Challenge Handshake Authentication Protocol (CHAP).
The username secret command provides an additional layer of security over the username password. It also provides better security by encrypting the password using non reversible MD5 encryption and storing the encrypted text. The added layer of MD5 encryption is useful in environments in which the password crosses the network or is stored on a TFTP server.</t>
  </si>
  <si>
    <t>An SNMP community string permits read-only access to all objects.</t>
  </si>
  <si>
    <t>Specifies read-write access. Authorized management stations can both retrieve and modify MIB objects.</t>
  </si>
  <si>
    <t>This feature specifies a list of IP addresses that are allowed to use the community string to gain access to the SNMP agent.</t>
  </si>
  <si>
    <t>You can use access lists to control the transmission of packets on an interface, control Simple Network Management Protocol (SNMP) access, and restrict the contents of routing updates. The Cisco IOS software stops checking the extended access list after a match occurs.</t>
  </si>
  <si>
    <t>SNMP notifications can be sent as traps to authorized management systems.</t>
  </si>
  <si>
    <t>Disable the Bootstrap Protocol (BOOTP) service on your routing device.</t>
  </si>
  <si>
    <t>Disable the Dynamic Host Configuration Protocol (DHCP) server and relay agent features on your router.</t>
  </si>
  <si>
    <t>Generate keepalive packets on idle incoming network connections.</t>
  </si>
  <si>
    <t>Generate keepalive packets on idle outgoing network connections.</t>
  </si>
  <si>
    <t>Specify the version of Secure Shell (SSH) to be run on a router</t>
  </si>
  <si>
    <t>The hostname is used in prompts and default configuration filenames.</t>
  </si>
  <si>
    <t>Define a default domain name that the Cisco IOS software uses to complete unqualified hostnames</t>
  </si>
  <si>
    <t>Use this command to generate RSA key pairs for your Cisco device.
RSA keys are generated in pairs--one public RSA key and one private RSA key.</t>
  </si>
  <si>
    <t>The time interval that the router waits for the SSH client to respond before disconnecting an uncompleted login attempt.</t>
  </si>
  <si>
    <t>The number of retries before the SSH login session disconnects.</t>
  </si>
  <si>
    <t>Enable logging of system messages.</t>
  </si>
  <si>
    <t>Enable system message logging to a local buffer.</t>
  </si>
  <si>
    <t>Log system messages and debug output to a remote host.</t>
  </si>
  <si>
    <t>Limit messages logged to the syslog servers based on severity level informational.</t>
  </si>
  <si>
    <t>Configure the system to apply a time stamp to debugging messages or system logging messages</t>
  </si>
  <si>
    <t>Specify the source IPv4 or IPv6 address of system logging packets</t>
  </si>
  <si>
    <t>Use this command if you want to allow the system to synchronize the system software clock with the specified NTP server.</t>
  </si>
  <si>
    <t>Disable the handling of IP datagrams with source routing header options.</t>
  </si>
  <si>
    <t xml:space="preserve">AAA authentication enable mode has been enabled. </t>
  </si>
  <si>
    <t xml:space="preserve">AAA authentication for 'line con 0' has been enabled. </t>
  </si>
  <si>
    <t>AAA authentication for 'line tty' has been enabled.</t>
  </si>
  <si>
    <t>AAA authentication for 'line vty' has been enabled.</t>
  </si>
  <si>
    <t>The privilege level for users has been set to 'privilege 1.'</t>
  </si>
  <si>
    <t>An 'access-list' has been created for use with 'line vty.'</t>
  </si>
  <si>
    <t>An 'access-class' has been created for use with 'line vty.'</t>
  </si>
  <si>
    <t>The "transport input none' option has been set for 'line aux 0.'</t>
  </si>
  <si>
    <t xml:space="preserve">The 'service password-encryption' option has been enabled. </t>
  </si>
  <si>
    <t xml:space="preserve">The 'public' option for the 'snmp-server community' has been unset. </t>
  </si>
  <si>
    <t>An ACL has been set for each 'snmp-server community.'</t>
  </si>
  <si>
    <t>An 'access-list' has been created for use with SNMP.</t>
  </si>
  <si>
    <t>The 'snmp-server host' option has been set for use with SNMP.</t>
  </si>
  <si>
    <t xml:space="preserve">The Cisco Discovery Protocol (CDP) service has been disabled. </t>
  </si>
  <si>
    <t>The Disable the Bootstrap Protocol (BOOTP) service has been disabled.</t>
  </si>
  <si>
    <t>The Dynamic Host Configuration Protocol (DHCP) server has been disabled.</t>
  </si>
  <si>
    <t>The 'service tcp-keepalives-in' option has been set.</t>
  </si>
  <si>
    <t>The 'service tcp-keepalives-out' option has been set.</t>
  </si>
  <si>
    <t>The 'modulus' option has been set to greater than or equal to 2048 for 'crypto key generate rsa.'</t>
  </si>
  <si>
    <t>The 'seconds' option has been set for 'ip ssh timeout.'</t>
  </si>
  <si>
    <t>The maximum value has been set for 'ip ssh authentication-retries.'</t>
  </si>
  <si>
    <t xml:space="preserve">Logging has been set to on. </t>
  </si>
  <si>
    <t>The buffer size has been set for 'logging buffered.'</t>
  </si>
  <si>
    <t>The 'logging console critical' option has been set to avoid impacting system performance and management.</t>
  </si>
  <si>
    <t>The IP address has been set for the 'logging host.'</t>
  </si>
  <si>
    <t xml:space="preserve">The 'logging trap informational' option has been set. </t>
  </si>
  <si>
    <t>The 'service timestamps debug datetime' has been set.</t>
  </si>
  <si>
    <t>The 'logging source interface' option has been set.</t>
  </si>
  <si>
    <t>The 'ip address' option has been set for the 'ntp server.'</t>
  </si>
  <si>
    <t xml:space="preserve">AAA authentication enable mode has not been enabled. </t>
  </si>
  <si>
    <t xml:space="preserve">AAA authentication for 'line con 0' has not been enabled. </t>
  </si>
  <si>
    <t>AAA authentication for 'line tty' has not been enabled.</t>
  </si>
  <si>
    <t>AAA authentication for 'line vty' has not been enabled.</t>
  </si>
  <si>
    <t>The privilege level for users has not been set to 'privilege 1.'</t>
  </si>
  <si>
    <t xml:space="preserve">Transport input SSH has not been set for incoming VTY logins. </t>
  </si>
  <si>
    <t xml:space="preserve">The 'no exec' option has not been set to 'line aux 0' to restrict a line to outgoing connections. </t>
  </si>
  <si>
    <t>An 'access-list' has not been created for use with 'line vty.'</t>
  </si>
  <si>
    <t>An 'access-class' has not been created for use with 'line vty.'</t>
  </si>
  <si>
    <t>The "transport input none' option has not been set for 'line aux 0.'</t>
  </si>
  <si>
    <t xml:space="preserve">Enable secret' has not been set for passwords. </t>
  </si>
  <si>
    <t xml:space="preserve">The 'service password-encryption' option has not been enabled. </t>
  </si>
  <si>
    <t xml:space="preserve">The 'username secret' option has not been set for all local users. </t>
  </si>
  <si>
    <t xml:space="preserve">The 'no snmp-server' option has not been set to disable SNMP when not in use. </t>
  </si>
  <si>
    <t xml:space="preserve">The 'private' option for the 'snmp-server community' has not been unset. </t>
  </si>
  <si>
    <t xml:space="preserve">The 'public' option for the 'snmp-server community' has been set. </t>
  </si>
  <si>
    <t xml:space="preserve">The 'RW' permission for any 'snmp-server community' has been set. </t>
  </si>
  <si>
    <t>An ACL has not been set for each 'snmp-server community.'</t>
  </si>
  <si>
    <t>An 'access-list' has not been created for use with SNMP.</t>
  </si>
  <si>
    <t>The 'snmp-server host' option has not been set for use with SNMP.</t>
  </si>
  <si>
    <t xml:space="preserve">The 'snmp-server enable traps snmp' option has not been set. </t>
  </si>
  <si>
    <t xml:space="preserve">The Cisco Discovery Protocol (CDP) service has not been disabled. </t>
  </si>
  <si>
    <t>The Disable the Bootstrap Protocol (BOOTP) service has not been disabled.</t>
  </si>
  <si>
    <t>The Dynamic Host Configuration Protocol (DHCP) server has not been disabled.</t>
  </si>
  <si>
    <t>The 'service tcp-keepalives-in' option has not been set.</t>
  </si>
  <si>
    <t xml:space="preserve">The identification (identd) server has not been disabled. </t>
  </si>
  <si>
    <t>The 'service tcp-keepalives-out' option has not been set.</t>
  </si>
  <si>
    <t xml:space="preserve">The Disable X.25 Packet Assembler/Disassembler (PAD) service has not been disabled. </t>
  </si>
  <si>
    <t xml:space="preserve">The 'ip ssh version' has not been set to version 2. </t>
  </si>
  <si>
    <t xml:space="preserve">The hostname has not been set. </t>
  </si>
  <si>
    <t xml:space="preserve">The 'ip domain name' has not been set. </t>
  </si>
  <si>
    <t>The 'modulus' option has not been set to greater than or equal to 2048 for 'crypto key generate rsa.'</t>
  </si>
  <si>
    <t>Logging has been set to off.</t>
  </si>
  <si>
    <t>The buffer size has not  been set for 'logging buffered.'</t>
  </si>
  <si>
    <t>The 'logging console critical' option has not been set to avoid impacting system performance and management.</t>
  </si>
  <si>
    <t>The IP address has not been set for the 'logging host.'</t>
  </si>
  <si>
    <t>The 'service timestamps debug datetime' has not been set.</t>
  </si>
  <si>
    <t>The 'logging source interface' option has not been set.</t>
  </si>
  <si>
    <t>The 'ip address' option has not been set for the 'ntp server.'</t>
  </si>
  <si>
    <t xml:space="preserve">The 'no ip source-route' option has not been set. </t>
  </si>
  <si>
    <t xml:space="preserve">IA-2 </t>
  </si>
  <si>
    <t>SC-7</t>
  </si>
  <si>
    <t>AU-12</t>
  </si>
  <si>
    <t>Test (Manual)</t>
  </si>
  <si>
    <t>Test (Automated)</t>
  </si>
  <si>
    <t>SC-12</t>
  </si>
  <si>
    <t>Identification And Authentication (Organizational Users)</t>
  </si>
  <si>
    <t>Transmission Confidentiality And Integrity</t>
  </si>
  <si>
    <t>Boundary Protection</t>
  </si>
  <si>
    <t>Protection Of Audit Information</t>
  </si>
  <si>
    <t>Audit Generation</t>
  </si>
  <si>
    <t>Network Disconnect</t>
  </si>
  <si>
    <t>Cryptographic Key Establishment And Management</t>
  </si>
  <si>
    <t>HRM17: SSH is not implemented correctly for device management</t>
  </si>
  <si>
    <t>HSC1: FTI is not encrypted in transit</t>
  </si>
  <si>
    <t>HSC19: Network perimeter devices do not properly restrict traffic</t>
  </si>
  <si>
    <t>HCM45: System configuration provides additional attack surface</t>
  </si>
  <si>
    <t>HPW13: Enabled secret passwords are not implemented correctly</t>
  </si>
  <si>
    <t>HPW11: Password transmission does not use strong cryptography</t>
  </si>
  <si>
    <t>HCM11: SNMP is not implemented correctly</t>
  </si>
  <si>
    <t>HAC27: Default accounts have not been disabled or renamed</t>
  </si>
  <si>
    <t>HAU1: No auditing is being performed at the agency</t>
  </si>
  <si>
    <t>HAU23: Audit storage capacity threshold has not been defined</t>
  </si>
  <si>
    <t>HAU17: Audit logs do not capture sufficient auditable events</t>
  </si>
  <si>
    <t>HAU20: Audit log data not sent from a consistently identified source</t>
  </si>
  <si>
    <t>HAU12: Audit records are not time stamped</t>
  </si>
  <si>
    <t>HAC63</t>
  </si>
  <si>
    <t>Security profiles have not been established</t>
  </si>
  <si>
    <t>HSC38</t>
  </si>
  <si>
    <t>SSL inspection has not been implemented</t>
  </si>
  <si>
    <t>HSC39</t>
  </si>
  <si>
    <t xml:space="preserve">The communications protocol is not NIST 800-52 compliant </t>
  </si>
  <si>
    <t>HSI35</t>
  </si>
  <si>
    <t>Failover is not properly configured</t>
  </si>
  <si>
    <t>HSI36</t>
  </si>
  <si>
    <t>Malware analysis is not being performed</t>
  </si>
  <si>
    <t>Internal Update</t>
  </si>
  <si>
    <t>Ensure modems are not connected to the auxiliary port.
Ensure that the router's auxiliary port is disabled.</t>
  </si>
  <si>
    <t>1. Review the system configuration to identify the current patch level.
2.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t>
  </si>
  <si>
    <t>1. Interview the SA to determine if any modems are connected to the router. (Note: Elevate to CRITICAL if modems are attached and used)
2. Examine the router configuration to ensure that the auxiliary port is disabled.</t>
  </si>
  <si>
    <t>1. If default accounts exist on the system, examine the administrator attempt to authenticate with the published default password for any existing built-in account.  Examples may include:
Note: This test will require the reviewer to research ahead of time built-in accounts and default passwords for the system used by the agency, which will be identified during the PSE.</t>
  </si>
  <si>
    <t>1. Interview the SA to determine if audit data is captured, backed up, and maintained. IRS practice has been to retain archived audit logs/trails for the remainder of the year they were made plus six years for a total of 7 years.
Note: If device audit logs are correlated and reviewed at the enterprise-level (e.g., through the implementation of a SIEM tool), this test case will be N/A and will be evaluated in the agency's Network Assessment.</t>
  </si>
  <si>
    <t>HAC40</t>
  </si>
  <si>
    <t>Use of emergency userIDs is not properly controlled</t>
  </si>
  <si>
    <t>Audit records are not timestamped</t>
  </si>
  <si>
    <t>Non local maintenance is not implemented securely</t>
  </si>
  <si>
    <t>HSA14</t>
  </si>
  <si>
    <t>Datawarehouse has insecure connections</t>
  </si>
  <si>
    <t>HSI15</t>
  </si>
  <si>
    <t>Alerts are not acknowledged and/or logged</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</si>
  <si>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</si>
  <si>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</si>
  <si>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</si>
  <si>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</si>
  <si>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</si>
  <si>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</si>
  <si>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</si>
  <si>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</si>
  <si>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</si>
  <si>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</si>
  <si>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</si>
  <si>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</si>
  <si>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</si>
  <si>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</si>
  <si>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</si>
  <si>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</si>
  <si>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</si>
  <si>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</si>
  <si>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HTC89</t>
  </si>
  <si>
    <t>The Apache 2.2 web server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</si>
  <si>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</si>
  <si>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</si>
  <si>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</si>
  <si>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</si>
  <si>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</si>
  <si>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</si>
  <si>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</si>
  <si>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</si>
  <si>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</si>
  <si>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</si>
  <si>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</si>
  <si>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</si>
  <si>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</si>
  <si>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</si>
  <si>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</si>
  <si>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</si>
  <si>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</si>
  <si>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</si>
  <si>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Implementing Cisco AAA is significantly disruptive as former access methods are immediately disabled. Therefore, before implementing Cisco AAA, the organization should carefully review and plan their authentication criteria (logins &amp; passwords, challenges &amp; responses, and token technologies), authorization methods, and accounting requirements.</t>
  </si>
  <si>
    <t>Implementing Cisco AAA is significantly disruptive as former access methods are immediately disabled. Therefore, before implementing Cisco AAA, the organization should carefully review and plan their authentication methods such as logins and passwords, challenges and responses, and which token technologies will be used.</t>
  </si>
  <si>
    <t>Enabling Cisco AAA 'authentication enable' mode is significantly disruptive as former access methods are immediately disabled. Therefore, before enabling 'aaa authentication enable default' mode, the organization should plan and implement authentication logins and passwords, challenges and responses, and token technologies.</t>
  </si>
  <si>
    <t>Enabling Cisco AAA 'line login' is significantly disruptive as former access methods are immediately disabled. Therefore, before enabling Cisco AAA 'line login', the organization should plan and implement authentication logins and passwords, challenges and responses, and token technologies.</t>
  </si>
  <si>
    <t>Enabling Cisco AAA 'login authentication for line TTY' is significantly disruptive as former access methods are immediately disabled. Therefore, before enabling Cisco AAA 'login authentication for line TTY', the organization should plan and implement authentication logins and passwords, challenges and responses, and token technologies.</t>
  </si>
  <si>
    <t>Enabling Cisco AAA 'login authentication for line VTY' is significantly disruptive as former access methods are immediately disabled. Therefore, before enabling Cisco AAA 'login authentication for line VTY', the organization should plan and implement authentication logins and passwords, challenges and responses, and token technologies.</t>
  </si>
  <si>
    <t>Organizations should create policies requiring all local accounts with 'privilege level 1' with encrypted passwords to reduce the risk of unauthorized access. Default configuration settings do not provide strong user authentication to the device.</t>
  </si>
  <si>
    <t>To reduce risk of unauthorized access, organizations should require all VTY management line protocols to be limited to ssh.</t>
  </si>
  <si>
    <t>Organizations can reduce the risk of unauthorized access by disabling the 'aux' port with the 'no exec' command. Conversely, not restricting access through the 'aux' port increases the risk of remote unauthorized access.</t>
  </si>
  <si>
    <t>Organizations can reduce the risk of unauthorized access by implementing access-lists for all VTY lines. Conversely, using VTY lines without access-lists increases the risk of unauthorized access.</t>
  </si>
  <si>
    <t>Organizations should prevent unauthorized use of unattended or abandoned sessions by an automated control. Enabling 'exec-timeout' with an appropriate length of minutes or seconds prevents unauthorized access of abandoned sessions.</t>
  </si>
  <si>
    <t>Organizations should prevent unauthorized use of unattended or abandoned sessions by an automated control. Enabling 'exec-timeout' with an appropriate length reduces the risk of unauthorized access of abandoned sessions.</t>
  </si>
  <si>
    <t>Organizations should prevent unauthorized use of unattended or abandoned sessions by an automated control. Enabling 'exec-timeout' with an appropriate length reduces the risks of unauthorized access of abandoned sessions.</t>
  </si>
  <si>
    <t>Organizations should prevent all unauthorized access of auxiliary ports by disabling all protocols using the 'transport input none' command.</t>
  </si>
  <si>
    <t>Organizations should protect privileged EXEC mode through policies requiring the 'enabling secret' setting, which enforces a one-way cryptographic hash (MD5).</t>
  </si>
  <si>
    <t>Organizations implementing 'service password-encryption' reduce the risk of unauthorized users learning clear text passwords to Cisco IOS configuration files. However, the algorithm used is not designed to withstand serious analysis and should be treated like clear-text.</t>
  </si>
  <si>
    <t>Organizations implementing 'username secret' across their enterprise reduce the risk of unauthorized users gaining access to Cisco IOS devices by applying a MD5 hash and encrypting user passwords.</t>
  </si>
  <si>
    <t>Organizations not using SNMP should require all SNMP services to be disabled by running the 'no snmp-server' command.</t>
  </si>
  <si>
    <t>To reduce the risk of unauthorized access, Organizations should enable access control lists for all snmp-server communities and restrict the access to appropriate trusted management zones. If possible, implement SNMPv3 to apply authentication, authorization, and data privatization (encryption) for additional benefits to the organization.</t>
  </si>
  <si>
    <t>Impact Statement</t>
  </si>
  <si>
    <t>The maximum value has not been set to three (3) or fewer for 'ip ssh authentication-retries.'</t>
  </si>
  <si>
    <t>The maximum 'seconds' option has not been set to 60 seconds or less for 'ip ssh timeout.'</t>
  </si>
  <si>
    <t>Updated to IOS 15.0M Version 4 CIS Benchmark</t>
  </si>
  <si>
    <t>1. Maximum number of unsuccessful SSH login attempts is set to three (3) within a 120 minute period. 
(Note - If iOS 15.X this is N/A at it will be tested via automated scan)</t>
  </si>
  <si>
    <t>1. The router should utilize the most current supported version of Secure Shell (SSHv2) or TLS v 1.2 or higher for all management sessions.</t>
  </si>
  <si>
    <t>Ensure that all management access to the device is secured using Federal Information Processing Standard (FIPS) 140-2 validated encryption with Secure Shell (SSH) or Transport Layer Security (TLS) version 1.2 or higher.</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</si>
  <si>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</si>
  <si>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</si>
  <si>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</si>
  <si>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</si>
  <si>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</si>
  <si>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</si>
  <si>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Multi-factor authentication is not required for external or remote access</t>
  </si>
  <si>
    <t>Multi-factor authentication is not required to access FTI via personal devices</t>
  </si>
  <si>
    <t>HRM20</t>
  </si>
  <si>
    <t>Multi-factor authentication is not properly configured for external or remote access</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</si>
  <si>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</si>
  <si>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</si>
  <si>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</si>
  <si>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</si>
  <si>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</si>
  <si>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</si>
  <si>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</si>
  <si>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</si>
  <si>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</si>
  <si>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</si>
  <si>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IOS16-01</t>
  </si>
  <si>
    <t>IOS16-02</t>
  </si>
  <si>
    <t>IOS16-03</t>
  </si>
  <si>
    <t>IOS16-04</t>
  </si>
  <si>
    <t>IOS16-05</t>
  </si>
  <si>
    <t>IOS16-06</t>
  </si>
  <si>
    <t>IOS16-07</t>
  </si>
  <si>
    <t>IOS16-08</t>
  </si>
  <si>
    <t>IOS16-09</t>
  </si>
  <si>
    <t>IOS16-11</t>
  </si>
  <si>
    <t>IOS16-12</t>
  </si>
  <si>
    <t>IOS16-13</t>
  </si>
  <si>
    <t>IOS16-14</t>
  </si>
  <si>
    <t>IOS16-15</t>
  </si>
  <si>
    <t>IOS16-16</t>
  </si>
  <si>
    <t>IOS16-17</t>
  </si>
  <si>
    <t>IOS16-18</t>
  </si>
  <si>
    <t>IOS16-19</t>
  </si>
  <si>
    <t>IOS16-20</t>
  </si>
  <si>
    <t>IOS16-21</t>
  </si>
  <si>
    <t>IOS16-22</t>
  </si>
  <si>
    <t>IOS16-23</t>
  </si>
  <si>
    <t>IOS16-24</t>
  </si>
  <si>
    <t>IOS16-25</t>
  </si>
  <si>
    <t>IOS16-26</t>
  </si>
  <si>
    <t>IOS16-27</t>
  </si>
  <si>
    <t>IOS16-28</t>
  </si>
  <si>
    <t>IOS16-29</t>
  </si>
  <si>
    <t>IOS16-30</t>
  </si>
  <si>
    <t>IOS16-31</t>
  </si>
  <si>
    <t>IOS16-32</t>
  </si>
  <si>
    <t>IOS16-33</t>
  </si>
  <si>
    <t>IOS16-34</t>
  </si>
  <si>
    <t>IOS16-35</t>
  </si>
  <si>
    <t>IOS16-36</t>
  </si>
  <si>
    <t>IOS16-37</t>
  </si>
  <si>
    <t>IOS16-38</t>
  </si>
  <si>
    <t>IOS16-39</t>
  </si>
  <si>
    <t>IOS16-40</t>
  </si>
  <si>
    <t>IOS16-41</t>
  </si>
  <si>
    <t>IOS16-42</t>
  </si>
  <si>
    <t>IOS16-43</t>
  </si>
  <si>
    <t>IOS16-44</t>
  </si>
  <si>
    <t>IOS16-45</t>
  </si>
  <si>
    <t>IOS16-46</t>
  </si>
  <si>
    <t>IOS16-47</t>
  </si>
  <si>
    <t>IOS16-48</t>
  </si>
  <si>
    <t>IOS16-49</t>
  </si>
  <si>
    <t>IOS16-50</t>
  </si>
  <si>
    <t>IOS16-51</t>
  </si>
  <si>
    <t>IOS16-52</t>
  </si>
  <si>
    <t>IOS16-53</t>
  </si>
  <si>
    <t>IOS16-54</t>
  </si>
  <si>
    <t>IOS16-55</t>
  </si>
  <si>
    <t>IOS16-56</t>
  </si>
  <si>
    <t>Set 'login authentication for 'ip http'</t>
  </si>
  <si>
    <t>Set 'http Secure-server' limit</t>
  </si>
  <si>
    <t>Set the 'banner-text' for 'banner exec'</t>
  </si>
  <si>
    <t>Set the 'banner-text' for 'banner login'</t>
  </si>
  <si>
    <t>Set the 'banner-text' for 'banner motd'</t>
  </si>
  <si>
    <t>Set the 'banner-text' for 'webauth banner'</t>
  </si>
  <si>
    <t xml:space="preserve">This table calculates all tests in the Gen Test Cases + IOS16.0 M Tests Cases tabs.
</t>
  </si>
  <si>
    <t>This SCSEM is used by the IRS Office of Safeguards to evaluate compliance with IRS Publication 1075 for agencies that have implemented network gateways involved in controlling the flow electronic Federal Tax Information (FTI) files to and from the agency (perimeter), and within the agency network (internal, core).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IOS 15.0M Test Cases - Controls specific to Cisco IOS 15.0M.  These should be tested in conjunction with the Gen Test Cases. Duplicate test cases have been noted.
This SCSEM was created for the IRS Office of Safeguards based on the following resources:
▪ IRS Publication 1075, Tax Information Security Guidelines for Federal, State and Local Agencies (October 2014)
▪ NIST SP 800-53 Rev. 4, Recommended Security Controls for Federal Information Systems and Organizations (April 2013)
▪ CIS Cisco IOS 15.0 Benchmark v4.0.1
▪ CIS Cisco IOS 16.0 Benchmark v1.0.1</t>
  </si>
  <si>
    <t>Device management includes the ability to control the number of administrators and management sessions that manage a device. Limiting the number of allowed administrators and sessions per administrator based on account type, role, or access type is helpful in limiting risks related to denial-of-service (DoS) attacks.</t>
  </si>
  <si>
    <t>This command specifies a message to be displayed when an EXEC process is created (a line is activated, or an incoming connection is made to a vty). Follow this command with one or more blank spaces and a delimiting character of your choice. Then enter one or more lines of text, terminating the message with the second occurrence of the delimiting character.
When a user connects to a router, the message-of-the-day (MOTD) banner appears first, followed by the login banner and prompts. After the user logs in to the router, the EXEC banner or incoming banner will be displayed, depending on the type of connection. For a reverse Telnet login, the incoming banner will be displayed. For all other connections, the router will display the EXEC banner.</t>
  </si>
  <si>
    <t>Follow the banner login command with one or more blank spaces and a delimiting character of your choice. Then enter one or more lines of text, terminating the message with the second occurrence of the delimiting character.
When a user connects to the router, the message-of-the-day (MOTD) banner (if configured) appears first, followed by the login banner and prompts. After the user successfully logs in to the router, the EXEC banner or incoming banner will be displayed, depending on the type of connection. For a reverse Telnet login, the incoming banner will be displayed. For all other connections, the router will display the EXEC banner.</t>
  </si>
  <si>
    <t>This MOTD banner is displayed to all terminals connected and is useful for sending messages that affect all users (such as impending system shutdowns). Use the no exec-banner or no motd-banner command to disable the MOTD banner on a line. The no exec-banner command also disables the EXEC banner on the line.
When a user connects to the router, the MOTD banner appears before the login prompt. After the user logs in to the router, the EXEC banner or incoming banner will be displayed, depending on the type of connection. For a reverse Telnet login, the incoming banner will be displayed. For all other connections, the router will display the EXEC banner.</t>
  </si>
  <si>
    <t>This banner is displayed to all terminals connected and is useful for sending messages that affect all users (such as impending system shutdowns). Use the no exec-banner or no motd-banner command to disable the banner on a line. The no exec-banner command also disables the EXEC banner on the line.
When a user connects to the router, the MOTD banner appears before the login prompt. After the user logs in to the router, the EXEC banner or incoming banner will be displayed, depending on the type of connection. For a reverse Telnet login, the incoming banner will be displayed. For all other connections, the router will display the EXEC banner.</t>
  </si>
  <si>
    <t>Perform the following to determine if AAA authentication for login is enabled:
hostname#show running-config | incl aaa authentication login
If a result does not return, the feature is not enabled.</t>
  </si>
  <si>
    <t>Perform the following to determine if AAA authentication enable mode is enabled:
hostname#show running-config | incl aaa authentication enable
If a result does not return, the feature is not enabled</t>
  </si>
  <si>
    <t>Perform the following to determine if AAA services are enabled:
hostname#show running-config | inc aaa new-model
If the result includes a "no", the feature is not enabled.</t>
  </si>
  <si>
    <t>1.1.7</t>
  </si>
  <si>
    <t>1.2.11</t>
  </si>
  <si>
    <t>1.2.12</t>
  </si>
  <si>
    <t>1.3</t>
  </si>
  <si>
    <t>1.3.1</t>
  </si>
  <si>
    <t>1.3.2</t>
  </si>
  <si>
    <t>1.3.3</t>
  </si>
  <si>
    <t>1.3.4</t>
  </si>
  <si>
    <t>This requirement addresses concurrent sessions for administrative accounts and does not address concurrent sessions by a single administrator via multiple administrative accounts. The maximum number of concurrent sessions should be defined based upon mission needs and the operational environment for each system. At a minimum, limits must be set for SSH, HTTPS, account of last resort, and root account sessions.</t>
  </si>
  <si>
    <t>"Network banners are electronic messages that provide notice of legal rights to users of computer networks. From a legal standpoint, banners have four primary functions.
- First, banners may be used to generate consent to real-time monitoring under Title III.
- Second, banners may be used to generate consent to the retrieval of stored files and records pursuant to ECPA.
- Third, in the case of government networks, banners may eliminate any Fourth Amendment "reasonable expectation of privacy" that government employees or other users might otherwise retain in their use of the government's network under O'Connor v. Ortega, 480 U.S. 709 (1987).
- Fourth, in the case of a non-government network, banners may establish a system administrator's "common authority" to consent to a law enforcement search pursuant to United States v. Matlock, 415 U.S. 164 (1974)." (US Department of Justice APPENDIX A: Sample Network Banner Language)</t>
  </si>
  <si>
    <t xml:space="preserve">Configure a strong, enable secret password.
hostname(config)#enable secret {ENABLE_SECRET_PASSWORD} 
</t>
  </si>
  <si>
    <t>Globally enable authentication, authorization and accounting (AAA) using the new-model command.
hostname(config)#aaa new-model.</t>
  </si>
  <si>
    <t>Configure AAA authentication method(s) for enable authentication.
hostname(config)#aaa authentication enable default {method1} enable.</t>
  </si>
  <si>
    <t>Configure management lines to require login using the default or a named AAA authentication list. This configuration must be set individually for all line types.
hostname(config)#line tty {line-number} [ending-line-number]
hostname(config-line)#login authentication {default | aaa_list_name}.</t>
  </si>
  <si>
    <t>Configure management lines to require login using the default or a named AAA authentication list. This configuration must be set individually for all line types.
hostname(config)#line vty {line-number} [ending-line-number]
hostname(config-line)#login authentication {default | aaa_list_name}.</t>
  </si>
  <si>
    <t>Configure management lines to require login using the default or a named AAA authentication list. This configuration must be set individually for all line types.
hostname#(config)ip http secure-server
hostname#(config)ip http authentication {default | _aaa\_list\_name_}.</t>
  </si>
  <si>
    <t>Set the local user to privilege level 1.
hostname(config)#username  privilege 1.</t>
  </si>
  <si>
    <t>Disable the EXEC process on the auxiliary port.
hostname(config)#line aux 0
hostname(config-line)#no exec.</t>
  </si>
  <si>
    <t>Configure remote management access control restrictions for all VTY lines.
hostname(config)#line vty 
* 
hostname(config-line)# access-class  in.</t>
  </si>
  <si>
    <t>Remediation Statement (Internal Use Only)</t>
  </si>
  <si>
    <t>CAP Request Statement  (Internal Use Only)</t>
  </si>
  <si>
    <t>To close this finding, please provide a screenshot showing AAA is enabled with the agency's CAP.</t>
  </si>
  <si>
    <t>To close this finding, please provide a screenshot showing AAA authentication for local router login is enabled with the agency's CAP.</t>
  </si>
  <si>
    <t>Configure management lines to require login using the default or a named AAA authentication list. This configuration must be set individually for all line types.
hostname(config)#line console 0
hostname(config-line)#login authentication {default | _aaa\_list\_name_}.</t>
  </si>
  <si>
    <t>Disable source routing.
hostname(config)#no ip source-route.</t>
  </si>
  <si>
    <t xml:space="preserve">Configure buffered logging (with minimum size). Recommended size is 64000.
hostname(config)#logging buffered [_log_buffer_size_]
</t>
  </si>
  <si>
    <t>Configure console logging level.
hostname(config)#logging console critical</t>
  </si>
  <si>
    <t>Designate one or more syslog servers by IP address.
hostname(config)#logging host {syslog_server}</t>
  </si>
  <si>
    <t>Configure SNMP trap and syslog logging level.
hostname(config)#logging trap informational</t>
  </si>
  <si>
    <t>Enable system logging.
hostname(config)#archive
hostname(config-archive)#log config
hostname(config-archive-log-cfg)#logging enable
hostname(config-archive-log-cfg)#end.</t>
  </si>
  <si>
    <t>Configure the SSH timeout
hostname(config)#ip ssh time-out [_60_]</t>
  </si>
  <si>
    <t>Configure the SSH timeout:
hostname(config)#ip ssh authentication-retries [_3_]</t>
  </si>
  <si>
    <t>Generate an RSA key pair for the router.
hostname(config)#crypto key generate rsa general-keys modulus _2048_</t>
  </si>
  <si>
    <t>Configure an appropriate domain name for the router.
hostname (config)#ip domain name {_domain-name_}</t>
  </si>
  <si>
    <t>Configure an appropriate host name for the router.
hostname(config)#hostname {_router_name_}</t>
  </si>
  <si>
    <t>Disable the bootp server.
hostname(config)#ip dhcp bootp ignore</t>
  </si>
  <si>
    <t>Disable the DHCP server.
hostname(config)#strtoupper("no service dhcp")</t>
  </si>
  <si>
    <t>Enable TCP keepalives-in service:
hostname(config)#service tcp-keepalives-in</t>
  </si>
  <si>
    <t>Configure the router to use SSH version 2
hostname(config)#ip ssh version 2</t>
  </si>
  <si>
    <t>Configure SNMP ACL for restricting access to the device from authorized management stations segmented in a trusted management zone.
hostname(config)#access-list  permit 
hostname(config)#access-list deny any log</t>
  </si>
  <si>
    <t>Configure authorized SNMP community string and restrict access to authorized management systems.
hostname(config)#snmp-server community  ro {snmp_access-list_number | 
snmp_access-list_name}</t>
  </si>
  <si>
    <t>Disable SNMP write access.
hostname(config)#no snmp-server community {_write_community_string_}</t>
  </si>
  <si>
    <t>Disable the default SNMP community string "public"
hostname(config)#no snmp-server community {public}</t>
  </si>
  <si>
    <t>Disable the default SNMP community string "private"
hostname(config)#no snmp-server community {private}</t>
  </si>
  <si>
    <t>Create a local user with an encrypted, complex (not easily guessed) password.
hostname(config)#username {{em}LOCAL_USERNAME{/em}} secret {{em}LOCAL_PASSWORD{/em}}</t>
  </si>
  <si>
    <t>Enable password encryption service to protect sensitive access passwords in the device configuration.
hostname(config)#service password-encryption</t>
  </si>
  <si>
    <t>Concurrent Session Control</t>
  </si>
  <si>
    <t>AAA  authentication for 'ip http' has not been enabled.</t>
  </si>
  <si>
    <t>AAA  authentication for 'ip http' has been enabled.</t>
  </si>
  <si>
    <t>The ip http secure-server with max connections has been set to 1.</t>
  </si>
  <si>
    <t>The ip http secure-server with max connections has not been set to 1.</t>
  </si>
  <si>
    <t>Changed 2 to 1</t>
  </si>
  <si>
    <t>Perform the following to determine if the exec banner is set:
hostname#sh running-config | beg banner exec
If the command does not return a result, the banner is not enabled</t>
  </si>
  <si>
    <t>HAC14:  Warning banner is insufficient
HAC38: Warning banner does not exist</t>
  </si>
  <si>
    <t>HSC21: Number of logon sessions are not managed appropriately</t>
  </si>
  <si>
    <t>To close this finding, please provide a screenshot showing AAA authentication for 'line tty' is enabled with the agency's CAP.</t>
  </si>
  <si>
    <t>To close this finding, please provide a screenshot showing AAA authentication for 'line vty' is enabled with the agency's CAP.</t>
  </si>
  <si>
    <t>To close this finding, please provide a screenshot showing AAA  authentication for 'ip http' is enabled with the agency's CAP.</t>
  </si>
  <si>
    <t>To close this finding, please provide a screenshot showing SSH is set on all VTY lines with the agency's CAP.</t>
  </si>
  <si>
    <t>To close this finding, please provide a screenshot showing EXEC process is disabled with the agency's CAP.</t>
  </si>
  <si>
    <t>To close this finding, please provide a screenshot showing remote access controls are restricted with the agency's CAP.</t>
  </si>
  <si>
    <t>To close this finding, please provide a screenshot showing inbound connections are disabled on the auxiliary port with the agency's CAP.</t>
  </si>
  <si>
    <t>To close this finding, please provide a screenshot showing service passwords encryption is enabled with the agency's CAP.</t>
  </si>
  <si>
    <t>To close this finding, please provide a screenshot showing secret has been set for passwords with the agency's CAP.</t>
  </si>
  <si>
    <t>To close this finding, please provide a screenshot showing that the Cisco Discovery Protocol has been disabled with the agency's CAP.</t>
  </si>
  <si>
    <t>To close this finding, please provide a screenshot showing IP SSH is set to 3 retries with the agency's CAP.</t>
  </si>
  <si>
    <t>To close this finding, please provide a screenshot IP source router is disabled with the agency's CAP.</t>
  </si>
  <si>
    <t>To close this finding, please provide a screenshot showing 'service timestamps debug datetime' is set with the agency's CAP.</t>
  </si>
  <si>
    <t>To close this finding, please provide a screenshot showing 'logging trap informational' option is set with the agency's CAP.</t>
  </si>
  <si>
    <t>To close this finding, please provide a screenshot showing 'logging console critical' option is set with the agency's CAP.</t>
  </si>
  <si>
    <t>To close this finding, please provide a screenshot showing logging is set with the agency's CAP.</t>
  </si>
  <si>
    <t>To close this finding, please provide a screenshot showing 'ip domain name' is set with the agency's CAP.</t>
  </si>
  <si>
    <t>To close this finding, please provide a screenshot showing 'seconds' option is set with the agency's CAP.</t>
  </si>
  <si>
    <t>To close this finding, please provide a screenshot showing 'ip ssh version' is set to version 2 with the agency's CAP.</t>
  </si>
  <si>
    <t>To close this finding, please provide a screenshot showing identification (identd) is disabled with the agency's CAP.</t>
  </si>
  <si>
    <t>To close this finding, please provide a screenshot showing disable X.25 Packet Assembler/Disassembler (PAD) service is disabled with the agency's CAP.</t>
  </si>
  <si>
    <t>To close this finding, please provide a screenshot showing 'access-list' has been created for use with 'line vty with the agency's CAP.</t>
  </si>
  <si>
    <t>2.  Cisco IOS 16 Test Results</t>
  </si>
  <si>
    <t>Disable the EXEC process on the auxiliary port. One method to achieve the recommended state execute the following:
hostname(config)#line aux 0
hostname(config-line)#no exec.</t>
  </si>
  <si>
    <t>Configure remote management access control restrictions for all VTY lines. One method to achieve the recommended state execute the following:
hostname(config)#line vty 
* 
hostname(config-line)# access-class  in.</t>
  </si>
  <si>
    <t>Disable the inbound connections on the auxiliary port. One method to achieve the recommended state execute the following:
hostname(config)#line aux 0
hostname(config-line)#transport input none.</t>
  </si>
  <si>
    <t>Set 'http Secure-server' limit. One method to achieve the recommended state execute the following:
hostname#ip http max-connections 1.</t>
  </si>
  <si>
    <t>Create a local user with an encrypted, complex (not easily guessed) password. One method to achieve the recommended state execute the following:
hostname(config)#username {{em}LOCAL_USERNAME{/em}} secret {{em}LOCAL_PASSWORD{/em}}.</t>
  </si>
  <si>
    <t>Disable SNMP read and write access if not in used to monitor and/or manage device. One method to achieve the recommended state execute the following:
hostname(config)#no snmp-server.</t>
  </si>
  <si>
    <t>Disable the default SNMP community string "private". One method to achieve the recommended state execute the following:
hostname(config)#no snmp-server community {private}.</t>
  </si>
  <si>
    <t>Disable the default SNMP community string "public". One method to achieve the recommended state execute the following:
hostname(config)#no snmp-server community {public}.</t>
  </si>
  <si>
    <t>Disable SNMP write access. One method to achieve the recommended state execute the following:
hostname(config)#no snmp-server community {_write_community_string_}.</t>
  </si>
  <si>
    <t>Configure authorized SNMP community string and restrict access to authorized management systems. One method to achieve the recommended state execute the following:
hostname(config)#snmp-server community  ro {snmp_access-list_number | 
snmp_access-list_name}.</t>
  </si>
  <si>
    <t>Configure SNMP ACL for restricting access to the device from authorized management stations segmented in a trusted management zone. One method to achieve the recommended state execute the following:
hostname(config)#access-list  permit 
hostname(config)#access-list deny any log.</t>
  </si>
  <si>
    <t>Configure authorized SNMP trap community string and restrict sending messages to authorized management systems. One method to achieve the recommended state execute the following:
hostname(config)#snmp-server host {ip_address} {trap_community_string} {notification-type}.</t>
  </si>
  <si>
    <t>Enable SNMP traps. One method to achieve the recommended state execute the following:
hostname(config)#snmp-server enable traps snmp authentication linkup linkdown coldstart.</t>
  </si>
  <si>
    <t>Disable Cisco Discovery Protocol (CDP) service globally. One method to achieve the recommended state execute the following:
hostname(config)#no cdp run.</t>
  </si>
  <si>
    <t>Disable the bootp server. One method to achieve the recommended state execute the following:
hostname(config)#ip dhcp bootp ignore.</t>
  </si>
  <si>
    <t>Disable the DHCP server. One method to achieve the recommended state execute the following:
hostname(config)#strtoupper("no service dhcp").</t>
  </si>
  <si>
    <t>Disable the ident server. One method to achieve the recommended state execute the following:
hostname(config)#no ip identd.</t>
  </si>
  <si>
    <t>Enable TCP keepalives-in service. One method to achieve the recommended state execute the following:
hostname(config)#service tcp-keepalives-in.</t>
  </si>
  <si>
    <t>Enable TCP keepalives-out service. One method to achieve the recommended state execute the following:
hostname(config)#service tcp-keepalives-out.</t>
  </si>
  <si>
    <t>Configure the router to use SSH version 2. One method to achieve the recommended state execute the following:
hostname(config)#ip ssh version 2.</t>
  </si>
  <si>
    <t>Configure an appropriate host name for the router. One method to achieve the recommended state execute the following:
hostname(config)#hostname {_router_name_}.</t>
  </si>
  <si>
    <t>Configure an appropriate domain name for the router. One method to achieve the recommended state execute the following:
hostname (config)#ip domain name {_domain-name_}.</t>
  </si>
  <si>
    <t>Generate an RSA key pair for the router. One method to achieve the recommended state execute the following:
hostname(config)#crypto key generate rsa general-keys modulus _2048_.</t>
  </si>
  <si>
    <t>Configure the SSH timeout. One method to achieve the recommended state execute the following:
hostname(config)#ip ssh time-out [_60_].</t>
  </si>
  <si>
    <t>Configure the SSH timeout: One method to achieve the recommended state execute the following:
hostname(config)#ip ssh authentication-retries [_3_].</t>
  </si>
  <si>
    <t>Enable system logging. One method to achieve the recommended state execute the following:
hostname(config)#archive
hostname(config-archive)#log config
hostname(config-archive-log-cfg)#logging enable
hostname(config-archive-log-cfg)#end.</t>
  </si>
  <si>
    <t>Configure buffered logging (with minimum size). Recommended size is 64000. One method to achieve the recommended state execute the following:
hostname(config)#logging buffered [_log_buffer_size_].</t>
  </si>
  <si>
    <t>Configure console logging level. One method to achieve the recommended state execute the following:
hostname(config)#logging console critical.</t>
  </si>
  <si>
    <t>Designate one or more syslog servers by IP address. One method to achieve the recommended state execute the following:
hostname(config)#logging host {syslog_server}.</t>
  </si>
  <si>
    <t>Configure SNMP trap and syslog logging level. One method to achieve the recommended state execute the following:
hostname(config)#logging trap informational.</t>
  </si>
  <si>
    <t>Configure debug messages to include timestamps. One method to achieve the recommended state execute the following:
hostname(config)#service timestamps debug datetime {_msec_} show-timezone.</t>
  </si>
  <si>
    <t>Bind logging to the loopback interface. One method to achieve the recommended state execute the following:
hostname(config)#logging source-interface loopback {_loopback_interface_number_}.</t>
  </si>
  <si>
    <t>Configure at least one external NTP Server. One method to achieve the recommended state execute the following:
hostname(config)#ntp server {ntp-server_ip_address}.</t>
  </si>
  <si>
    <t>Disable source routing. One method to achieve the recommended state execute the following:
hostname(config)#no ip source-route.</t>
  </si>
  <si>
    <t>Globally enable authentication, authorization and accounting (AAA) using the new-model command. One method to achieve the recommended state execute the following:
hostname(config)#aaa new-model</t>
  </si>
  <si>
    <t>Configure management lines to require login using the default or a named AAA authentication list. This configuration must be set individually for all line types. One method to achieve the recommended state execute the following:
hostname(config)#line tty {line-number} [ending-line-number]
hostname(config-line)#login authentication {default | aaa_list_name}</t>
  </si>
  <si>
    <t>Configure management lines to require login using the default or a named AAA authentication list. This configuration must be set individually for all line types. One method to achieve the recommended state execute the following:
hostname(config)#line console 0
hostname(config-line)#login authentication {default | _aaa\_list\_name_}</t>
  </si>
  <si>
    <t>Configure AAA authentication method(s) for enable authentication. One method to achieve the recommended state execute the following:
hostname(config)#aaa authentication enable default {method1} enable</t>
  </si>
  <si>
    <t>Configure AAA authentication method(s) for login authentication. One method to achieve the recommended state execute the following:
hostname(config)#aaa authentication login {default | aaa_list_name} [passwd-expiry]
method1 [method2]</t>
  </si>
  <si>
    <t>Configure management lines to require login using the default or a named AAA authentication list. This configuration must be set individually for all line types.
hostname(config)#line vty {line-number} [ending-line-number]
hostname(config-line)#login authentication {default | aaa_list_name}</t>
  </si>
  <si>
    <t>Set the local user to privilege level 1. One method to achieve the recommended state execute the following:
hostname(config)#username  privilege 1</t>
  </si>
  <si>
    <t>Apply SSH to transport input on all VTY management lines. One method to achieve the recommended state execute the following:
hostname(config)#line vty 
* 
hostname(config-line)#transport input ssh</t>
  </si>
  <si>
    <t>Added IOS 16.0M Version 1.0.0 CIS Benchmark, and updated issue code table</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</si>
  <si>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</si>
  <si>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</si>
  <si>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</si>
  <si>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</si>
  <si>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</si>
  <si>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</si>
  <si>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</si>
  <si>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</si>
  <si>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</si>
  <si>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</si>
  <si>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HTC120</t>
  </si>
  <si>
    <t>The IBM z/OS version 2.4.x is not configured securely</t>
  </si>
  <si>
    <t>HTC121</t>
  </si>
  <si>
    <t>The Palo Alto 9 firewall is not configured securely</t>
  </si>
  <si>
    <t xml:space="preserve">Internal Update and Updated Issue Code table </t>
  </si>
  <si>
    <t xml:space="preserve"> ▪ SCSEM Version: 4.1</t>
  </si>
  <si>
    <t xml:space="preserve"> ▪ SCSEM Release Date: September 30, 2020</t>
  </si>
  <si>
    <t>Set 'exec-timeout' to less than or equal to 15 minutes 'line vty'</t>
  </si>
  <si>
    <t>Set 'exec-timeout' less than or equal to 15 minutes 'line tty'</t>
  </si>
  <si>
    <t>Set 'exec-timeout' to less than or equal to 15 minutes 'line console 0'</t>
  </si>
  <si>
    <t>Set 'exec-timeout' to less than or equal to 15 minutes for 'line aux 0'</t>
  </si>
  <si>
    <t>Exec-timeout has been set to less than or equal to 15 minutes for 'line aux 0.'</t>
  </si>
  <si>
    <t>Exec-timeout has been set to less than or equal to 15 minutes for 'line console 0.'</t>
  </si>
  <si>
    <t>Exec-timeout has been set to less than or equal to 15 minutes for 'line tty.'</t>
  </si>
  <si>
    <t>Exec-timeout has been set to less than or equal to 15 minutes for 'line vty.'</t>
  </si>
  <si>
    <t>Exec-timeout has not been set to less than or equal to 15 minutes for 'line aux 0.'</t>
  </si>
  <si>
    <t>Exec-timeout has not been set to less than or equal to 15 minutes for 'line console 0.'</t>
  </si>
  <si>
    <t>Exec-timeout has not been set to less than or equal to 15 minutes for 'line tty.'</t>
  </si>
  <si>
    <t>Exec-timeout has not been set to less than or equal to 15 minutes for 'line vty.'</t>
  </si>
  <si>
    <t>This prevents unauthorized users from misusing abandoned sessions. For example, if the network administrator leaves for the day and leaves a computer open with an enabled login session accessible. There is a trade-off here between security (shorter timeouts) and usability (longer timeouts). Review your local policies and operational needs to determine the best timeout value. In most cases, this should be no more than 15 minutes.</t>
  </si>
  <si>
    <t>Configure device timeout (15 minutes or less) to disconnect sessions after a fixed idle time. One method to achieve the recommended state execute the following:
hostname(config)#line aux 0
hostname(config-line)#exec-timeout.</t>
  </si>
  <si>
    <t>Configure device timeout (15 minutes or less) to disconnect sessions after a fixed idle time. One method to achieve the recommended state execute the following:
hostname(config)#line con 0
hostname(config-line)#exec-timeout.</t>
  </si>
  <si>
    <t>Configure device timeout (15 minutes or less) to disconnect sessions after a fixed idle time. One method to achieve the recommended state execute the following:
hostname(config)#line tty {line_number} [ending_line_number]
hostname(config-line)#exec-timeout.</t>
  </si>
  <si>
    <t>Configure device timeout (15 minutes or less) to disconnect sessions after a fixed idle time. One method to achieve the recommended state execute the following:
hostname(config)#line vty {line_number} [ending_line_number]
hostname(config-line)#exec-timeout.</t>
  </si>
  <si>
    <t>To close this finding, please provide a screenshot showing device time is set to 15 minutes or less with the agency's CAP.</t>
  </si>
  <si>
    <t>Configure device timeout (15 minutes or less) to disconnect sessions after a fixed idle time.
ip http timeout-policy idle 900 life {nnnn} requests {nn}</t>
  </si>
  <si>
    <t>Configure device timeout (15 minutes or less) to disconnect sessions after a fixed idle time. One method to achieve the recommended state execute the following:
ip http timeout-policy idle 900 life {nnnn} requests {nn}.</t>
  </si>
  <si>
    <t>Exec-timeout has been set to less than or equal to 15 minutes for 'ip http'.</t>
  </si>
  <si>
    <t>HCM15: System has unneeded functionality installed</t>
  </si>
  <si>
    <t>Changed the 'exec-timeout' from 15 to 15</t>
  </si>
  <si>
    <t>1.2.15</t>
  </si>
  <si>
    <t>AC-15</t>
  </si>
  <si>
    <t>Set 'exec-timeout' to less than or equal to 15 min on 'ip http'</t>
  </si>
  <si>
    <t>Exec-timeout has not been set to less than or equal to 15 minutes for 'ip http'.</t>
  </si>
  <si>
    <t>Login Banner is not Publication 1575 compliant.</t>
  </si>
  <si>
    <t>SC-15</t>
  </si>
  <si>
    <t>HRM5: User sessions do not terminate after the Publication 1575 period of inactivity</t>
  </si>
  <si>
    <t>HSC25: Network sessions do not timeout per Publication 1575 requirements</t>
  </si>
  <si>
    <t>Configure the message of the day (MOTD) banner presented when a user first connects to the device.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One method to achieve the recommended state execute the following:
hostname(config)#banner motd c
Enter TEXT message. End with the character 'c'.
c.</t>
  </si>
  <si>
    <t xml:space="preserve">Perform the following to determine if the feature is enabled:
Verify no result returns
hostname#show run | incl logging on
</t>
  </si>
  <si>
    <t xml:space="preserve">Perform the following to determine if SSH authentication retries is configured:
Verify the authentication retries is configured properly.
hostname#sh ip ssh
</t>
  </si>
  <si>
    <t xml:space="preserve">Perform the following to determine if a syslog server for SNMP traps is enabled:
Verify "level informational" returns
hostname#sh log | incl trap logging
</t>
  </si>
  <si>
    <t xml:space="preserve">Perform the following to determine if a syslog server is enabled:
Verify one or more IP address(es) returns
hostname#sh log | incl logging host
</t>
  </si>
  <si>
    <t xml:space="preserve">Perform the following to determine if the feature is enabled:
Verify a command string result returns
hostname#show run | incl logging console
</t>
  </si>
  <si>
    <t xml:space="preserve">Perform the following to determine if the feature is enabled:
Verify a command string result returns
hostname#show run | incl logging buffered
</t>
  </si>
  <si>
    <t>Perform the following to determine if the login banner is set:
hostname#show ip admission auth-proxy-banner http
If the command does not return a result, the banner is not enabled.</t>
  </si>
  <si>
    <t>Perform the following to determine if the login banner is set:
hostname#sh running-config | beg banner motd
If the command does not return a result, the banner is not enabled.</t>
  </si>
  <si>
    <t>Perform the following to determine if the login banner is set:
hostname#show running-config | beg banner login
If the command does not return a result, the banner is not enabled.</t>
  </si>
  <si>
    <t>IOS15-01</t>
  </si>
  <si>
    <t>IOS15-02</t>
  </si>
  <si>
    <t>IOS15-03</t>
  </si>
  <si>
    <t>IOS15-04</t>
  </si>
  <si>
    <t>IOS15-05</t>
  </si>
  <si>
    <t>IOS15-06</t>
  </si>
  <si>
    <t>IOS15-07</t>
  </si>
  <si>
    <t>IOS15-08</t>
  </si>
  <si>
    <t>IOS15-09</t>
  </si>
  <si>
    <t>IOS15-10</t>
  </si>
  <si>
    <t>IOS15-11</t>
  </si>
  <si>
    <t>IOS15-12</t>
  </si>
  <si>
    <t>Set 'exec-timeout' to less than or equal to 30 minutes for 'line aux 0'</t>
  </si>
  <si>
    <t>Exec-timeout has been set to less than or equal to 30 minutes for 'line aux 0.'</t>
  </si>
  <si>
    <t>Exec-timeout has not been set to less than or equal to 30 minutes for 'line aux 0.'</t>
  </si>
  <si>
    <t>IOS15-13</t>
  </si>
  <si>
    <t>Set 'exec-timeout' to less than or equal to 30 minutes 'line console 0'</t>
  </si>
  <si>
    <t>Exec-timeout has been set to less than or equal to 30 minutes for 'line console 0.'</t>
  </si>
  <si>
    <t>Exec-timeout has not been set to less than or equal to 30 minutes for 'line console 0.'</t>
  </si>
  <si>
    <t>IOS15-14</t>
  </si>
  <si>
    <t>Set 'exec-timeout' less than or equal to 30 minutes 'line tty'</t>
  </si>
  <si>
    <t>Exec-timeout has been set to less than or equal to 30 minutes for 'line tty.'</t>
  </si>
  <si>
    <t>Exec-timeout has not been set to less than or equal to 30 minutes for 'line tty.'</t>
  </si>
  <si>
    <t>IOS15-15</t>
  </si>
  <si>
    <t>Set 'exec-timeout' to less than or equal to 30 minutes 'line vty'</t>
  </si>
  <si>
    <t>Exec-timeout has been set to less than or equal to 30 minutes for 'line vty.'</t>
  </si>
  <si>
    <t>Exec-timeout has not been set to less than or equal to 30 minutes for 'line vty.'</t>
  </si>
  <si>
    <t>IOS15-16</t>
  </si>
  <si>
    <t>1.2.10</t>
  </si>
  <si>
    <t>IOS15-17</t>
  </si>
  <si>
    <t>Configure a strong, enable secret password.
hostname(config)#enable secret .</t>
  </si>
  <si>
    <t>IOS15-18</t>
  </si>
  <si>
    <t>IOS15-19</t>
  </si>
  <si>
    <t>Create a local user with an encrypted, complex (not easily guessed) password.
hostname(config)#username  secret.</t>
  </si>
  <si>
    <t>IOS15-20</t>
  </si>
  <si>
    <t>IOS15-21</t>
  </si>
  <si>
    <t>IOS15-22</t>
  </si>
  <si>
    <t>IOS15-23</t>
  </si>
  <si>
    <t xml:space="preserve">Disable SNMP write access.
hostname(config)#no snmp-server community {write_community_string} .
</t>
  </si>
  <si>
    <t>IOS15-24</t>
  </si>
  <si>
    <t>Configure authorized SNMP community string and restrict access to authorized management systems.
hostname(config)#snmp-server community  ro {snmp_access-list_number | 
snmp_access-list_name}.</t>
  </si>
  <si>
    <t>IOS15-25</t>
  </si>
  <si>
    <t>Configure SNMP ACL for restricting access to the device from authorized management stations segmented in a trusted management zone.
hostname(config)#access-list  permit 
hostname(config)#access-list deny any log.</t>
  </si>
  <si>
    <t>IOS15-26</t>
  </si>
  <si>
    <t>Configure authorized SNMP trap community string and restrict sending messages to authorized management systems.
hostname(config)#snmp-server host {ip_address} {trap_community_string} snmp.</t>
  </si>
  <si>
    <t>IOS15-27</t>
  </si>
  <si>
    <t>Enable SNMP traps.
hostname(config)#snmp-server enable traps snmp authentication linkup linkdown coldstart.</t>
  </si>
  <si>
    <t>IOS15-28</t>
  </si>
  <si>
    <t>Disable Cisco Discovery Protocol (CDP) service globally.
hostname(config)#no cdp run.</t>
  </si>
  <si>
    <t>IOS15-29</t>
  </si>
  <si>
    <t>Disable the bootp server.
hostname(config)#no ip bootp server.</t>
  </si>
  <si>
    <t>IOS15-30</t>
  </si>
  <si>
    <t>IOS15-31</t>
  </si>
  <si>
    <t>IOS15-32</t>
  </si>
  <si>
    <t>SC-10</t>
  </si>
  <si>
    <t>IOS15-33</t>
  </si>
  <si>
    <t>IOS15-34</t>
  </si>
  <si>
    <t>IOS15-35</t>
  </si>
  <si>
    <t>IOS15-36</t>
  </si>
  <si>
    <t>IOS15-37</t>
  </si>
  <si>
    <t>IOS15-38</t>
  </si>
  <si>
    <t>IOS15-39</t>
  </si>
  <si>
    <t>HSC25: Network sessions do not timeout per Publication 1075 requirements</t>
  </si>
  <si>
    <t>IOS15-40</t>
  </si>
  <si>
    <t>IOS15-41</t>
  </si>
  <si>
    <t>IOS15-42</t>
  </si>
  <si>
    <t>IOS15-43</t>
  </si>
  <si>
    <t>IOS15-44</t>
  </si>
  <si>
    <t>IOS15-45</t>
  </si>
  <si>
    <t>IOS15-46</t>
  </si>
  <si>
    <t>IOS15-47</t>
  </si>
  <si>
    <t>IOS15-48</t>
  </si>
  <si>
    <t>IOS15-49</t>
  </si>
  <si>
    <t xml:space="preserve">This table calculates all tests in the Gen Test Cases + IOS15.0 M Tests Cases tabs.
</t>
  </si>
  <si>
    <t xml:space="preserve"> </t>
  </si>
  <si>
    <t>1.  Cisco IOS 15 Test Results</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</si>
  <si>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</si>
  <si>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r>
      <rPr>
        <b/>
        <sz val="10"/>
        <rFont val="Arial"/>
        <family val="2"/>
      </rPr>
      <t>End of General Support:</t>
    </r>
    <r>
      <rPr>
        <sz val="10"/>
        <rFont val="Arial"/>
        <family val="2"/>
      </rPr>
      <t xml:space="preserve">
IOS15 02/28/2022
IOS16 please check Cisco website for the current version supported</t>
    </r>
  </si>
  <si>
    <t>Verify the agency has implemented an account management process for admin user access to the device.</t>
  </si>
  <si>
    <t>1. Interview the device administrator and verify that account management procedures have been implemented for end user (regular/administrator) and system account creation, termination and expiration.
2. Examine account management system workflow and/or completed user access request and approvals for end users and administrators.</t>
  </si>
  <si>
    <t>1-2. The device administrator can demonstrate that an account management process has been implemented for user access.</t>
  </si>
  <si>
    <t>Verify privileged accounts are reviewed at least semi-annually for compliance with agency account management requirements.</t>
  </si>
  <si>
    <t>1. Privileged device accounts are reviewed at least semi-annually for compliance with account management requirements.</t>
  </si>
  <si>
    <t>1. Interview the SA (System Administrator) to determine if maintenance is readily available for the routers inter-network operating system (IOS). Vendor support must include security updates or hot fixes that address any new security vulnerabilities.  
2. Verify that the device is currently under support. 
Non-Cisco
Examine the device OS version/build with the SA.  
Cisco
The following command will show the current software version.
From an enable console window, type 'show version'.
Compare results with the vendors support website to verify that support has not expired.</t>
  </si>
  <si>
    <t>1. All privileged device accounts are unique, there are no duplicate accounts with the exception of the local admin (used only for emergencies).
2. No shared accounts are used other than when operationally required (e.g., root accounts).</t>
  </si>
  <si>
    <t>HSI2: System patch level is insufficient
HSI27: Critical security patches have not been applied</t>
  </si>
  <si>
    <t>Ensure only authorized administrators are given access to the stored configuration files.</t>
  </si>
  <si>
    <t>1.  Verify written authorization is with the SA or ISSO.
2.  Interview the router administrator to see how they transfer the router configuration files to and from the router.  
Note: If the system being tested is Cisco IOS 15.0M, then this control is N/A, since it is being tested under the IOS 15.0M Tab.</t>
  </si>
  <si>
    <t>Verify that an IRS approved login banner is being displayed before login.</t>
  </si>
  <si>
    <t>Check to determine if the agency limits consecutive invalid attempts to three (3) by a user within a 120 minute period.
1.  Review the system configuration to ensure that authentication retry is set for 3. 
Note: If the system being tested is Cisco IOS 15.0M, then this control is N/A, since it is being tested under the IOS 15.0M Tab.</t>
  </si>
  <si>
    <t>1.  Review each router configuration to ensure that the console is disabled after 30 minutes of inactivity.  
Note: If the system being tested is Cisco IOS 15.0M, then this control is N/A, since it is being tested under the IOS 15.0M Tab.</t>
  </si>
  <si>
    <t>1.  Review each router's configuration to ensure that all SSH sessions are disabled after 30 minutes of inactivity.  
Note: If the system being tested is Cisco IOS 15.0M, then this control is N/A, since it is being tested under the IOS 15.0M Tab.</t>
  </si>
  <si>
    <t>1. The warning banner is compliant with IRS guidelines and contains the following 4 elements:
1) the system contains US government information
2) users actions are monitored and audited
3) unauthorized use of the system is prohibited 
4) unauthorized use of the system is subject to criminal and civil penalties</t>
  </si>
  <si>
    <t>User IDs must follow username standards whenever possible (authentication server or local accounts).</t>
  </si>
  <si>
    <t>1.  An authenticator server is used to identify and authenticate device administrators.</t>
  </si>
  <si>
    <t>1.  Review the running configuration and verify that only one local account has been defined.  An example of a local account is shown in the example below:
Username xxxxxxx password 7 xxxxxxxxxxxx</t>
  </si>
  <si>
    <t>1. Only one local account should be defined on the router when an authentication server is used.</t>
  </si>
  <si>
    <t>1. Interview the device administrator to ascertain if there is a mechanism in place to restrict access (e.g. client based certificates, MAC filtering, whitelists, etc.) before allowing a management connection.
Note: If the system being tested is Cisco IOS 15.0M, then this control is N/A, since it is being tested under the IOS 15.0M Tab.</t>
  </si>
  <si>
    <t>HPW1: No password is required to access an FTI system</t>
  </si>
  <si>
    <t>Ensure all password parameters (authentication server or local accounts) meet IRS Publication 1075 requirements (e.g., password complexity, aging, history, etc.).</t>
  </si>
  <si>
    <t>*Consider upgrading baseline criticality if default passwords exist on an external facing system.</t>
  </si>
  <si>
    <t>HAU2: No auditing is being performed on the system
HAU6: System does not audit changes to access control settings
HAU17: Audit logs do not capture sufficient auditable events
HAU21: System does not audit all attempts to gain access</t>
  </si>
  <si>
    <t>1. Sufficient security relevant data is captured in system logs.</t>
  </si>
  <si>
    <t>1. The password is not displayed in clear text, it is blotted by characters, i.e., asterisks.</t>
  </si>
  <si>
    <t>1. Examine the screen while an administrator attempts to login and view authenticator feedback to ensure passwords are not displayed during entry.</t>
  </si>
  <si>
    <t>Verify that clear text passwords are not displayed during login.</t>
  </si>
  <si>
    <t>Checks to see if sufficient security relevant data is captured in system logs.</t>
  </si>
  <si>
    <t>1. Review the logging mechanism to see what elements are recorded. The following elements are selected to be recorded in the log: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If the router is configured for dial-up access, confirm that logging provides explicit audit trails for all dial-up access
7. Disabling of audit features or failures
8. Clearing of audit log files</t>
  </si>
  <si>
    <t>Checks to see if the organization supervises and reviews, on a weekly basis the activities of users with respect to the enforcement and usage of information system access controls.</t>
  </si>
  <si>
    <t xml:space="preserve">1. The organization supervises and reviews on a weekly basis the activities of users with respect to the enforcement and usage of information system access controls.
2. Security-related events are recorded in the logs and are available to the management staff. 
Any gaps in the log data are identified and updated accordingly. </t>
  </si>
  <si>
    <t>1-2. The device and audit records are synchronized with the agency's authoritative time server.</t>
  </si>
  <si>
    <t>1. Audit information is made available only to users that have the appropriate privileges. Audit information is protected such that the audit trail cannot be altered by the network device administration team.
2. The agency implements a SIEM tool or other automated analysis mechanism to review remote access attempts for suspicious activity.</t>
  </si>
  <si>
    <t>1. Interview device administrator to ensure the system is synchronized with the agency's authoritative time server.
2. Examine configuration file(s) to verify NTP has been properly configured to synchronize with the agency's internal authoritative time server.</t>
  </si>
  <si>
    <t>The audit trail shall be protected from unauthorized access, use, deletion or modification.
The audit trail shall be restricted to personnel routinely responsible for performing security audit functions.</t>
  </si>
  <si>
    <t>1. Interview the device administrator to determine if measures are taken to restrict the use of auditing tools and protect their output so that they can only be read by users with appropriate privileges, and cannot be deleted or modified.
2. Examine if audit logs are sent to a SIEM for review and analysis by security personnel. Ensure personnel who review and clear audit logs are separate from personnel that perform non-audit administration.</t>
  </si>
  <si>
    <t>Verify that audit data is archived and maintained.
IRS practice has been to retain archived audit logs/trails for the remainder of the year they were made plus six years.  Logs must be retained for a total of 7 years.</t>
  </si>
  <si>
    <t>Ensure all router changes and updates are documented in a manner suitable for review. Ensure request forms are used to aid in recording the audit trail of router change requests. Ensure all changes and modifications to routers are tested, reviewed, and approved by management.</t>
  </si>
  <si>
    <t>1-2. Configuration management procedures are in place and all changes are documented, reviewed, and approved.</t>
  </si>
  <si>
    <t>All unnecessary services on the router are disabled.</t>
  </si>
  <si>
    <t>Ensure Secure Shell (SSH) timeout value is set to 60 seconds or less, causing incomplete SSH connections to shut down after 60 seconds or less.
Note: This timeout pertains to the SSH negotiation phase before a user is authenticated.</t>
  </si>
  <si>
    <t>1. Examine router settings. Ensure that if SNMP is implemented, the device is configured to use SNMP Version 3 Security Model with FIPS 140-2 compliant cryptography (i.e., SHA authentication and AES encryption).</t>
  </si>
  <si>
    <t xml:space="preserve">1. Interview the SA to determine what baseline functionality has been installed and enabled for the router.  Ensure the system provides only essential capabilities and prohibits any functionality that is not essential.
Ensure all ports, protocols, and services unnecessary for system operation are disabled (e.g., BOOTP, DHCP, FTP, TELNET, FINGER, MOP, PAD, etc.)  If any unnecessary services are running, administrators must present a strong justification for their necessity.
Note: If the system being tested is Cisco IOS 15.0M, then this control is N/A, since it is being tested under the IOS 15.0M Tab. </t>
  </si>
  <si>
    <t>1. SNMP is configured to use Version 3.0 with FIPS 140-2 compliant cryptography.</t>
  </si>
  <si>
    <t>1. All unnecessary services on the router have been disabled.</t>
  </si>
  <si>
    <t>Perform the following to determine if AAA services are enabled:
hostname#show running-config | incl aaa new-model 
If the result includes a "no", the feature is not enabled.</t>
  </si>
  <si>
    <t>AAA services have been enabled on the router.</t>
  </si>
  <si>
    <t>Perform the following to determine if AAA authentication for login is enabled:
hostname#show run | incl aaa authentication login
If a result does not return, the feature is not enabled.</t>
  </si>
  <si>
    <t>AAA services are used for local user authentication.</t>
  </si>
  <si>
    <t>Perform the following to determine if AAA authentication for line login is enabled:
If the command does not return a result for each management access method, the feature is not enabled
hostname#sh run | sec line | incl login authentication</t>
  </si>
  <si>
    <t xml:space="preserve">Perform the following to determine if a user with an encrypted password is enabled:
Verify all username results return "privilege 1"
hostname#show run | incl privilege
</t>
  </si>
  <si>
    <t>Perform the following to determine if SSH is the only transport method for incoming VTY logins:
The result should show only "ssh" for "transport input"
hostname#sh run | sec vty</t>
  </si>
  <si>
    <t>Transport input SSH has been set for incoming VTY logins.</t>
  </si>
  <si>
    <t>Perform the following to determine if the EXEC process for the aux port is disabled:
Verify no exec
hostname#sh run | sec aux
Verify you see the following "no exec"
hostname#sh line aux 0 | incl exec</t>
  </si>
  <si>
    <t>The 'no exec' option has been set to 'line aux 0' to restrict a line to outgoing connections.</t>
  </si>
  <si>
    <t>Perform the following to determine if the ACL is created:
Verify the appropriate access-list definitions
hostname#sh ip access-list</t>
  </si>
  <si>
    <t>Perform the following to determine if the timeout is configured:
Verify you return a result.
NOTE: If you set an exec-timeout of 30 minutes, this will not show up in the configuration
hostname#sh run | sec line aux 0</t>
  </si>
  <si>
    <t>Perform the following to determine if the timeout is configured:
Verify you return a result.
NOTE: If you set an exec-timeout of 30 minutes, this will not show up in the configuration
hostname#sh run | sec line con 0</t>
  </si>
  <si>
    <t>Perform the following to determine if the ACL is set:
Verify you see the access-class defined.
hostname#sh run | sec vty</t>
  </si>
  <si>
    <t xml:space="preserve">Perform the following to determine if the timeout is configured:
Verify you return a result. 
NOTE: If you set an exec-timeout of 30 minutes, this will not show up in the configuration.
hostname#sh line tty  | begin Timeout
</t>
  </si>
  <si>
    <t>Configure device timeout (30 minutes or less) to disconnect sessions after a fixed idle time.
hostname(config)#line aux 0
hostname(config-line)#exec-timeout.</t>
  </si>
  <si>
    <t>Perform the following to determine if the timeout is configured:
Verify you return a result NOTE: If you set an exec-timeout of 30 minutes, this will not show up in the configuration
hostname#sh line vty  | begin Timeout</t>
  </si>
  <si>
    <t>Perform the following to determine if inbound connections for the aux port are disabled:
Verify you see the following "Allowed input transports are none
hostname#sh line aux 0 | incl input transports</t>
  </si>
  <si>
    <t>Perform the following to determine enable secret is set:
If the command does not return a result, the enable password is not set.
hostname#sh run | incl enable secret</t>
  </si>
  <si>
    <t>Enable secret has been set for passwords.</t>
  </si>
  <si>
    <t>Perform the following to determine if a user with an encrypted password is enabled:
Ensure a result that matches the command return
hostname#sh run | incl service password-encryption</t>
  </si>
  <si>
    <t>Enable password encryption service to protect sensitive access passwords in the device configuration.
hostname(config)#service password-encryption.</t>
  </si>
  <si>
    <t xml:space="preserve">Perform the following to determine if a user with an encrypted password is enabled:
If a result does not return with secret, the feature is not enabled
hostname#show run | incl username
</t>
  </si>
  <si>
    <t>The 'username secret' option has been set for all local users.</t>
  </si>
  <si>
    <t>Verify the result reads "SNMP agent not enabled"
hostname#show snmp community</t>
  </si>
  <si>
    <t>The 'no snmp-server' option has been set to disable SNMP when not in use.</t>
  </si>
  <si>
    <t>Perform the following to determine if the public community string is enabled:
Ensure `private `does not show as a result
hostname# show snmp community</t>
  </si>
  <si>
    <t>The 'private' option for the 'snmp-server community' has been unset.</t>
  </si>
  <si>
    <t>Perform the following to determine if the public community string is enabled: Ensure `public `does not show as a result
hostname# show snmp community</t>
  </si>
  <si>
    <t>Perform the following to determine if a read/write community string is enabled:
Verify the result does not show a community string with a "RW"
hostname#show run | incl snmp-server community</t>
  </si>
  <si>
    <t>The 'RW' permission for any 'snmp-server community' has not been set.</t>
  </si>
  <si>
    <t>Disable SNMP read and write access if not in used to monitor and/or manage device.
hostname(config)#no snmp-server.</t>
  </si>
  <si>
    <t>Disable the default SNMP community string "private"
hostname(config)#no snmp-server community {private}.</t>
  </si>
  <si>
    <t>To reduce the risk of unauthorized access, organizations should disable the SNMP 'write' access for snmp-server community.</t>
  </si>
  <si>
    <t>To reduce the risk of unauthorized access, organizations should disable default, easy to guess, settings such as the 'public' setting for snmp-server community.</t>
  </si>
  <si>
    <t>To reduce the risk of unauthorized access, organizations should disable default, easy to guess, settings such as the 'private' setting for snmp-server community.</t>
  </si>
  <si>
    <t>Set the ACL for each 'snmp-server community</t>
  </si>
  <si>
    <t>Perform the following to determine if an ACL is enabled:
Verify the result shows a number after the community string
hostname#show run | incl snmp-server community</t>
  </si>
  <si>
    <t xml:space="preserve">Perform the following to determine if the ACL is created:
Verify you the appropriate access-list definitions
hostname#sh ip access-list </t>
  </si>
  <si>
    <t>Perform the following to determine if SNMP traps are enabled:
If the command returns configuration values, then SNMP is enabled.
hostname#show run | incl snmp-server</t>
  </si>
  <si>
    <t>The 'snmp-server enable traps snmp' option has been set.</t>
  </si>
  <si>
    <t>Perform the following to determine if CDP is enabled:
Verify the result shows "CDP is not enabled"
hostname#show cdp</t>
  </si>
  <si>
    <t>SNMP has the ability to submit traps.</t>
  </si>
  <si>
    <t>Perform the following to determine if bootp is enabled:
Verify a "no ip bootp server" result returns
hostname#show run | incl bootp</t>
  </si>
  <si>
    <t>Perform the following to determine if the DHCP service is enabled:
Verify no result returns
hostname#show run | incl dhcp</t>
  </si>
  <si>
    <t>Perform the following to determine if identd is enabled:
Verify no result returns
hostname#show run | incl identd</t>
  </si>
  <si>
    <t>The identification (identd) server has been disabled.</t>
  </si>
  <si>
    <t>Perform the following to determine if the feature is enabled:
Verify a command string result returns
hostname#show run | incl service tcp</t>
  </si>
  <si>
    <t>Perform the following to determine if the feature is disabled:
Verify no result returns
hostname#show run | incl service pad</t>
  </si>
  <si>
    <t>The Disable X.25 Packet Assembler/Disassembler (PAD) service has been disabled.</t>
  </si>
  <si>
    <t>Perform the following to determine if SSH version 2 is configured:
Verify that SSH version 2 is configured properly.
hostname#sh ip ssh</t>
  </si>
  <si>
    <t>The 'ip ssh version' has been set to version 2.</t>
  </si>
  <si>
    <t>Disable the DHCP server.
hostname(config)#no service dhcp</t>
  </si>
  <si>
    <t>Disable the ident server.
hostname(config)#no ip identd</t>
  </si>
  <si>
    <t>Enable TCP keepalives-out service:
hostname(config)#service tcp-keepalives-out</t>
  </si>
  <si>
    <t>Disable the PAD service.
hostname(config)#no service pad</t>
  </si>
  <si>
    <t>Define a default domain name that the Cisco IOS software uses to complete unqualified hostnames.</t>
  </si>
  <si>
    <t>RSA keys are generated in pairs--one public RSA key and one private RSA key.</t>
  </si>
  <si>
    <t>Perform the following to determine if the local time zone is configured:
Verify the result shows the summer-time recurrence is configured properly.
hostname#sh run | incl hostname</t>
  </si>
  <si>
    <t>Perform the following to determine if the domain name is configured:
Verify the domain name is configured properly.
hostname#sh run | incl domain name</t>
  </si>
  <si>
    <t>The hostname has been set.</t>
  </si>
  <si>
    <t>The 'ip domain name' has been set.</t>
  </si>
  <si>
    <t>Perform the following to determine if the RSA key pair is configured:
hostname#sh crypto key mypubkey rsa</t>
  </si>
  <si>
    <t>Perform the following to determine if the SSH timeout is configured:
Verify the timeout is configured properly.
hostname#sh ip ssh</t>
  </si>
  <si>
    <t>Perform the following to determine if SSH authentication retries is configured:
Verify the authentication retries is configured properly.
hostname#sh ip ssh</t>
  </si>
  <si>
    <t>Perform the following to determine if the feature is enabled:
Verify no result returns
hostname#show run | incl logging on</t>
  </si>
  <si>
    <t>HSC29: Cryptographic key pairs are not properly managed</t>
  </si>
  <si>
    <t>Configure an appropriate host name for the router.
hostname(config)#hostname {router_name}</t>
  </si>
  <si>
    <t>Configure an appropriate domain name for the router.
hostname (config)#ip domain name {domain-name}</t>
  </si>
  <si>
    <t>Generate an RSA key pair for the router.
hostname(config)#crypto key generate rsa general-keys modulus 2048</t>
  </si>
  <si>
    <t>Perform the following to determine if the feature is enabled:
Verify a command string result returns
hostname#show run | incl logging buffered</t>
  </si>
  <si>
    <t>Perform the following to determine if the feature is enabled:
Verify a command string result returns
hostname#show run | incl logging console</t>
  </si>
  <si>
    <t>Perform the following to determine if a syslog server is enabled:
Verify one or more IP address(es) returns
hostname#sh log | incl logging host</t>
  </si>
  <si>
    <t xml:space="preserve">Perform the following to determine if a syslog server for SNMP traps is enabled:
Verify "level informational" returns
hostname#sh log | incl trap logging
</t>
  </si>
  <si>
    <t>The 'logging trap informational' option has been set.</t>
  </si>
  <si>
    <t>Perform the following to determine if the additional detail is enabled:
Verify a command string result returns
hostname#sh run | incl service timestamps</t>
  </si>
  <si>
    <t>The 'no ip source-route' option has been set.</t>
  </si>
  <si>
    <t>Perform the following to determine if logging services are bound to a source interface:
Verify a command string result returns
hostname#sh run | incl logging source</t>
  </si>
  <si>
    <t>From the command prompt, execute the following command:
hostname#sh ntp associations</t>
  </si>
  <si>
    <t>Verify the command string result returns
hostname#sh run | incl ip source-route</t>
  </si>
  <si>
    <t>If account management functions are not automatically enforced, an attacker could gain privileged access to a vital element of the network security architecture.</t>
  </si>
  <si>
    <t>AAA services are used for local user authentication</t>
  </si>
  <si>
    <t>AAA authentication enable mode has been enabled.</t>
  </si>
  <si>
    <t>Perform the following to determine if AAA authentication for line login is enabled:
If the command does not return a result for each management access method, the feature is not enabled
hostname#show running-config | sec line | incl login authentication</t>
  </si>
  <si>
    <t>AAA authentication for 'line con 0' has been enabled.</t>
  </si>
  <si>
    <t>Perform the following to determine if AAA authentication for line login is enabled:
If the command does not return a result for each management access method, the feature is not enabled
hostname#show running-config | inc ip http authentication</t>
  </si>
  <si>
    <t>Perform the following to determine if a user with an encrypted password is enabled:
Verify all username results return "privilege 1"
hostname#show running-config | incl privilege</t>
  </si>
  <si>
    <t>Perform the following to determine if SSH is the only transport method for incoming VTY logins:
The result should show only "ssh" for "transport input"
hostname#show running-config | sec vty</t>
  </si>
  <si>
    <t>AAA authentication for local router login has not been enabled.</t>
  </si>
  <si>
    <t>AAA authentication enable mode has not been enabled.</t>
  </si>
  <si>
    <t>AAA authentication for 'line con 0' has not been enabled.</t>
  </si>
  <si>
    <t>Transport input SSH has not been set for incoming VTY logins.</t>
  </si>
  <si>
    <t>Configure AAA authentication method(s) for login authentication.
hostname(config)#aaa authentication login {default | aaa_list_name} [passwd-expiry]
[method1] [method2].</t>
  </si>
  <si>
    <t>Apply SSH to transport input on all VTY management lines
hostname(config)#line vty
* 
hostname(config-line)#transport input ssh.</t>
  </si>
  <si>
    <t>To close this finding, please provide a screenshot showing that the local user's privilege level has been set to one with the agency's CAP.</t>
  </si>
  <si>
    <t>Perform the following to determine if the EXEC process for the aux port is disabled:
Verify no exec
hostname#show running-config | sec aux
Verify you see the following "no exec"
hostname#show line aux 0 | incl exec</t>
  </si>
  <si>
    <t>The 'no exec' option has not been set to 'line aux 0' to restrict a line to outgoing connections.</t>
  </si>
  <si>
    <t>Perform the following to determine if the ACL is set:
Verify you see the access-class defined
hostname#sh run | sec vty 
*</t>
  </si>
  <si>
    <t>Perform the following to determine if the timeout is configured:
Verify you return a result NOTE: If you set an exec-timeout of 15 minutes, this will not show up in the configuration
hostname#sh run | sec line aux 0</t>
  </si>
  <si>
    <t>Perform the following to determine if the timeout is configured:
Verify you return a result NOTE: If you set an exec-timeout of 15 minutes, this will not show up in the configuration
hostname#sh line tty  | begin Timeout</t>
  </si>
  <si>
    <t>Perform the following to determine if the timeout is configured:
Verify you return a result NOTE: If you set an exec-timeout of 15 minutes, this will not show up in the configuration
hostname#sh run | sec line con 0</t>
  </si>
  <si>
    <t>Perform the following to determine if the timeout is configured:
Verify you return a result NOTE: If you set an exec-timeout of 15 minutes, this will not show up in the configuration
hostname#sh line vty  | begin Timeout</t>
  </si>
  <si>
    <t>The result should show ip http secure-server with max connections on following line
hostname#show run | inc ip http secure-server</t>
  </si>
  <si>
    <t>Perform the following to determine if the timeout is configured:
sh run | beg ip http timeout-policy</t>
  </si>
  <si>
    <t>Configure device timeout (15 minutes or less) to disconnect sessions after a fixed idle time.
hostname(config)#line aux 0
hostname(config-line)#exec-timeout</t>
  </si>
  <si>
    <t>Configure device timeout (15 minutes or less) to disconnect sessions after a fixed idle time.
hostname(config)#line con 0
hostname(config-line)#exec-timeout</t>
  </si>
  <si>
    <t>Configure device timeout (15 minutes or less) to disconnect sessions after a fixed idle time.
hostname(config)#line tty {line_number} [ending_line_number]
hostname(config-line)#exec-timeout</t>
  </si>
  <si>
    <t>Configure device timeout (15 minutes or less) to disconnect sessions after a fixed idle time.
hostname(config)#line vty {line_number} [ending_line_number]
hostname(config-line)#exec-timeout</t>
  </si>
  <si>
    <t>Disable the inbound connections on the auxiliary port.
hostname(config)#line aux 0
hostname(config-line)#transport input none</t>
  </si>
  <si>
    <t>hostname#ip http max-connections 1</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</si>
  <si>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</si>
  <si>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</si>
  <si>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Login Banner is not Publication 1575 compliant</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</si>
  <si>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</si>
  <si>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</si>
  <si>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Perform the following to determine enable secret is set:
If the command does not return a result, the enable password is not set.
hostname#sh run | incl enable secret</t>
  </si>
  <si>
    <t>Enable secret' has not been set for passwords.</t>
  </si>
  <si>
    <t>Perform the following to determine if a user with an encrypted password is enabled:
Ensure a result that matches the command return
hostname#sh run | incl service password-encryption</t>
  </si>
  <si>
    <t>The 'service password-encryption' option has been enabled.</t>
  </si>
  <si>
    <t>The 'service password-encryption' option has not been enabled.</t>
  </si>
  <si>
    <t>Perform the following to determine if a user with an encrypted password is enabled:
If a result does not return with secret, the feature is not enabled
hostname#show run | incl username</t>
  </si>
  <si>
    <t>The 'username secret' option has not been set for all local users.</t>
  </si>
  <si>
    <t>The 'no snmp-server' option has not been set to disable SNMP when not in use.</t>
  </si>
  <si>
    <t>Perform the following to determine if the public community string is enabled:
Ensure `private `does not show as a result
hostname# show snmp community</t>
  </si>
  <si>
    <t>The 'private' option for the 'snmp-server community' has not been unset.</t>
  </si>
  <si>
    <t>Configure the device so a login banner presented to a user attempting to access the device. The warning banner must include the following: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One method to achieve the recommended state execute the following:
hostname(config)#banner login c
Enter TEXT message. End with the character 'c'.</t>
  </si>
  <si>
    <t>Configure the EXEC banner presented to a user when accessing the devices enable prompt. The warning banner must include the following: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One method to achieve the recommended state is to execute the following:
hostname(config)#banner exec c
Enter TEXT message. End with the character 'c'.</t>
  </si>
  <si>
    <t>Configure the webauth banner presented when a user connects to the device. The warning banner must include the following: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One method to achieve the recommended state execute the following:
hostname(config)#ip admission auth-proxy-banner http {banner-text | filepath}.</t>
  </si>
  <si>
    <t>Configure the webauth banner presented when a user connects to the device.
hostname(config)#ip admission auth-proxy-banner http {banner-text | filepath}</t>
  </si>
  <si>
    <t>Configure the message of the day (MOTD) banner presented when a user first connects to the device.
hostname(config)#banner motd c
Enter TEXT message. End with the character 'c'.</t>
  </si>
  <si>
    <t>Configure the device so a login banner presented to a user attempting to access the device.
hostname(config)#banner login c
Enter TEXT message. End with the character 'c'.</t>
  </si>
  <si>
    <t>Configure the EXEC banner presented to a user when accessing the devices enable prompt.
hostname(config)#banner exec c
Enter TEXT message. End with the character 'c'.</t>
  </si>
  <si>
    <t>Enable password encryption service to protect sensitive access passwords in the device configuration. One method to achieve the recommended state is to execute the following:
hostname(config)#service password-encryption.</t>
  </si>
  <si>
    <t>Configure a strong, enable secret password. One method to achieve the recommended state is to execute the following:
hostname(config)#enable secret {ENABLE_SECRET_PASSWORD}.</t>
  </si>
  <si>
    <t>To close this finding, please provide a screenshot showing that the local user account has been set up with an encrypted and complex password with the agency's CAP.</t>
  </si>
  <si>
    <t>Disable SNMP read and write access if not in use to monitor and/or manage device.
hostname(config)#no snmp-server</t>
  </si>
  <si>
    <t>Perform the following to determine if a read/write community string is enabled:
Verify the result does not show a community string with a "RW"
hostname#show run | incl snmp-server community</t>
  </si>
  <si>
    <t>The 'RW' permission for any 'snmp-server community' has been set.</t>
  </si>
  <si>
    <t>Perform the following to determine if an ACL is enabled:
Verify the result shows a number after the community string
hostname#show run | incl snmp-server community</t>
  </si>
  <si>
    <t>Perform the following to determine if the ACL is created:
Verify you the appropriate access-list definitions
hostname#sh ip access-list</t>
  </si>
  <si>
    <t>Perform the following to determine if SNMP traps are enabled:
If the command returns configuration values, then SNMP is enabled.
hostname#show run | incl snmp-server</t>
  </si>
  <si>
    <t>The 'snmp-server enable traps snmp' option has not been set.</t>
  </si>
  <si>
    <t>Perform the following to determine if CDP is enabled:
Verify the result shows "CDP is not enabled"
hostname#show cdp</t>
  </si>
  <si>
    <t>The Cisco Discovery Protocol (CDP) service has been disabled.</t>
  </si>
  <si>
    <t>The Cisco Discovery Protocol (CDP) service has not been disabled.</t>
  </si>
  <si>
    <t>Perform the following to determine if bootp is enabled:
Verify a "no ip bootp server" result returns
hostname#show run | incl bootp</t>
  </si>
  <si>
    <t>Perform the following to determine if the DHCP service is enabled:
Verify no result returns
hostname#show run | incl dhcp</t>
  </si>
  <si>
    <t>Perform the following to determine if identd is enabled:
Verify no result returns
hostname#show run | incl identd</t>
  </si>
  <si>
    <t>The identification (identd) server has not been disabled.</t>
  </si>
  <si>
    <t>The default community string "public" is well known. Easy to guess, well known community string poses a threat that an attacker can effortlessly gain unauthorized access to the device.</t>
  </si>
  <si>
    <t>Configure authorized SNMP trap community string and restrict sending messages to authorized management systems.
hostname(config)#snmp-server host {ip_address} {trap_community_string} {notification-type}</t>
  </si>
  <si>
    <t>Enable SNMP traps.
hostname(config)#snmp-server enable traps snmp authentication linkup linkdown coldstart</t>
  </si>
  <si>
    <t>Disable Cisco Discovery Protocol (CDP) service globally.
hostname(config)#no cdp run</t>
  </si>
  <si>
    <t>To close this finding, please provide a screenshot showing Disable the Bootstrap Protocol (BOOTP) service is disabled with the agency's CAP.</t>
  </si>
  <si>
    <t>To close this finding, please provide a screenshot showing that the DHCP servers is disabled with the agency's CAP.</t>
  </si>
  <si>
    <t>Perform the following to determine if the feature is enabled:
Verify a command string result returns
hostname#show run | incl service tcp</t>
  </si>
  <si>
    <t>Perform the following to determine if the feature is disabled:
Verify no result returns
hostname#show run | incl service pad</t>
  </si>
  <si>
    <t>The Disable X.25 Packet Assembler/Disassembler (PAD) service has not been disabled.</t>
  </si>
  <si>
    <t>Perform the following to determine if SSH version 2 is configured:
Verify that SSH version 2 is configured properly.
hostname#sh ip ssh</t>
  </si>
  <si>
    <t>The 'ip ssh version' has not been set to version 2.</t>
  </si>
  <si>
    <t>Perform the following to determine if the local time zone is configured:
Verify the result shows the summer-time recurrence is configured properly.
hostname#sh run | incl hostname</t>
  </si>
  <si>
    <t>The hostname has not been set.</t>
  </si>
  <si>
    <t>Perform the following to determine if the domain name is configured:
Verify the domain name is configured properly.
hostname#sh run | incl domain name</t>
  </si>
  <si>
    <t>The 'ip domain name' has not been set.</t>
  </si>
  <si>
    <t>To close this finding, please provide a screenshot of the configuration settings showing that an appropriate domain has been selected for the router with the agency's CAP.</t>
  </si>
  <si>
    <t>Perform the following to determine if logging services are bound to a source interface:
Verify a command string result returns
hostname#sh run | incl logging source</t>
  </si>
  <si>
    <t>From the command prompt, execute the following commands:
hostname#sh ntp associations</t>
  </si>
  <si>
    <t>The 'no ip source-route' option has not been set.</t>
  </si>
  <si>
    <t>Configure debug messages to include timestamps.
hostname(config)#service timestamps debug datetime {_msec_} show-timezone</t>
  </si>
  <si>
    <t>Bind logging to the loopback interface.
hostname(config)#logging source-interface loopback {_loopback_interface_number_}</t>
  </si>
  <si>
    <t>Configure at least one external NTP Server. 
hostname(config)#ntp server {ntp-server_ip_address}.</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</si>
  <si>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</si>
  <si>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</si>
  <si>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</si>
  <si>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</si>
  <si>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</si>
  <si>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</si>
  <si>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</si>
  <si>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</si>
  <si>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</si>
  <si>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</si>
  <si>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</si>
  <si>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</si>
  <si>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</si>
  <si>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</si>
  <si>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Test Procedures</t>
  </si>
  <si>
    <t>1. Verify that the systems password parameters (authentication server or local accounts) meet the following requirements :
a) Minimum password length of 8 characters
b) Passwords must contain at least one number or special character, and a combination of at least one lower and uppercase letter.
c) Maximum password age of 60 days for privileged user and 90 days from standard user accounts.
d) Minimum password age of 1 days
e) Password history for the previous 24 passwords 
f) Users are forced to change their initial password during their first logon</t>
  </si>
  <si>
    <t>To close this finding, please provide a screenshot showing AAA authentication enable mode is enabled with the agency's CAP.</t>
  </si>
  <si>
    <t>To close this finding, please provide a screenshot showing management lines require the AAA authentication for 'line con 0' is enabled with the agency's CAP.</t>
  </si>
  <si>
    <t>Configure management lines to require login using the default or a named AAA authentication list. This configuration must be set individually for all line types. One method to achieve the recommended state execute the following:
hostname#(config)ip http secure-server
hostname#(config)ip http authentication {default | _aaa\_list\_name_}.</t>
  </si>
  <si>
    <t>Configure the VTY ACL that will be used to restrict management access to the device.
hostname(config)#access-list  permit tcp  any
hostname(config)#access-list  permit tcp host  any
hostname(config)#deny ip any  log.</t>
  </si>
  <si>
    <t>Configure the VTY ACL that will be used to restrict management access to the device. One method to achieve the recommended state execute the following:
hostname(config)#access-list  permit tcp  any
hostname(config)#access-list  permit tcp host  any
hostname(config)#deny ip any  log.</t>
  </si>
  <si>
    <t>Applying 'access 'class' to line VTY further restricts remote access to only those devices authorized to manage the device and reduces the risk of unauthorized access. Conversely, using VTY lines with 'access class' restrictions increases the risks of unauthorized access.</t>
  </si>
  <si>
    <t>Disable the PAD service. One method to achieve the recommended state execute the following:
hostname(config)#no service pad.</t>
  </si>
  <si>
    <t>Set maximum value for 'ip ssh authentication-retries'</t>
  </si>
  <si>
    <t>Globally enable authentication, authorization and accounting (AAA) using the new-model command.  One method for implementing the recommended state is to perform the following:
hostname(config)#aaa new-model.</t>
  </si>
  <si>
    <t>Configure AAA authentication method(s) for login authentication.  One method for implementing the recommended state is to perform the following:
hostname(config)#aaa authentication login {default | aaa_list_name} [passwd-expiry]
method1 [method2].</t>
  </si>
  <si>
    <t>Configure AAA authentication method(s) for enable authentication.  One method for implementing the recommended state is to perform the following:
hostname(config)#aaa authentication enable default {method1} enable .</t>
  </si>
  <si>
    <t>Configure management lines to require login using the default or a named AAA authentication list. This configuration must be set individually for all line types.  One method for implementing the recommended state is to perform the following:
hostname(config)#line console 0
hostname(config-line)#login authentication {default | _aaa\_list\_name_}</t>
  </si>
  <si>
    <t>Configure management lines to require login using the default or a named AAA authentication list. This configuration must be set individually for all line types.  One method for implementing the recommended state is to perform the following:
hostname(config)#line tty {line-number} [ending-line-number]
hostname(config-line)#login authentication {default | aaa_list_name}</t>
  </si>
  <si>
    <t>Configure management lines to require login using the default or a named AAA authentication list. This configuration must be set individually for all line types.  One method for implementing the recommended state is to perform the following:
hostname(config)#line vty {line-number} [ending-line-number]
hostname(config-line)#login authentication {default | aaa_list_name}</t>
  </si>
  <si>
    <t>Set the local user to privilege level 1.  One method for implementing the recommended state is to perform the following:
hostname(config)#username  privilege 1 .</t>
  </si>
  <si>
    <t>Apply SSH to transport input on all VTY management lines.  One method for implementing the recommended state is to perform the following:
hostname(config)#line vty  
hostname(config-line)#transport input ssh .</t>
  </si>
  <si>
    <t>Disable the EXEC process on the auxiliary port.  One method for implementing the recommended state is to perform the following:
hostname(config)#line aux 0
hostname(config-line)#no exec.</t>
  </si>
  <si>
    <t>Configure the VTY ACL that will be used to restrict management access to the device. One method for implementing the recommended state is to perform the following:
hostname(config)#access-list  permit tcp  any
hostname(config)#access-list  permit tcp host  any
hostname(config)#deny ip any any log.</t>
  </si>
  <si>
    <t>Configure remote management access control restrictions for all VTY lines.  One method for implementing the recommended state is to perform the following:
hostname(config)#line vty  
hostname(config-line)# access-class  in.</t>
  </si>
  <si>
    <t>Configure device timeout (30 minutes or less) to disconnect sessions after a fixed idle time. One method for implementing the recommended state is to perform the following:
hostname(config)#line con 0
hostname(config-line)#exec-timeout .</t>
  </si>
  <si>
    <t>Configure device timeout (30 minutes or less) to disconnect sessions after a fixed idle time.  One method for implementing the recommended state is to perform the following:
hostname(config)#line tty {line_number} [ending_line_number]
hostname(config-line)#exec-timeout .</t>
  </si>
  <si>
    <t>Configure device timeout (30 minutes or less) to disconnect sessions after a fixed idle time.  One method for implementing the recommended state is to perform the following:
hostname(config)#line vty {line_number} [ending_line_number]
hostname(config-line)#exec-timeout.</t>
  </si>
  <si>
    <t>Disable the inbound connections on the auxiliary port.  One method for implementing the recommended state is to perform the following:
hostname(config)#line aux 0
hostname(config-line)#transport input none .</t>
  </si>
  <si>
    <t>Configure the SSH timeout to 60 seconds or less.  One method for implementing the recommended state is to perform the following:
hostname(config)#ip ssh time-out [60]</t>
  </si>
  <si>
    <t>Configure the SSH retries limit to three (3) or fewer attempts.  One method for implementing the recommended state is to perform the following::
hostname(config)#ip ssh authentication-retries [3]</t>
  </si>
  <si>
    <t>Enable system logging.  One method for implementing the recommended state is to perform the following:
hostname(config)#logging on</t>
  </si>
  <si>
    <t xml:space="preserve">Configure buffered logging (with minimum size). Recommended size is 64000.  One method for implementing the recommended state is to perform the following:
hostname(config)#logging buffered [log_buffer_size]
</t>
  </si>
  <si>
    <t>Configure console logging level.  One method for implementing the recommended state is to perform the following:
hostname(config)#logging console critical</t>
  </si>
  <si>
    <t>Designate one or more syslog servers by IP address.  One method for implementing the recommended state is to perform the following:
hostname(config)#logging host syslog_server</t>
  </si>
  <si>
    <t>Configure SNMP trap and syslog logging level.  One method for implementing the recommended state is to perform the following:
hostname(config)#logging trap informational</t>
  </si>
  <si>
    <t>Configure debug messages to include timestamps.  One method for implementing the recommended state is to perform the following:
hostname(config)#service timestamps debug datetime {msec} show-timezone</t>
  </si>
  <si>
    <t>Bind logging to the loopback interface.  One method for implementing the recommended state is to perform the following:
hostname(config)#logging source-interface loopback {loopback_interface_number}</t>
  </si>
  <si>
    <t>Configure at least one external NTP Server using the following commands.  One method for implementing the recommended state is to perform the following:
hostname(config)#ntp server {ip address}</t>
  </si>
  <si>
    <t>Disable source routing.  One method for implementing the recommended state is to perform the following:
hostname(config)#no ip source-route</t>
  </si>
  <si>
    <t>Finding Statement (Internal Use Only)</t>
  </si>
  <si>
    <t>1. Have the SA display the security features that are used to control access to the configuration files.
2. Ensure access to stored configuration files is restricted to authorized network/router administrators only.</t>
  </si>
  <si>
    <t>1. Interview the SA and examine user accounts and user account groups with privileged access to the network/router.</t>
  </si>
  <si>
    <t>1. Verify that logs are reviewed and analyzed on a weekly basis, and that the results of each review are documented and given to management.
Audit trails and/or system logs should be reviewed:
- Excessive logon attempt failures by single or multiple users
- Logons at unusual/non-duty hours
- Unusual or unauthorized activity by System Administrators
- Command-line activity by a user that should not have that capability
- System failures or errors
- Unusual or suspicious patterns of activity
2. Verify that security-related events are recorded in the logs and are available to Security and Telecomm Management staff members.  This must include unsuccessful attempts to access router (ACL violations and logon failures) 
Note: If device security audit logs are correlated and reviewed at the enterprise-level (e.g., through the implementation of a SIEM tool), this test case will be N/A and will be evaluated in the agency's Network Assessment.</t>
  </si>
  <si>
    <t>1. Each user should have access to only the privileges they require to perform their respective duties. Access to the highest privilege levels should be restricted to a few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</si>
</sst>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4" x14ac:knownFonts="1">
    <font>
      <sz val="11"/>
      <color indexed="8"/>
      <name val="Calibri"/>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b/>
      <i/>
      <sz val="10"/>
      <name val="Arial"/>
      <family val="2"/>
    </font>
    <font>
      <b/>
      <u/>
      <sz val="10"/>
      <name val="Arial"/>
      <family val="2"/>
    </font>
    <font>
      <sz val="11"/>
      <color indexed="8"/>
      <name val="Arial"/>
      <family val="2"/>
    </font>
    <font>
      <strike/>
      <sz val="11"/>
      <color indexed="8"/>
      <name val="Arial"/>
      <family val="2"/>
    </font>
    <font>
      <sz val="12"/>
      <color theme="1"/>
      <name val="Calibri"/>
      <family val="2"/>
      <scheme val="minor"/>
    </font>
    <font>
      <sz val="11"/>
      <color theme="1"/>
      <name val="Calibri"/>
      <family val="2"/>
      <scheme val="minor"/>
    </font>
    <font>
      <b/>
      <sz val="12"/>
      <color theme="1"/>
      <name val="Calibri"/>
      <family val="2"/>
      <scheme val="minor"/>
    </font>
    <font>
      <sz val="10"/>
      <color theme="1"/>
      <name val="Arial"/>
      <family val="2"/>
    </font>
    <font>
      <b/>
      <sz val="10"/>
      <color theme="1"/>
      <name val="Arial"/>
      <family val="2"/>
    </font>
    <font>
      <sz val="10"/>
      <color rgb="FFAC0000"/>
      <name val="Arial"/>
      <family val="2"/>
    </font>
    <font>
      <b/>
      <sz val="10"/>
      <color rgb="FFFF0000"/>
      <name val="Arial"/>
      <family val="2"/>
    </font>
    <font>
      <sz val="11"/>
      <color rgb="FF00B050"/>
      <name val="Arial"/>
      <family val="2"/>
    </font>
    <font>
      <sz val="11"/>
      <color theme="1"/>
      <name val="Arial"/>
      <family val="2"/>
    </font>
    <font>
      <b/>
      <sz val="11"/>
      <color theme="1"/>
      <name val="Calibri"/>
      <family val="2"/>
      <scheme val="minor"/>
    </font>
    <font>
      <sz val="10"/>
      <color theme="1" tint="4.9989318521683403E-2"/>
      <name val="Arial"/>
      <family val="2"/>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2" tint="-9.9978637043366805E-2"/>
        <bgColor indexed="64"/>
      </patternFill>
    </fill>
  </fills>
  <borders count="49">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3"/>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top style="thin">
        <color indexed="63"/>
      </top>
      <bottom style="thin">
        <color indexed="64"/>
      </bottom>
      <diagonal/>
    </border>
    <border>
      <left style="thin">
        <color theme="1" tint="0.24994659260841701"/>
      </left>
      <right/>
      <top style="thin">
        <color theme="1" tint="0.24994659260841701"/>
      </top>
      <bottom style="thin">
        <color theme="1" tint="0.24994659260841701"/>
      </bottom>
      <diagonal/>
    </border>
    <border>
      <left style="thin">
        <color indexed="63"/>
      </left>
      <right style="thin">
        <color indexed="63"/>
      </right>
      <top/>
      <bottom style="thin">
        <color indexed="63"/>
      </bottom>
      <diagonal/>
    </border>
  </borders>
  <cellStyleXfs count="7">
    <xf numFmtId="0" fontId="0" fillId="0" borderId="0" applyFill="0" applyProtection="0"/>
    <xf numFmtId="0" fontId="3" fillId="0" borderId="0"/>
    <xf numFmtId="0" fontId="3" fillId="0" borderId="0"/>
    <xf numFmtId="0" fontId="14" fillId="0" borderId="0"/>
    <xf numFmtId="0" fontId="3" fillId="0" borderId="0"/>
    <xf numFmtId="0" fontId="3" fillId="0" borderId="0"/>
    <xf numFmtId="0" fontId="1" fillId="0" borderId="0" applyFill="0" applyProtection="0"/>
  </cellStyleXfs>
  <cellXfs count="341">
    <xf numFmtId="0" fontId="0" fillId="0" borderId="0" xfId="0" applyFill="1" applyProtection="1"/>
    <xf numFmtId="0" fontId="0" fillId="0" borderId="0" xfId="0" applyProtection="1"/>
    <xf numFmtId="0" fontId="2" fillId="2" borderId="2" xfId="0" applyFont="1" applyFill="1" applyBorder="1" applyAlignment="1"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Alignment="1" applyProtection="1"/>
    <xf numFmtId="0" fontId="4" fillId="2" borderId="0" xfId="0" applyFont="1" applyFill="1" applyBorder="1" applyAlignment="1" applyProtection="1"/>
    <xf numFmtId="0" fontId="4" fillId="2" borderId="6" xfId="0" applyFont="1" applyFill="1" applyBorder="1" applyAlignment="1" applyProtection="1"/>
    <xf numFmtId="0" fontId="16" fillId="2" borderId="5" xfId="0" applyFont="1" applyFill="1" applyBorder="1" applyAlignment="1" applyProtection="1"/>
    <xf numFmtId="0" fontId="3" fillId="2" borderId="0" xfId="0" applyFont="1" applyFill="1" applyBorder="1" applyProtection="1"/>
    <xf numFmtId="0" fontId="3" fillId="2" borderId="6" xfId="0" applyFont="1" applyFill="1" applyBorder="1" applyProtection="1"/>
    <xf numFmtId="0" fontId="3" fillId="2" borderId="0" xfId="0" applyFont="1" applyFill="1" applyBorder="1" applyAlignment="1" applyProtection="1"/>
    <xf numFmtId="0" fontId="3" fillId="2" borderId="6" xfId="0" applyFont="1" applyFill="1" applyBorder="1" applyAlignment="1" applyProtection="1"/>
    <xf numFmtId="0" fontId="0" fillId="2" borderId="7" xfId="0" applyFill="1" applyBorder="1" applyProtection="1"/>
    <xf numFmtId="0" fontId="3" fillId="2" borderId="8" xfId="0" applyFont="1" applyFill="1" applyBorder="1" applyProtection="1"/>
    <xf numFmtId="0" fontId="3" fillId="2" borderId="9"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Border="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5" borderId="12" xfId="0" applyFill="1" applyBorder="1" applyAlignment="1" applyProtection="1">
      <alignment vertical="center"/>
    </xf>
    <xf numFmtId="0" fontId="6" fillId="4" borderId="10" xfId="0" applyFont="1" applyFill="1" applyBorder="1" applyAlignment="1"/>
    <xf numFmtId="0" fontId="6" fillId="4" borderId="11" xfId="0" applyFont="1" applyFill="1" applyBorder="1" applyAlignment="1"/>
    <xf numFmtId="0" fontId="0" fillId="0" borderId="0" xfId="0"/>
    <xf numFmtId="0" fontId="6" fillId="4" borderId="10" xfId="0" applyFont="1" applyFill="1" applyBorder="1" applyAlignment="1" applyProtection="1"/>
    <xf numFmtId="0" fontId="6" fillId="4" borderId="11" xfId="0" applyFont="1" applyFill="1" applyBorder="1" applyAlignment="1" applyProtection="1"/>
    <xf numFmtId="0" fontId="6" fillId="4" borderId="13" xfId="0" applyFont="1" applyFill="1" applyBorder="1" applyAlignment="1" applyProtection="1"/>
    <xf numFmtId="0" fontId="0" fillId="0" borderId="0" xfId="0" applyAlignment="1" applyProtection="1"/>
    <xf numFmtId="0" fontId="6" fillId="5" borderId="10" xfId="0" applyFont="1" applyFill="1" applyBorder="1" applyAlignment="1" applyProtection="1">
      <alignment vertical="center"/>
    </xf>
    <xf numFmtId="0" fontId="6" fillId="5" borderId="11" xfId="0" applyFont="1" applyFill="1" applyBorder="1" applyAlignment="1" applyProtection="1">
      <alignment vertical="center"/>
    </xf>
    <xf numFmtId="0" fontId="6" fillId="5" borderId="13" xfId="0" applyFont="1" applyFill="1" applyBorder="1" applyAlignment="1" applyProtection="1">
      <alignment vertical="center"/>
    </xf>
    <xf numFmtId="0" fontId="0" fillId="0" borderId="0" xfId="0" applyFill="1" applyAlignment="1" applyProtection="1"/>
    <xf numFmtId="0" fontId="3" fillId="0" borderId="0" xfId="0" applyFont="1" applyFill="1" applyAlignment="1" applyProtection="1"/>
    <xf numFmtId="0" fontId="6" fillId="6" borderId="2" xfId="0" applyFont="1" applyFill="1" applyBorder="1" applyAlignment="1" applyProtection="1">
      <alignment vertical="top"/>
    </xf>
    <xf numFmtId="0" fontId="6" fillId="6" borderId="3" xfId="0" applyFont="1" applyFill="1" applyBorder="1" applyAlignment="1" applyProtection="1">
      <alignment vertical="top"/>
    </xf>
    <xf numFmtId="0" fontId="6" fillId="6" borderId="14" xfId="0" applyFont="1" applyFill="1" applyBorder="1" applyAlignment="1" applyProtection="1">
      <alignment vertical="top"/>
    </xf>
    <xf numFmtId="0" fontId="6" fillId="6" borderId="7" xfId="0" applyFont="1" applyFill="1" applyBorder="1" applyAlignment="1" applyProtection="1">
      <alignment vertical="top"/>
    </xf>
    <xf numFmtId="0" fontId="6" fillId="6" borderId="8" xfId="0" applyFont="1" applyFill="1" applyBorder="1" applyAlignment="1" applyProtection="1">
      <alignment vertical="top"/>
    </xf>
    <xf numFmtId="0" fontId="6" fillId="6" borderId="15" xfId="0" applyFont="1" applyFill="1" applyBorder="1" applyAlignment="1" applyProtection="1">
      <alignment vertical="top"/>
    </xf>
    <xf numFmtId="0" fontId="6" fillId="6" borderId="10" xfId="0" applyFont="1" applyFill="1" applyBorder="1" applyAlignment="1" applyProtection="1">
      <alignment vertical="top"/>
    </xf>
    <xf numFmtId="0" fontId="6" fillId="6" borderId="11" xfId="0" applyFont="1" applyFill="1" applyBorder="1" applyAlignment="1" applyProtection="1">
      <alignment vertical="top"/>
    </xf>
    <xf numFmtId="0" fontId="6" fillId="6" borderId="13" xfId="0" applyFont="1" applyFill="1" applyBorder="1" applyAlignment="1" applyProtection="1">
      <alignment vertical="top"/>
    </xf>
    <xf numFmtId="0" fontId="6" fillId="6" borderId="5" xfId="0" applyFont="1" applyFill="1" applyBorder="1" applyAlignment="1" applyProtection="1">
      <alignment vertical="top"/>
    </xf>
    <xf numFmtId="0" fontId="6" fillId="6" borderId="0" xfId="0" applyFont="1" applyFill="1" applyBorder="1" applyAlignment="1" applyProtection="1">
      <alignment vertical="top"/>
    </xf>
    <xf numFmtId="0" fontId="6" fillId="6" borderId="16" xfId="0" applyFont="1" applyFill="1" applyBorder="1" applyAlignment="1" applyProtection="1">
      <alignment vertical="top"/>
    </xf>
    <xf numFmtId="49" fontId="6" fillId="4" borderId="11" xfId="0" applyNumberFormat="1" applyFont="1" applyFill="1" applyBorder="1" applyAlignment="1"/>
    <xf numFmtId="0" fontId="6" fillId="5" borderId="1" xfId="0"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0" fontId="3" fillId="0" borderId="1" xfId="0" applyFont="1" applyBorder="1" applyAlignment="1">
      <alignment horizontal="left" vertical="top"/>
    </xf>
    <xf numFmtId="0" fontId="6" fillId="5" borderId="17" xfId="0" applyFont="1" applyFill="1" applyBorder="1" applyAlignment="1" applyProtection="1">
      <alignment vertical="top" wrapText="1"/>
    </xf>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6" fillId="5" borderId="14" xfId="0" applyFont="1" applyFill="1" applyBorder="1" applyAlignment="1" applyProtection="1">
      <alignment vertical="center"/>
    </xf>
    <xf numFmtId="0" fontId="6" fillId="5" borderId="2" xfId="0" applyFont="1" applyFill="1" applyBorder="1" applyAlignment="1" applyProtection="1">
      <alignment vertical="top" wrapText="1"/>
    </xf>
    <xf numFmtId="0" fontId="6" fillId="5" borderId="18" xfId="0" applyFont="1" applyFill="1" applyBorder="1" applyAlignment="1" applyProtection="1">
      <alignment vertical="top" wrapText="1"/>
    </xf>
    <xf numFmtId="0" fontId="3" fillId="0" borderId="19" xfId="0" applyFont="1" applyFill="1" applyBorder="1" applyAlignment="1" applyProtection="1">
      <alignment vertical="top" wrapText="1"/>
      <protection locked="0"/>
    </xf>
    <xf numFmtId="0" fontId="3" fillId="0" borderId="19" xfId="0" applyFont="1" applyFill="1" applyBorder="1" applyAlignment="1">
      <alignment vertical="top" wrapText="1"/>
    </xf>
    <xf numFmtId="0" fontId="3" fillId="0" borderId="19" xfId="0" applyFont="1" applyFill="1" applyBorder="1" applyAlignment="1">
      <alignment horizontal="left" vertical="top" wrapText="1"/>
    </xf>
    <xf numFmtId="0" fontId="3" fillId="0"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5" fillId="7" borderId="19" xfId="0" applyFont="1" applyFill="1" applyBorder="1" applyAlignment="1" applyProtection="1">
      <alignment horizontal="left" vertical="top" wrapText="1"/>
    </xf>
    <xf numFmtId="0" fontId="6" fillId="8" borderId="17" xfId="0" applyFont="1" applyFill="1" applyBorder="1" applyAlignment="1" applyProtection="1">
      <alignment vertical="top" wrapText="1"/>
    </xf>
    <xf numFmtId="10" fontId="6" fillId="5" borderId="17" xfId="0" applyNumberFormat="1" applyFont="1" applyFill="1" applyBorder="1" applyAlignment="1" applyProtection="1">
      <alignment vertical="top" wrapText="1"/>
    </xf>
    <xf numFmtId="0" fontId="6" fillId="9" borderId="17" xfId="0" applyFont="1" applyFill="1" applyBorder="1" applyAlignment="1" applyProtection="1">
      <alignment horizontal="center" vertical="top" wrapText="1"/>
    </xf>
    <xf numFmtId="0" fontId="6" fillId="9" borderId="17" xfId="0" applyFont="1" applyFill="1" applyBorder="1" applyAlignment="1" applyProtection="1">
      <alignment vertical="top" wrapText="1"/>
    </xf>
    <xf numFmtId="0" fontId="5" fillId="7" borderId="19" xfId="0" applyFont="1" applyFill="1" applyBorder="1" applyAlignment="1" applyProtection="1">
      <alignment vertical="top" wrapText="1"/>
    </xf>
    <xf numFmtId="0" fontId="6" fillId="5" borderId="17" xfId="0" applyFont="1" applyFill="1" applyBorder="1" applyAlignment="1" applyProtection="1">
      <alignment horizontal="center" vertical="top" wrapText="1"/>
    </xf>
    <xf numFmtId="0" fontId="3" fillId="7" borderId="8" xfId="0" applyFont="1" applyFill="1" applyBorder="1" applyAlignment="1" applyProtection="1">
      <alignment horizontal="center" vertical="top"/>
    </xf>
    <xf numFmtId="0" fontId="3" fillId="7" borderId="2" xfId="0" applyFont="1" applyFill="1" applyBorder="1" applyAlignment="1" applyProtection="1">
      <alignment vertical="top"/>
    </xf>
    <xf numFmtId="0" fontId="3" fillId="7" borderId="3" xfId="0" applyFont="1" applyFill="1" applyBorder="1" applyAlignment="1" applyProtection="1">
      <alignment vertical="top"/>
    </xf>
    <xf numFmtId="0" fontId="3" fillId="7" borderId="14" xfId="0" applyFont="1" applyFill="1" applyBorder="1" applyAlignment="1" applyProtection="1">
      <alignment vertical="top"/>
    </xf>
    <xf numFmtId="0" fontId="3" fillId="7" borderId="7" xfId="0" applyFont="1" applyFill="1" applyBorder="1" applyAlignment="1" applyProtection="1">
      <alignment vertical="top"/>
    </xf>
    <xf numFmtId="0" fontId="3" fillId="7" borderId="8" xfId="0" applyFont="1" applyFill="1" applyBorder="1" applyAlignment="1" applyProtection="1">
      <alignment vertical="top"/>
    </xf>
    <xf numFmtId="0" fontId="3" fillId="7" borderId="15" xfId="0" applyFont="1" applyFill="1" applyBorder="1" applyAlignment="1" applyProtection="1">
      <alignment vertical="top"/>
    </xf>
    <xf numFmtId="0" fontId="3" fillId="7" borderId="10" xfId="0" applyFont="1" applyFill="1" applyBorder="1" applyAlignment="1" applyProtection="1">
      <alignment vertical="top"/>
    </xf>
    <xf numFmtId="0" fontId="3" fillId="7" borderId="11" xfId="0" applyFont="1" applyFill="1" applyBorder="1" applyAlignment="1" applyProtection="1">
      <alignment vertical="top"/>
    </xf>
    <xf numFmtId="0" fontId="3" fillId="7" borderId="13" xfId="0" applyFont="1" applyFill="1" applyBorder="1" applyAlignment="1" applyProtection="1">
      <alignment vertical="top"/>
    </xf>
    <xf numFmtId="0" fontId="6" fillId="6" borderId="20" xfId="0" applyFont="1" applyFill="1" applyBorder="1" applyAlignment="1" applyProtection="1">
      <alignment vertical="top"/>
    </xf>
    <xf numFmtId="0" fontId="6" fillId="6" borderId="21" xfId="0" applyFont="1" applyFill="1" applyBorder="1" applyAlignment="1" applyProtection="1">
      <alignment vertical="top"/>
    </xf>
    <xf numFmtId="0" fontId="6" fillId="6" borderId="22" xfId="0" applyFont="1" applyFill="1" applyBorder="1" applyAlignment="1" applyProtection="1">
      <alignment vertical="top"/>
    </xf>
    <xf numFmtId="0" fontId="3" fillId="7" borderId="23" xfId="0" applyFont="1" applyFill="1" applyBorder="1" applyAlignment="1" applyProtection="1">
      <alignment horizontal="left" vertical="top"/>
    </xf>
    <xf numFmtId="0" fontId="3" fillId="7" borderId="21" xfId="0" applyFont="1" applyFill="1" applyBorder="1" applyAlignment="1" applyProtection="1">
      <alignment horizontal="left" vertical="top"/>
    </xf>
    <xf numFmtId="0" fontId="3" fillId="7" borderId="24" xfId="0" applyFont="1" applyFill="1" applyBorder="1" applyAlignment="1" applyProtection="1">
      <alignment horizontal="left" vertical="top"/>
    </xf>
    <xf numFmtId="0" fontId="3" fillId="7" borderId="5" xfId="0" applyFont="1" applyFill="1" applyBorder="1" applyAlignment="1" applyProtection="1">
      <alignment vertical="top"/>
    </xf>
    <xf numFmtId="0" fontId="3" fillId="7" borderId="0" xfId="0" applyFont="1" applyFill="1" applyBorder="1" applyAlignment="1" applyProtection="1">
      <alignment vertical="top"/>
    </xf>
    <xf numFmtId="0" fontId="3" fillId="7" borderId="16" xfId="0" applyFont="1" applyFill="1" applyBorder="1" applyAlignment="1" applyProtection="1">
      <alignment vertical="top"/>
    </xf>
    <xf numFmtId="0" fontId="17" fillId="6" borderId="25" xfId="0" applyFont="1" applyFill="1" applyBorder="1" applyAlignment="1" applyProtection="1">
      <alignment vertical="top"/>
    </xf>
    <xf numFmtId="0" fontId="6" fillId="6" borderId="26" xfId="0" applyFont="1" applyFill="1" applyBorder="1" applyAlignment="1" applyProtection="1">
      <alignment vertical="top"/>
    </xf>
    <xf numFmtId="0" fontId="6" fillId="6" borderId="27" xfId="0" applyFont="1" applyFill="1" applyBorder="1" applyAlignment="1" applyProtection="1">
      <alignment vertical="top"/>
    </xf>
    <xf numFmtId="0" fontId="6" fillId="6" borderId="28" xfId="0" applyFont="1" applyFill="1" applyBorder="1" applyAlignment="1" applyProtection="1">
      <alignment vertical="top"/>
    </xf>
    <xf numFmtId="0" fontId="6" fillId="6" borderId="6" xfId="0" applyFont="1" applyFill="1" applyBorder="1" applyAlignment="1" applyProtection="1">
      <alignment vertical="top"/>
    </xf>
    <xf numFmtId="0" fontId="17" fillId="6" borderId="20" xfId="0" applyFont="1" applyFill="1" applyBorder="1" applyAlignment="1" applyProtection="1">
      <alignment vertical="top"/>
    </xf>
    <xf numFmtId="0" fontId="6" fillId="6" borderId="24" xfId="0" applyFont="1" applyFill="1" applyBorder="1" applyAlignment="1" applyProtection="1">
      <alignment vertical="top"/>
    </xf>
    <xf numFmtId="0" fontId="3" fillId="0" borderId="19" xfId="0" applyFont="1" applyBorder="1" applyAlignment="1" applyProtection="1">
      <alignment vertical="top" wrapText="1"/>
      <protection locked="0"/>
    </xf>
    <xf numFmtId="0" fontId="3" fillId="0" borderId="19" xfId="4" applyFont="1" applyFill="1" applyBorder="1" applyAlignment="1">
      <alignment horizontal="left" vertical="top" wrapText="1"/>
    </xf>
    <xf numFmtId="0" fontId="3" fillId="0" borderId="19" xfId="1" applyFont="1" applyFill="1" applyBorder="1" applyAlignment="1">
      <alignment horizontal="left" vertical="top" wrapText="1"/>
    </xf>
    <xf numFmtId="0" fontId="3" fillId="0" borderId="19" xfId="0" applyFont="1" applyFill="1" applyBorder="1" applyAlignment="1" applyProtection="1">
      <alignment horizontal="left" vertical="top" wrapText="1"/>
      <protection locked="0"/>
    </xf>
    <xf numFmtId="0" fontId="3" fillId="0" borderId="29" xfId="0" applyFont="1" applyBorder="1" applyAlignment="1" applyProtection="1">
      <alignment horizontal="left" vertical="top" wrapText="1"/>
      <protection locked="0"/>
    </xf>
    <xf numFmtId="0" fontId="3" fillId="7" borderId="24" xfId="1" applyFont="1" applyFill="1" applyBorder="1" applyAlignment="1">
      <alignment horizontal="left" vertical="top" wrapText="1"/>
    </xf>
    <xf numFmtId="0" fontId="3" fillId="0" borderId="0" xfId="0" applyFont="1" applyProtection="1">
      <protection locked="0"/>
    </xf>
    <xf numFmtId="0" fontId="5" fillId="3" borderId="0" xfId="0" applyFont="1" applyFill="1" applyProtection="1"/>
    <xf numFmtId="0" fontId="5" fillId="3" borderId="0" xfId="0" applyFont="1" applyFill="1" applyBorder="1" applyAlignment="1" applyProtection="1">
      <alignment horizontal="left" vertical="center"/>
    </xf>
    <xf numFmtId="0" fontId="5" fillId="0" borderId="0" xfId="0" applyFont="1" applyFill="1" applyProtection="1"/>
    <xf numFmtId="0" fontId="6" fillId="5" borderId="19" xfId="0" applyFont="1" applyFill="1" applyBorder="1" applyAlignment="1" applyProtection="1">
      <alignment vertical="top" wrapText="1"/>
    </xf>
    <xf numFmtId="0" fontId="6" fillId="5" borderId="19" xfId="0" applyFont="1" applyFill="1" applyBorder="1" applyAlignment="1" applyProtection="1">
      <alignment vertical="top" wrapText="1"/>
      <protection locked="0"/>
    </xf>
    <xf numFmtId="0" fontId="0" fillId="7" borderId="0" xfId="0" applyFill="1"/>
    <xf numFmtId="0" fontId="6" fillId="7" borderId="28" xfId="0" applyFont="1" applyFill="1" applyBorder="1" applyAlignment="1">
      <alignment vertical="center"/>
    </xf>
    <xf numFmtId="0" fontId="6" fillId="7" borderId="6" xfId="0" applyFont="1" applyFill="1" applyBorder="1" applyAlignment="1">
      <alignment vertical="center"/>
    </xf>
    <xf numFmtId="0" fontId="3" fillId="7" borderId="28" xfId="0" applyFont="1" applyFill="1" applyBorder="1" applyAlignment="1">
      <alignment vertical="top"/>
    </xf>
    <xf numFmtId="0" fontId="3" fillId="7" borderId="6" xfId="0" applyFont="1" applyFill="1" applyBorder="1" applyAlignment="1">
      <alignment vertical="top"/>
    </xf>
    <xf numFmtId="0" fontId="3" fillId="7" borderId="30" xfId="0" applyFont="1" applyFill="1" applyBorder="1" applyAlignment="1">
      <alignment vertical="top"/>
    </xf>
    <xf numFmtId="0" fontId="3" fillId="7" borderId="31" xfId="0" applyFont="1" applyFill="1" applyBorder="1" applyAlignment="1">
      <alignment vertical="top"/>
    </xf>
    <xf numFmtId="0" fontId="3" fillId="7" borderId="32" xfId="0" applyFont="1" applyFill="1" applyBorder="1" applyAlignment="1">
      <alignment vertical="top"/>
    </xf>
    <xf numFmtId="0" fontId="0" fillId="7" borderId="25" xfId="0" applyFill="1" applyBorder="1"/>
    <xf numFmtId="0" fontId="0" fillId="7" borderId="26" xfId="0" applyFill="1" applyBorder="1"/>
    <xf numFmtId="0" fontId="0" fillId="9" borderId="21" xfId="0" applyFill="1" applyBorder="1"/>
    <xf numFmtId="0" fontId="0" fillId="9" borderId="24" xfId="0" applyFill="1" applyBorder="1"/>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3" fillId="5" borderId="39" xfId="0" applyFont="1" applyFill="1" applyBorder="1" applyAlignment="1">
      <alignment vertical="center"/>
    </xf>
    <xf numFmtId="0" fontId="0" fillId="5" borderId="13" xfId="0" applyFill="1" applyBorder="1" applyAlignment="1">
      <alignment vertical="center"/>
    </xf>
    <xf numFmtId="0" fontId="8" fillId="5" borderId="1" xfId="0" applyFont="1" applyFill="1" applyBorder="1" applyAlignment="1">
      <alignment horizontal="center" vertical="center"/>
    </xf>
    <xf numFmtId="0" fontId="8" fillId="5" borderId="40" xfId="0" applyFont="1" applyFill="1" applyBorder="1" applyAlignment="1">
      <alignment horizontal="center" vertical="center"/>
    </xf>
    <xf numFmtId="0" fontId="6" fillId="7" borderId="41" xfId="0" applyFont="1" applyFill="1" applyBorder="1" applyAlignment="1">
      <alignment vertical="center"/>
    </xf>
    <xf numFmtId="0" fontId="6" fillId="7" borderId="42" xfId="0" applyFont="1" applyFill="1" applyBorder="1" applyAlignment="1">
      <alignment vertical="center"/>
    </xf>
    <xf numFmtId="0" fontId="7" fillId="7" borderId="28" xfId="0" applyFont="1" applyFill="1" applyBorder="1" applyAlignment="1">
      <alignment vertical="top"/>
    </xf>
    <xf numFmtId="0" fontId="8" fillId="5" borderId="45" xfId="0" applyFont="1" applyFill="1" applyBorder="1" applyAlignment="1">
      <alignment horizontal="center" vertical="center"/>
    </xf>
    <xf numFmtId="0" fontId="0" fillId="7" borderId="28" xfId="0" applyFill="1" applyBorder="1"/>
    <xf numFmtId="0" fontId="3" fillId="0" borderId="19" xfId="0" applyFont="1" applyBorder="1" applyAlignment="1">
      <alignment horizontal="center" vertical="center"/>
    </xf>
    <xf numFmtId="0" fontId="3" fillId="0" borderId="21" xfId="0" applyFont="1" applyBorder="1"/>
    <xf numFmtId="2" fontId="6" fillId="0" borderId="24" xfId="0" applyNumberFormat="1" applyFont="1" applyBorder="1" applyAlignment="1">
      <alignment horizontal="center"/>
    </xf>
    <xf numFmtId="0" fontId="6" fillId="7" borderId="10" xfId="0" applyFont="1" applyFill="1" applyBorder="1" applyAlignment="1" applyProtection="1">
      <alignment vertical="center"/>
    </xf>
    <xf numFmtId="0" fontId="16" fillId="7" borderId="12" xfId="0" applyFont="1" applyFill="1" applyBorder="1" applyAlignment="1" applyProtection="1">
      <alignment vertical="center" wrapText="1"/>
    </xf>
    <xf numFmtId="165" fontId="16" fillId="7" borderId="12" xfId="0" applyNumberFormat="1" applyFont="1" applyFill="1" applyBorder="1" applyAlignment="1" applyProtection="1">
      <alignment vertical="center" wrapText="1"/>
    </xf>
    <xf numFmtId="0" fontId="6" fillId="7" borderId="13" xfId="0" applyFont="1" applyFill="1" applyBorder="1" applyAlignment="1" applyProtection="1">
      <alignment vertical="center"/>
    </xf>
    <xf numFmtId="0" fontId="0" fillId="7" borderId="0" xfId="0" applyFill="1" applyProtection="1"/>
    <xf numFmtId="0" fontId="0" fillId="7" borderId="6" xfId="0" applyFill="1" applyBorder="1" applyProtection="1"/>
    <xf numFmtId="0" fontId="5" fillId="9" borderId="0" xfId="0" applyFont="1" applyFill="1" applyBorder="1" applyAlignment="1" applyProtection="1">
      <alignment vertical="top"/>
    </xf>
    <xf numFmtId="9" fontId="9" fillId="0" borderId="19" xfId="0" applyNumberFormat="1" applyFont="1" applyBorder="1" applyAlignment="1">
      <alignment horizontal="center"/>
    </xf>
    <xf numFmtId="0" fontId="9" fillId="0" borderId="19" xfId="0" applyFont="1" applyBorder="1" applyAlignment="1">
      <alignment horizontal="center"/>
    </xf>
    <xf numFmtId="0" fontId="6" fillId="0" borderId="13" xfId="0" applyFont="1" applyBorder="1" applyAlignment="1" applyProtection="1">
      <alignment vertical="center"/>
    </xf>
    <xf numFmtId="0" fontId="18" fillId="0" borderId="0" xfId="0" applyFont="1" applyProtection="1"/>
    <xf numFmtId="0" fontId="3" fillId="0" borderId="20" xfId="0" applyFont="1" applyFill="1" applyBorder="1" applyAlignment="1">
      <alignment horizontal="left" vertical="top" wrapText="1"/>
    </xf>
    <xf numFmtId="0" fontId="3" fillId="7" borderId="21" xfId="1" applyFont="1" applyFill="1" applyBorder="1" applyAlignment="1">
      <alignment horizontal="left" vertical="top" wrapText="1"/>
    </xf>
    <xf numFmtId="0" fontId="6" fillId="5" borderId="14" xfId="0" applyFont="1" applyFill="1" applyBorder="1" applyAlignment="1" applyProtection="1">
      <alignment vertical="top" wrapText="1"/>
    </xf>
    <xf numFmtId="0" fontId="3" fillId="7" borderId="19" xfId="1" applyFont="1" applyFill="1" applyBorder="1" applyAlignment="1">
      <alignment horizontal="left" vertical="top" wrapText="1"/>
    </xf>
    <xf numFmtId="0" fontId="3" fillId="0" borderId="1" xfId="5" applyFont="1" applyBorder="1" applyAlignment="1" applyProtection="1">
      <alignment vertical="top" wrapText="1"/>
      <protection locked="0"/>
    </xf>
    <xf numFmtId="0" fontId="3" fillId="0" borderId="1" xfId="4" applyFont="1" applyFill="1" applyBorder="1" applyAlignment="1" applyProtection="1">
      <alignment vertical="top" wrapText="1"/>
      <protection locked="0"/>
    </xf>
    <xf numFmtId="0" fontId="3" fillId="0" borderId="10" xfId="4" applyFont="1" applyFill="1" applyBorder="1" applyAlignment="1" applyProtection="1">
      <alignment vertical="top" wrapText="1"/>
      <protection locked="0"/>
    </xf>
    <xf numFmtId="0" fontId="3" fillId="0" borderId="19" xfId="4" applyFont="1" applyFill="1" applyBorder="1" applyAlignment="1" applyProtection="1">
      <alignment vertical="top" wrapText="1"/>
      <protection locked="0"/>
    </xf>
    <xf numFmtId="0" fontId="3" fillId="0" borderId="24" xfId="4" applyFont="1" applyFill="1" applyBorder="1" applyAlignment="1">
      <alignment horizontal="left" vertical="top" wrapText="1"/>
    </xf>
    <xf numFmtId="0" fontId="3" fillId="0" borderId="1" xfId="4" applyNumberFormat="1" applyFont="1" applyFill="1" applyBorder="1" applyAlignment="1" applyProtection="1">
      <alignment vertical="top" wrapText="1"/>
      <protection locked="0"/>
    </xf>
    <xf numFmtId="0" fontId="3" fillId="0" borderId="20" xfId="4" applyFont="1" applyFill="1" applyBorder="1" applyAlignment="1">
      <alignment horizontal="left" vertical="top" wrapText="1"/>
    </xf>
    <xf numFmtId="0" fontId="3" fillId="0" borderId="24" xfId="1" applyFont="1" applyFill="1" applyBorder="1" applyAlignment="1">
      <alignment horizontal="left" vertical="top" wrapText="1"/>
    </xf>
    <xf numFmtId="0" fontId="3" fillId="0" borderId="24" xfId="0" applyFont="1" applyFill="1" applyBorder="1" applyAlignment="1" applyProtection="1">
      <alignment vertical="top" wrapText="1"/>
    </xf>
    <xf numFmtId="0" fontId="3" fillId="0" borderId="1" xfId="1" applyFont="1" applyBorder="1" applyAlignment="1" applyProtection="1">
      <alignment vertical="top" wrapText="1"/>
      <protection locked="0"/>
    </xf>
    <xf numFmtId="0" fontId="3" fillId="7" borderId="1" xfId="5" applyFont="1" applyFill="1" applyBorder="1" applyAlignment="1" applyProtection="1">
      <alignment vertical="top" wrapText="1"/>
      <protection locked="0"/>
    </xf>
    <xf numFmtId="0" fontId="3" fillId="0" borderId="0" xfId="4" applyFont="1" applyFill="1" applyBorder="1" applyAlignment="1">
      <alignment horizontal="left" vertical="top" wrapText="1"/>
    </xf>
    <xf numFmtId="0" fontId="3" fillId="0" borderId="20" xfId="1" applyFont="1" applyFill="1" applyBorder="1" applyAlignment="1">
      <alignment horizontal="left" vertical="top" wrapText="1"/>
    </xf>
    <xf numFmtId="0" fontId="3" fillId="0" borderId="1" xfId="5" applyFont="1" applyFill="1" applyBorder="1" applyAlignment="1" applyProtection="1">
      <alignment vertical="top" wrapText="1"/>
      <protection locked="0"/>
    </xf>
    <xf numFmtId="0" fontId="3" fillId="7" borderId="19" xfId="0" applyFont="1" applyFill="1" applyBorder="1" applyAlignment="1" applyProtection="1">
      <alignment vertical="top" wrapText="1"/>
    </xf>
    <xf numFmtId="0" fontId="3" fillId="7" borderId="19" xfId="0" applyFont="1" applyFill="1" applyBorder="1" applyAlignment="1" applyProtection="1">
      <alignment horizontal="left" vertical="top" wrapText="1"/>
    </xf>
    <xf numFmtId="0" fontId="3" fillId="7" borderId="19" xfId="0" applyFont="1" applyFill="1" applyBorder="1" applyAlignment="1" applyProtection="1">
      <alignment wrapText="1"/>
    </xf>
    <xf numFmtId="0" fontId="18" fillId="7" borderId="0" xfId="0" applyFont="1" applyFill="1" applyProtection="1"/>
    <xf numFmtId="0" fontId="3" fillId="7" borderId="0" xfId="0" applyFont="1" applyFill="1" applyAlignment="1">
      <alignment vertical="center"/>
    </xf>
    <xf numFmtId="0" fontId="1" fillId="7" borderId="0" xfId="0" applyFont="1" applyFill="1" applyProtection="1"/>
    <xf numFmtId="0" fontId="0" fillId="7" borderId="0" xfId="0" applyFill="1" applyAlignment="1" applyProtection="1"/>
    <xf numFmtId="0" fontId="3" fillId="7" borderId="0" xfId="0" applyFont="1" applyFill="1" applyAlignment="1" applyProtection="1"/>
    <xf numFmtId="0" fontId="6" fillId="6" borderId="30" xfId="0" applyFont="1" applyFill="1" applyBorder="1" applyAlignment="1" applyProtection="1">
      <alignment vertical="top"/>
    </xf>
    <xf numFmtId="0" fontId="6" fillId="6" borderId="31" xfId="0" applyFont="1" applyFill="1" applyBorder="1" applyAlignment="1" applyProtection="1">
      <alignment vertical="top"/>
    </xf>
    <xf numFmtId="0" fontId="6" fillId="6" borderId="32" xfId="0" applyFont="1" applyFill="1" applyBorder="1" applyAlignment="1" applyProtection="1">
      <alignment vertical="top"/>
    </xf>
    <xf numFmtId="0" fontId="0" fillId="7" borderId="6" xfId="0" applyFill="1" applyBorder="1"/>
    <xf numFmtId="0" fontId="0" fillId="7" borderId="30" xfId="0" applyFill="1" applyBorder="1"/>
    <xf numFmtId="0" fontId="0" fillId="7" borderId="31" xfId="0" applyFill="1" applyBorder="1"/>
    <xf numFmtId="0" fontId="0" fillId="7" borderId="32" xfId="0" applyFill="1" applyBorder="1"/>
    <xf numFmtId="0" fontId="0" fillId="7" borderId="27" xfId="0" applyFill="1" applyBorder="1"/>
    <xf numFmtId="0" fontId="19" fillId="7" borderId="0" xfId="0" applyFont="1" applyFill="1"/>
    <xf numFmtId="0" fontId="6" fillId="0" borderId="10" xfId="0" applyFont="1" applyBorder="1" applyAlignment="1" applyProtection="1">
      <alignment vertical="center"/>
    </xf>
    <xf numFmtId="0" fontId="3" fillId="0" borderId="19" xfId="0" applyFont="1" applyBorder="1" applyAlignment="1" applyProtection="1">
      <alignment horizontal="left" vertical="top" wrapText="1"/>
      <protection locked="0"/>
    </xf>
    <xf numFmtId="0" fontId="3" fillId="7" borderId="19" xfId="1" applyNumberFormat="1" applyFont="1" applyFill="1" applyBorder="1" applyAlignment="1" applyProtection="1">
      <alignment vertical="top" wrapText="1"/>
      <protection locked="0"/>
    </xf>
    <xf numFmtId="0" fontId="3" fillId="0" borderId="47" xfId="3" applyFont="1" applyBorder="1" applyAlignment="1">
      <alignment vertical="top" wrapText="1"/>
    </xf>
    <xf numFmtId="0" fontId="3" fillId="0" borderId="19" xfId="3" applyFont="1" applyBorder="1" applyAlignment="1">
      <alignment vertical="top" wrapText="1"/>
    </xf>
    <xf numFmtId="0" fontId="3" fillId="7" borderId="19" xfId="3" applyFont="1" applyFill="1" applyBorder="1" applyAlignment="1">
      <alignment vertical="top" wrapText="1"/>
    </xf>
    <xf numFmtId="0" fontId="3" fillId="0" borderId="19" xfId="0" applyFont="1" applyBorder="1" applyAlignment="1">
      <alignment horizontal="center" vertical="center" wrapText="1"/>
    </xf>
    <xf numFmtId="0" fontId="6" fillId="4" borderId="11" xfId="0" applyFont="1" applyFill="1" applyBorder="1" applyAlignment="1" applyProtection="1">
      <alignment horizontal="left"/>
    </xf>
    <xf numFmtId="0" fontId="6" fillId="4" borderId="11" xfId="0" applyFont="1" applyFill="1" applyBorder="1" applyAlignment="1" applyProtection="1">
      <alignment wrapText="1"/>
      <protection locked="0"/>
    </xf>
    <xf numFmtId="0" fontId="6" fillId="4" borderId="11" xfId="0" applyFont="1" applyFill="1" applyBorder="1" applyAlignment="1" applyProtection="1">
      <protection locked="0"/>
    </xf>
    <xf numFmtId="0" fontId="11" fillId="0" borderId="0" xfId="0" applyFont="1" applyProtection="1"/>
    <xf numFmtId="0" fontId="5" fillId="0" borderId="0" xfId="0" applyFont="1" applyFill="1" applyAlignment="1" applyProtection="1">
      <alignment wrapText="1"/>
    </xf>
    <xf numFmtId="0" fontId="11" fillId="0" borderId="0" xfId="0" applyFont="1" applyFill="1" applyProtection="1"/>
    <xf numFmtId="0" fontId="3" fillId="0" borderId="19" xfId="1" applyNumberFormat="1" applyFont="1" applyBorder="1" applyAlignment="1" applyProtection="1">
      <alignment horizontal="center" vertical="top"/>
    </xf>
    <xf numFmtId="0" fontId="5" fillId="7" borderId="0" xfId="0" applyFont="1" applyFill="1" applyAlignment="1" applyProtection="1">
      <alignment wrapText="1"/>
    </xf>
    <xf numFmtId="0" fontId="5" fillId="0" borderId="0" xfId="0" applyFont="1" applyFill="1" applyAlignment="1" applyProtection="1">
      <alignment vertical="top" wrapText="1"/>
    </xf>
    <xf numFmtId="10" fontId="5" fillId="0" borderId="0" xfId="0" applyNumberFormat="1" applyFont="1" applyFill="1" applyAlignment="1" applyProtection="1">
      <alignment vertical="top" wrapText="1"/>
    </xf>
    <xf numFmtId="0" fontId="11" fillId="0" borderId="0" xfId="0" applyFont="1" applyProtection="1">
      <protection locked="0"/>
    </xf>
    <xf numFmtId="0" fontId="20" fillId="0" borderId="0" xfId="0" applyFont="1"/>
    <xf numFmtId="0" fontId="20" fillId="0" borderId="0" xfId="0" applyFont="1" applyProtection="1"/>
    <xf numFmtId="0" fontId="11" fillId="0" borderId="0" xfId="0" applyFont="1"/>
    <xf numFmtId="0" fontId="12" fillId="0" borderId="0" xfId="0" applyFont="1" applyFill="1" applyProtection="1"/>
    <xf numFmtId="0" fontId="3" fillId="0" borderId="19" xfId="4" applyFont="1" applyFill="1" applyBorder="1" applyAlignment="1">
      <alignment vertical="top" wrapText="1"/>
    </xf>
    <xf numFmtId="0" fontId="21" fillId="0" borderId="0" xfId="0" applyFont="1" applyFill="1" applyProtection="1"/>
    <xf numFmtId="0" fontId="3" fillId="0" borderId="10" xfId="0" applyFont="1" applyBorder="1" applyAlignment="1" applyProtection="1">
      <alignment horizontal="left" vertical="top" wrapText="1"/>
      <protection locked="0"/>
    </xf>
    <xf numFmtId="0" fontId="3" fillId="0" borderId="46"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9" xfId="0" applyFont="1" applyBorder="1" applyAlignment="1">
      <alignment horizontal="left" vertical="top" wrapText="1"/>
    </xf>
    <xf numFmtId="166" fontId="3" fillId="0" borderId="1" xfId="1" applyNumberFormat="1" applyFont="1" applyBorder="1" applyAlignment="1">
      <alignment horizontal="left" vertical="top" wrapText="1"/>
    </xf>
    <xf numFmtId="14" fontId="3" fillId="0" borderId="10" xfId="1" applyNumberFormat="1" applyFont="1" applyBorder="1" applyAlignment="1">
      <alignment horizontal="left" vertical="top" wrapText="1"/>
    </xf>
    <xf numFmtId="49" fontId="3" fillId="0" borderId="1" xfId="1" applyNumberFormat="1" applyFont="1" applyBorder="1" applyAlignment="1">
      <alignment horizontal="left" vertical="top" wrapText="1"/>
    </xf>
    <xf numFmtId="0" fontId="5" fillId="7" borderId="0" xfId="0" applyFont="1" applyFill="1"/>
    <xf numFmtId="0" fontId="5" fillId="0" borderId="0" xfId="0" applyFont="1"/>
    <xf numFmtId="0" fontId="5" fillId="0" borderId="0" xfId="0" applyFont="1" applyFill="1"/>
    <xf numFmtId="166" fontId="5" fillId="0" borderId="19" xfId="0" applyNumberFormat="1" applyFont="1" applyBorder="1" applyAlignment="1">
      <alignment horizontal="left" vertical="top" wrapText="1"/>
    </xf>
    <xf numFmtId="14" fontId="5" fillId="0" borderId="19" xfId="0" applyNumberFormat="1" applyFont="1" applyBorder="1" applyAlignment="1">
      <alignment horizontal="left" vertical="top" wrapText="1"/>
    </xf>
    <xf numFmtId="14" fontId="5" fillId="7" borderId="0" xfId="0" applyNumberFormat="1" applyFont="1" applyFill="1"/>
    <xf numFmtId="49" fontId="5" fillId="7" borderId="0" xfId="0" applyNumberFormat="1" applyFont="1" applyFill="1"/>
    <xf numFmtId="49" fontId="5" fillId="0" borderId="0" xfId="0" applyNumberFormat="1" applyFont="1"/>
    <xf numFmtId="0" fontId="5" fillId="3" borderId="14" xfId="0" applyFont="1" applyFill="1" applyBorder="1" applyAlignment="1" applyProtection="1">
      <alignment vertical="center"/>
    </xf>
    <xf numFmtId="0" fontId="3" fillId="7" borderId="19" xfId="0" applyFont="1" applyFill="1" applyBorder="1" applyAlignment="1" applyProtection="1">
      <alignment horizontal="left" vertical="top" wrapText="1"/>
      <protection locked="0"/>
    </xf>
    <xf numFmtId="0" fontId="3" fillId="7" borderId="19" xfId="0" quotePrefix="1" applyFont="1" applyFill="1" applyBorder="1" applyAlignment="1" applyProtection="1">
      <alignment vertical="top" wrapText="1"/>
    </xf>
    <xf numFmtId="0" fontId="11" fillId="9" borderId="0" xfId="0" applyFont="1" applyFill="1" applyProtection="1"/>
    <xf numFmtId="0" fontId="16" fillId="7" borderId="19" xfId="0" applyFont="1" applyFill="1" applyBorder="1" applyAlignment="1">
      <alignment horizontal="left" vertical="top" wrapText="1"/>
    </xf>
    <xf numFmtId="0" fontId="5" fillId="9" borderId="0" xfId="0" applyFont="1" applyFill="1" applyProtection="1"/>
    <xf numFmtId="0" fontId="6" fillId="9" borderId="11" xfId="0" applyFont="1" applyFill="1" applyBorder="1" applyAlignment="1" applyProtection="1">
      <protection locked="0"/>
    </xf>
    <xf numFmtId="0" fontId="3" fillId="0" borderId="19" xfId="0" applyFont="1" applyFill="1" applyBorder="1" applyAlignment="1" applyProtection="1">
      <alignment vertical="top" wrapText="1"/>
    </xf>
    <xf numFmtId="0" fontId="3" fillId="0" borderId="19" xfId="0" applyFont="1" applyFill="1" applyBorder="1" applyAlignment="1" applyProtection="1">
      <alignment horizontal="left" vertical="top" wrapText="1"/>
    </xf>
    <xf numFmtId="0" fontId="3" fillId="7" borderId="0" xfId="2" applyFill="1"/>
    <xf numFmtId="0" fontId="3" fillId="0" borderId="0" xfId="2"/>
    <xf numFmtId="0" fontId="3" fillId="0" borderId="40" xfId="0" applyFont="1" applyBorder="1" applyAlignment="1" applyProtection="1">
      <alignment horizontal="left" vertical="top" wrapText="1"/>
      <protection locked="0"/>
    </xf>
    <xf numFmtId="14" fontId="3" fillId="0" borderId="40" xfId="0" quotePrefix="1" applyNumberFormat="1" applyFont="1" applyBorder="1" applyAlignment="1" applyProtection="1">
      <alignment horizontal="left" vertical="top" wrapText="1"/>
      <protection locked="0"/>
    </xf>
    <xf numFmtId="164" fontId="3" fillId="0" borderId="40" xfId="0" applyNumberFormat="1"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65" fontId="16" fillId="0" borderId="12" xfId="0" applyNumberFormat="1" applyFont="1" applyBorder="1" applyAlignment="1" applyProtection="1">
      <alignment horizontal="left" vertical="top" wrapText="1"/>
      <protection locked="0"/>
    </xf>
    <xf numFmtId="10" fontId="3" fillId="7" borderId="19" xfId="0" applyNumberFormat="1" applyFont="1" applyFill="1" applyBorder="1" applyAlignment="1" applyProtection="1">
      <alignment horizontal="left" vertical="top" wrapText="1"/>
    </xf>
    <xf numFmtId="0" fontId="3" fillId="7" borderId="19" xfId="0" quotePrefix="1" applyFont="1" applyFill="1" applyBorder="1" applyAlignment="1" applyProtection="1">
      <alignment horizontal="left" vertical="top" wrapText="1"/>
    </xf>
    <xf numFmtId="166" fontId="3" fillId="0" borderId="19" xfId="1" applyNumberFormat="1" applyBorder="1" applyAlignment="1">
      <alignment horizontal="left" vertical="top" wrapText="1"/>
    </xf>
    <xf numFmtId="14" fontId="3" fillId="0" borderId="19" xfId="1" applyNumberFormat="1" applyBorder="1" applyAlignment="1">
      <alignment horizontal="left" vertical="top" wrapText="1"/>
    </xf>
    <xf numFmtId="0" fontId="3" fillId="0" borderId="19" xfId="1" applyFont="1" applyBorder="1" applyAlignment="1">
      <alignment horizontal="left" vertical="top"/>
    </xf>
    <xf numFmtId="0" fontId="22" fillId="10" borderId="19" xfId="0" applyFont="1" applyFill="1" applyBorder="1" applyAlignment="1">
      <alignment wrapText="1"/>
    </xf>
    <xf numFmtId="0" fontId="15" fillId="10" borderId="19" xfId="0" applyFont="1" applyFill="1" applyBorder="1" applyAlignment="1">
      <alignment horizontal="center" wrapText="1"/>
    </xf>
    <xf numFmtId="14" fontId="0" fillId="0" borderId="0" xfId="0" applyNumberFormat="1"/>
    <xf numFmtId="0" fontId="13" fillId="7" borderId="19" xfId="0" applyFont="1" applyFill="1" applyBorder="1" applyAlignment="1">
      <alignment horizontal="left" vertical="center" wrapText="1"/>
    </xf>
    <xf numFmtId="0" fontId="13" fillId="7" borderId="19" xfId="0" applyFont="1" applyFill="1" applyBorder="1" applyAlignment="1">
      <alignment horizontal="center" wrapText="1"/>
    </xf>
    <xf numFmtId="0" fontId="6" fillId="8" borderId="19" xfId="0" applyFont="1" applyFill="1" applyBorder="1" applyAlignment="1" applyProtection="1">
      <alignment horizontal="left" vertical="top" wrapText="1"/>
    </xf>
    <xf numFmtId="10" fontId="3" fillId="0" borderId="19" xfId="0" applyNumberFormat="1" applyFont="1" applyFill="1" applyBorder="1" applyAlignment="1" applyProtection="1">
      <alignment horizontal="left" vertical="top" wrapText="1"/>
    </xf>
    <xf numFmtId="0" fontId="23" fillId="0" borderId="19" xfId="0" applyFont="1" applyFill="1" applyBorder="1" applyAlignment="1" applyProtection="1">
      <alignment horizontal="left" vertical="top" wrapText="1"/>
    </xf>
    <xf numFmtId="0" fontId="3" fillId="0" borderId="48" xfId="0" applyFont="1" applyFill="1" applyBorder="1" applyAlignment="1" applyProtection="1">
      <alignment horizontal="left" vertical="top" wrapText="1"/>
      <protection locked="0"/>
    </xf>
    <xf numFmtId="0" fontId="5" fillId="0" borderId="19" xfId="0" applyFont="1" applyFill="1" applyBorder="1" applyAlignment="1" applyProtection="1">
      <alignment vertical="top" wrapText="1"/>
      <protection locked="0"/>
    </xf>
    <xf numFmtId="0" fontId="3" fillId="7" borderId="19" xfId="0" applyFont="1" applyFill="1" applyBorder="1" applyAlignment="1">
      <alignment horizontal="left" vertical="top" wrapText="1"/>
    </xf>
    <xf numFmtId="0" fontId="6" fillId="7" borderId="19" xfId="0" applyFont="1" applyFill="1" applyBorder="1" applyAlignment="1" applyProtection="1">
      <alignment horizontal="left" vertical="top" wrapText="1"/>
    </xf>
    <xf numFmtId="0" fontId="6" fillId="7" borderId="19" xfId="0" applyFont="1" applyFill="1" applyBorder="1" applyAlignment="1" applyProtection="1">
      <alignment vertical="top" wrapText="1"/>
    </xf>
    <xf numFmtId="0" fontId="6" fillId="4" borderId="10" xfId="0" applyFont="1" applyFill="1" applyBorder="1"/>
    <xf numFmtId="0" fontId="6" fillId="4" borderId="11" xfId="0" applyFont="1" applyFill="1" applyBorder="1" applyAlignment="1">
      <alignment horizontal="left"/>
    </xf>
    <xf numFmtId="0" fontId="6" fillId="4" borderId="11" xfId="0" applyFont="1" applyFill="1" applyBorder="1"/>
    <xf numFmtId="0" fontId="6" fillId="4" borderId="11" xfId="0" applyFont="1" applyFill="1" applyBorder="1" applyProtection="1">
      <protection locked="0"/>
    </xf>
    <xf numFmtId="0" fontId="6" fillId="5" borderId="17" xfId="0" applyFont="1" applyFill="1" applyBorder="1" applyAlignment="1">
      <alignment vertical="top" wrapText="1"/>
    </xf>
    <xf numFmtId="10" fontId="6" fillId="5" borderId="17" xfId="0" applyNumberFormat="1" applyFont="1" applyFill="1" applyBorder="1" applyAlignment="1">
      <alignment vertical="top" wrapText="1"/>
    </xf>
    <xf numFmtId="0" fontId="6" fillId="8" borderId="17" xfId="0" applyFont="1" applyFill="1" applyBorder="1" applyAlignment="1">
      <alignment vertical="top" wrapText="1"/>
    </xf>
    <xf numFmtId="0" fontId="5" fillId="9" borderId="0" xfId="0" applyFont="1" applyFill="1" applyAlignment="1">
      <alignment vertical="top"/>
    </xf>
    <xf numFmtId="0" fontId="6" fillId="9" borderId="17" xfId="0" applyFont="1" applyFill="1" applyBorder="1" applyAlignment="1">
      <alignment horizontal="center" vertical="top" wrapText="1"/>
    </xf>
    <xf numFmtId="0" fontId="6" fillId="9" borderId="17" xfId="0" applyFont="1" applyFill="1" applyBorder="1" applyAlignment="1">
      <alignment vertical="top" wrapText="1"/>
    </xf>
    <xf numFmtId="0" fontId="5" fillId="0" borderId="0" xfId="0" applyFont="1" applyAlignment="1">
      <alignment wrapText="1"/>
    </xf>
    <xf numFmtId="0" fontId="6" fillId="5" borderId="17" xfId="0" applyFont="1" applyFill="1" applyBorder="1" applyAlignment="1">
      <alignment horizontal="center" vertical="top" wrapText="1"/>
    </xf>
    <xf numFmtId="0" fontId="3" fillId="7" borderId="19" xfId="0" applyFont="1" applyFill="1" applyBorder="1" applyAlignment="1">
      <alignment vertical="top" wrapText="1"/>
    </xf>
    <xf numFmtId="0" fontId="5" fillId="7" borderId="19" xfId="0" applyFont="1" applyFill="1" applyBorder="1" applyAlignment="1">
      <alignment horizontal="left" vertical="top" wrapText="1"/>
    </xf>
    <xf numFmtId="0" fontId="3" fillId="0" borderId="19" xfId="1" applyBorder="1" applyAlignment="1">
      <alignment horizontal="center" vertical="top"/>
    </xf>
    <xf numFmtId="10" fontId="3" fillId="7" borderId="19" xfId="0" applyNumberFormat="1" applyFont="1" applyFill="1" applyBorder="1" applyAlignment="1">
      <alignment horizontal="left" vertical="top" wrapText="1"/>
    </xf>
    <xf numFmtId="0" fontId="5" fillId="7" borderId="0" xfId="0" applyFont="1" applyFill="1" applyAlignment="1">
      <alignment wrapText="1"/>
    </xf>
    <xf numFmtId="0" fontId="3" fillId="7" borderId="19" xfId="0" quotePrefix="1" applyFont="1" applyFill="1" applyBorder="1" applyAlignment="1">
      <alignment vertical="top" wrapText="1"/>
    </xf>
    <xf numFmtId="0" fontId="3" fillId="7" borderId="19" xfId="0" applyFont="1" applyFill="1" applyBorder="1" applyAlignment="1">
      <alignment wrapText="1"/>
    </xf>
    <xf numFmtId="0" fontId="5" fillId="7" borderId="19" xfId="0" applyFont="1" applyFill="1" applyBorder="1" applyAlignment="1">
      <alignment vertical="top" wrapText="1"/>
    </xf>
    <xf numFmtId="0" fontId="3" fillId="7" borderId="19" xfId="0" quotePrefix="1" applyFont="1" applyFill="1" applyBorder="1" applyAlignment="1">
      <alignment horizontal="left" vertical="top" wrapText="1"/>
    </xf>
    <xf numFmtId="0" fontId="3" fillId="0" borderId="19" xfId="0" applyFont="1" applyBorder="1" applyAlignment="1">
      <alignment vertical="top" wrapText="1"/>
    </xf>
    <xf numFmtId="0" fontId="5" fillId="3" borderId="0" xfId="0" applyFont="1" applyFill="1" applyAlignment="1">
      <alignment horizontal="left" vertical="center"/>
    </xf>
    <xf numFmtId="0" fontId="5" fillId="3" borderId="14" xfId="0" applyFont="1" applyFill="1" applyBorder="1" applyAlignment="1">
      <alignment vertical="center"/>
    </xf>
    <xf numFmtId="0" fontId="5" fillId="3" borderId="0" xfId="0" applyFont="1" applyFill="1"/>
    <xf numFmtId="0" fontId="5" fillId="9" borderId="0" xfId="0" applyFont="1" applyFill="1"/>
    <xf numFmtId="0" fontId="5" fillId="0" borderId="0" xfId="0" applyFont="1" applyAlignment="1">
      <alignment vertical="top" wrapText="1"/>
    </xf>
    <xf numFmtId="10" fontId="5" fillId="0" borderId="0" xfId="0" applyNumberFormat="1" applyFont="1" applyAlignment="1">
      <alignment vertical="top" wrapText="1"/>
    </xf>
    <xf numFmtId="0" fontId="7" fillId="7" borderId="0" xfId="0" applyFont="1" applyFill="1" applyAlignment="1">
      <alignment vertical="top" wrapText="1"/>
    </xf>
    <xf numFmtId="0" fontId="3" fillId="7" borderId="20" xfId="0" applyFont="1" applyFill="1" applyBorder="1"/>
    <xf numFmtId="0" fontId="7" fillId="7" borderId="0" xfId="0" applyFont="1" applyFill="1" applyAlignment="1">
      <alignment vertical="top"/>
    </xf>
    <xf numFmtId="0" fontId="8" fillId="7" borderId="0" xfId="0" applyFont="1" applyFill="1" applyAlignment="1">
      <alignment horizontal="center" vertical="center"/>
    </xf>
    <xf numFmtId="0" fontId="6" fillId="3" borderId="24" xfId="0" applyFont="1" applyFill="1" applyBorder="1"/>
    <xf numFmtId="0" fontId="6" fillId="3" borderId="21" xfId="0" applyFont="1" applyFill="1" applyBorder="1"/>
    <xf numFmtId="0" fontId="6" fillId="3" borderId="20" xfId="0" applyFont="1" applyFill="1" applyBorder="1"/>
    <xf numFmtId="0" fontId="3" fillId="0" borderId="44" xfId="0" applyFont="1" applyBorder="1" applyAlignment="1">
      <alignment horizontal="center" vertical="center"/>
    </xf>
    <xf numFmtId="0" fontId="3" fillId="0" borderId="43" xfId="0" applyFont="1" applyBorder="1" applyAlignment="1">
      <alignment horizontal="center" vertical="center"/>
    </xf>
    <xf numFmtId="0" fontId="6" fillId="3" borderId="35" xfId="0" applyFont="1" applyFill="1" applyBorder="1"/>
    <xf numFmtId="0" fontId="6" fillId="3" borderId="34" xfId="0" applyFont="1" applyFill="1" applyBorder="1"/>
    <xf numFmtId="0" fontId="6" fillId="3" borderId="33" xfId="0" applyFont="1" applyFill="1" applyBorder="1"/>
    <xf numFmtId="0" fontId="6" fillId="7" borderId="28" xfId="0" applyFont="1" applyFill="1" applyBorder="1"/>
    <xf numFmtId="0" fontId="6" fillId="5" borderId="27" xfId="0" applyFont="1" applyFill="1" applyBorder="1"/>
    <xf numFmtId="0" fontId="6" fillId="5" borderId="26" xfId="0" applyFont="1" applyFill="1" applyBorder="1"/>
    <xf numFmtId="0" fontId="6" fillId="5" borderId="25" xfId="0" applyFont="1" applyFill="1" applyBorder="1"/>
    <xf numFmtId="0" fontId="3" fillId="7" borderId="0" xfId="0" applyFont="1" applyFill="1" applyAlignment="1">
      <alignment vertical="top"/>
    </xf>
    <xf numFmtId="0" fontId="6" fillId="7" borderId="0" xfId="0" applyFont="1" applyFill="1" applyAlignment="1">
      <alignment vertical="center"/>
    </xf>
    <xf numFmtId="0" fontId="6" fillId="4" borderId="24" xfId="0" applyFont="1" applyFill="1" applyBorder="1"/>
    <xf numFmtId="0" fontId="6" fillId="4" borderId="21" xfId="0" applyFont="1" applyFill="1" applyBorder="1"/>
    <xf numFmtId="0" fontId="6" fillId="4" borderId="20" xfId="0" applyFont="1" applyFill="1" applyBorder="1"/>
    <xf numFmtId="0" fontId="7" fillId="7" borderId="28" xfId="0" applyFont="1" applyFill="1" applyBorder="1" applyAlignment="1">
      <alignment horizontal="left" vertical="top" wrapText="1"/>
    </xf>
    <xf numFmtId="0" fontId="3" fillId="0" borderId="25" xfId="0" applyFont="1" applyFill="1" applyBorder="1" applyAlignment="1" applyProtection="1">
      <alignment horizontal="left" vertical="top" wrapText="1"/>
    </xf>
    <xf numFmtId="0" fontId="3" fillId="0" borderId="26" xfId="0" applyFont="1" applyFill="1" applyBorder="1" applyAlignment="1" applyProtection="1">
      <alignment horizontal="left" vertical="top" wrapText="1"/>
    </xf>
    <xf numFmtId="0" fontId="3" fillId="0" borderId="27" xfId="0" applyFont="1" applyFill="1" applyBorder="1" applyAlignment="1" applyProtection="1">
      <alignment horizontal="left" vertical="top" wrapText="1"/>
    </xf>
    <xf numFmtId="0" fontId="3" fillId="0" borderId="30" xfId="0" applyFont="1" applyFill="1" applyBorder="1" applyAlignment="1" applyProtection="1">
      <alignment horizontal="left" vertical="top" wrapText="1"/>
    </xf>
    <xf numFmtId="0" fontId="3" fillId="0" borderId="31" xfId="0" applyFont="1" applyFill="1" applyBorder="1" applyAlignment="1" applyProtection="1">
      <alignment horizontal="left" vertical="top" wrapText="1"/>
    </xf>
    <xf numFmtId="0" fontId="3" fillId="0" borderId="32" xfId="0" applyFont="1" applyFill="1" applyBorder="1" applyAlignment="1" applyProtection="1">
      <alignment horizontal="left" vertical="top" wrapText="1"/>
    </xf>
    <xf numFmtId="0" fontId="6" fillId="6" borderId="25" xfId="0" applyFont="1" applyFill="1" applyBorder="1" applyAlignment="1" applyProtection="1">
      <alignment horizontal="left" vertical="top"/>
    </xf>
    <xf numFmtId="0" fontId="6" fillId="6" borderId="26" xfId="0" applyFont="1" applyFill="1" applyBorder="1" applyAlignment="1" applyProtection="1">
      <alignment horizontal="left" vertical="top"/>
    </xf>
    <xf numFmtId="0" fontId="6" fillId="6" borderId="27" xfId="0" applyFont="1" applyFill="1" applyBorder="1" applyAlignment="1" applyProtection="1">
      <alignment horizontal="left" vertical="top"/>
    </xf>
    <xf numFmtId="0" fontId="6" fillId="6" borderId="30" xfId="0" applyFont="1" applyFill="1" applyBorder="1" applyAlignment="1" applyProtection="1">
      <alignment horizontal="left" vertical="top"/>
    </xf>
    <xf numFmtId="0" fontId="6" fillId="6" borderId="31" xfId="0" applyFont="1" applyFill="1" applyBorder="1" applyAlignment="1" applyProtection="1">
      <alignment horizontal="left" vertical="top"/>
    </xf>
    <xf numFmtId="0" fontId="6" fillId="6" borderId="32" xfId="0" applyFont="1" applyFill="1" applyBorder="1" applyAlignment="1" applyProtection="1">
      <alignment horizontal="left" vertical="top"/>
    </xf>
    <xf numFmtId="0" fontId="3" fillId="7" borderId="25" xfId="0" applyFont="1" applyFill="1" applyBorder="1" applyAlignment="1" applyProtection="1">
      <alignment horizontal="left" vertical="top" wrapText="1"/>
    </xf>
    <xf numFmtId="0" fontId="3" fillId="7" borderId="26" xfId="0" applyFont="1" applyFill="1" applyBorder="1" applyAlignment="1" applyProtection="1">
      <alignment horizontal="left" vertical="top" wrapText="1"/>
    </xf>
    <xf numFmtId="0" fontId="3" fillId="7" borderId="27" xfId="0" applyFont="1" applyFill="1" applyBorder="1" applyAlignment="1" applyProtection="1">
      <alignment horizontal="left" vertical="top" wrapText="1"/>
    </xf>
    <xf numFmtId="0" fontId="3" fillId="7" borderId="30" xfId="0" applyFont="1" applyFill="1" applyBorder="1" applyAlignment="1" applyProtection="1">
      <alignment horizontal="left" vertical="top" wrapText="1"/>
    </xf>
    <xf numFmtId="0" fontId="3" fillId="7" borderId="31" xfId="0" applyFont="1" applyFill="1" applyBorder="1" applyAlignment="1" applyProtection="1">
      <alignment horizontal="left" vertical="top" wrapText="1"/>
    </xf>
    <xf numFmtId="0" fontId="3" fillId="7" borderId="32" xfId="0" applyFont="1" applyFill="1" applyBorder="1" applyAlignment="1" applyProtection="1">
      <alignment horizontal="left" vertical="top" wrapText="1"/>
    </xf>
    <xf numFmtId="0" fontId="3" fillId="0" borderId="20" xfId="0" applyFont="1" applyFill="1" applyBorder="1" applyAlignment="1" applyProtection="1">
      <alignment horizontal="left" vertical="top" wrapText="1"/>
    </xf>
    <xf numFmtId="0" fontId="3" fillId="0" borderId="21" xfId="0" applyFont="1" applyFill="1" applyBorder="1" applyAlignment="1" applyProtection="1">
      <alignment horizontal="left" vertical="top" wrapText="1"/>
    </xf>
    <xf numFmtId="0" fontId="3" fillId="0" borderId="24" xfId="0" applyFont="1" applyFill="1" applyBorder="1" applyAlignment="1" applyProtection="1">
      <alignment horizontal="left" vertical="top" wrapText="1"/>
    </xf>
    <xf numFmtId="0" fontId="3" fillId="7" borderId="2" xfId="0" applyFont="1" applyFill="1" applyBorder="1" applyAlignment="1" applyProtection="1">
      <alignment horizontal="left" vertical="top" wrapText="1"/>
    </xf>
    <xf numFmtId="0" fontId="3" fillId="7" borderId="3" xfId="0" applyFont="1" applyFill="1" applyBorder="1" applyAlignment="1" applyProtection="1">
      <alignment horizontal="left" vertical="top"/>
    </xf>
    <xf numFmtId="0" fontId="3" fillId="7" borderId="14" xfId="0" applyFont="1" applyFill="1" applyBorder="1" applyAlignment="1" applyProtection="1">
      <alignment horizontal="left" vertical="top"/>
    </xf>
    <xf numFmtId="0" fontId="3" fillId="7" borderId="5" xfId="0" applyFont="1" applyFill="1" applyBorder="1" applyAlignment="1" applyProtection="1">
      <alignment horizontal="left" vertical="top"/>
    </xf>
    <xf numFmtId="0" fontId="3" fillId="7" borderId="0" xfId="0" applyFont="1" applyFill="1" applyBorder="1" applyAlignment="1" applyProtection="1">
      <alignment horizontal="left" vertical="top"/>
    </xf>
    <xf numFmtId="0" fontId="3" fillId="7" borderId="16" xfId="0" applyFont="1" applyFill="1" applyBorder="1" applyAlignment="1" applyProtection="1">
      <alignment horizontal="left" vertical="top"/>
    </xf>
    <xf numFmtId="0" fontId="3" fillId="7" borderId="28" xfId="0" applyFont="1" applyFill="1" applyBorder="1" applyAlignment="1" applyProtection="1">
      <alignment horizontal="left" vertical="top" wrapText="1"/>
    </xf>
    <xf numFmtId="0" fontId="3" fillId="7" borderId="0" xfId="0" applyFont="1" applyFill="1" applyBorder="1" applyAlignment="1" applyProtection="1">
      <alignment horizontal="left" vertical="top" wrapText="1"/>
    </xf>
    <xf numFmtId="0" fontId="3" fillId="7" borderId="6" xfId="0" applyFont="1" applyFill="1" applyBorder="1" applyAlignment="1" applyProtection="1">
      <alignment horizontal="left" vertical="top" wrapText="1"/>
    </xf>
  </cellXfs>
  <cellStyles count="7">
    <cellStyle name="Normal" xfId="0" builtinId="0"/>
    <cellStyle name="Normal 2" xfId="1" xr:uid="{00000000-0005-0000-0000-000001000000}"/>
    <cellStyle name="Normal 2 2" xfId="2" xr:uid="{00000000-0005-0000-0000-000002000000}"/>
    <cellStyle name="Normal 257" xfId="3" xr:uid="{00000000-0005-0000-0000-000003000000}"/>
    <cellStyle name="Normal 3" xfId="4" xr:uid="{00000000-0005-0000-0000-000004000000}"/>
    <cellStyle name="Normal 4" xfId="5" xr:uid="{00000000-0005-0000-0000-000005000000}"/>
    <cellStyle name="Normal 5" xfId="6" xr:uid="{00000000-0005-0000-0000-000006000000}"/>
  </cellStyles>
  <dxfs count="25">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1133</xdr:colOff>
      <xdr:row>0</xdr:row>
      <xdr:rowOff>196850</xdr:rowOff>
    </xdr:from>
    <xdr:to>
      <xdr:col>3</xdr:col>
      <xdr:colOff>1133</xdr:colOff>
      <xdr:row>7</xdr:row>
      <xdr:rowOff>1947</xdr:rowOff>
    </xdr:to>
    <xdr:pic>
      <xdr:nvPicPr>
        <xdr:cNvPr id="2" name="Picture 1" descr="The official logo of the IRS" title="IRS Logo">
          <a:extLst>
            <a:ext uri="{FF2B5EF4-FFF2-40B4-BE49-F238E27FC236}">
              <a16:creationId xmlns:a16="http://schemas.microsoft.com/office/drawing/2014/main" id="{CC50F838-04F7-496A-BB4B-C37D1A22F19E}"/>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xdr:spPr>
    </xdr:pic>
    <xdr:clientData/>
  </xdr:twoCellAnchor>
  <xdr:twoCellAnchor editAs="oneCell">
    <xdr:from>
      <xdr:col>2</xdr:col>
      <xdr:colOff>5857875</xdr:colOff>
      <xdr:row>0</xdr:row>
      <xdr:rowOff>142875</xdr:rowOff>
    </xdr:from>
    <xdr:to>
      <xdr:col>2</xdr:col>
      <xdr:colOff>7044690</xdr:colOff>
      <xdr:row>6</xdr:row>
      <xdr:rowOff>133032</xdr:rowOff>
    </xdr:to>
    <xdr:pic>
      <xdr:nvPicPr>
        <xdr:cNvPr id="3" name="Picture 2" descr="The official logo of the IRS" title="IRS Logo">
          <a:extLst>
            <a:ext uri="{FF2B5EF4-FFF2-40B4-BE49-F238E27FC236}">
              <a16:creationId xmlns:a16="http://schemas.microsoft.com/office/drawing/2014/main" id="{1FFBCDEC-580F-469A-9A2A-270E253FB8D4}"/>
            </a:ext>
          </a:extLst>
        </xdr:cNvPr>
        <xdr:cNvPicPr/>
      </xdr:nvPicPr>
      <xdr:blipFill>
        <a:blip xmlns:r="http://schemas.openxmlformats.org/officeDocument/2006/relationships" r:embed="rId1"/>
        <a:srcRect/>
        <a:stretch>
          <a:fillRect/>
        </a:stretch>
      </xdr:blipFill>
      <xdr:spPr bwMode="auto">
        <a:xfrm>
          <a:off x="7381875" y="142875"/>
          <a:ext cx="1186815" cy="115697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570594/Desktop/SAFEGUARD/Methodology/SCSEM%20Package%2003-31-20/SCSEM%20Package%2003-31-20/Network/safeguards-scsem-Switch_Router-v4.0-033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Results"/>
      <sheetName val="Instructions"/>
      <sheetName val="Gen Test Cases"/>
      <sheetName val="IOS 15.0M Test Cases"/>
      <sheetName val="IOS 16.0M Test Cases "/>
      <sheetName val="Change Log"/>
      <sheetName val="Issue Code Table"/>
    </sheetNames>
    <sheetDataSet>
      <sheetData sheetId="0"/>
      <sheetData sheetId="1"/>
      <sheetData sheetId="2"/>
      <sheetData sheetId="3">
        <row r="1">
          <cell r="I1"/>
          <cell r="AA1"/>
        </row>
        <row r="2">
          <cell r="I2" t="str">
            <v>Status</v>
          </cell>
          <cell r="AA2" t="str">
            <v>Risk Rating (Do Not Edit)</v>
          </cell>
        </row>
        <row r="3">
          <cell r="A3" t="str">
            <v>SRGEN-01</v>
          </cell>
          <cell r="I3"/>
          <cell r="AA3" t="e">
            <v>#N/A</v>
          </cell>
        </row>
        <row r="4">
          <cell r="A4" t="str">
            <v>SRGEN-02</v>
          </cell>
          <cell r="I4"/>
          <cell r="AA4" t="e">
            <v>#N/A</v>
          </cell>
        </row>
        <row r="5">
          <cell r="A5" t="str">
            <v>SRGEN-03</v>
          </cell>
          <cell r="I5"/>
          <cell r="AA5">
            <v>5</v>
          </cell>
        </row>
        <row r="6">
          <cell r="A6" t="str">
            <v>SRGEN-04</v>
          </cell>
          <cell r="I6"/>
          <cell r="AA6">
            <v>5</v>
          </cell>
        </row>
        <row r="7">
          <cell r="A7" t="str">
            <v>SRGEN-05</v>
          </cell>
          <cell r="I7"/>
          <cell r="AA7">
            <v>7</v>
          </cell>
        </row>
        <row r="8">
          <cell r="A8" t="str">
            <v>SRGEN-06</v>
          </cell>
          <cell r="I8"/>
          <cell r="AA8">
            <v>5</v>
          </cell>
        </row>
        <row r="9">
          <cell r="A9" t="str">
            <v>SRGEN-07</v>
          </cell>
          <cell r="I9"/>
          <cell r="AA9" t="e">
            <v>#N/A</v>
          </cell>
        </row>
        <row r="10">
          <cell r="A10" t="str">
            <v>SRGEN-08</v>
          </cell>
          <cell r="I10"/>
          <cell r="AA10">
            <v>6</v>
          </cell>
        </row>
        <row r="11">
          <cell r="A11" t="str">
            <v>SRGEN-09</v>
          </cell>
          <cell r="I11"/>
          <cell r="AA11">
            <v>5</v>
          </cell>
        </row>
        <row r="12">
          <cell r="A12" t="str">
            <v>SRGEN-10</v>
          </cell>
          <cell r="I12"/>
          <cell r="AA12">
            <v>5</v>
          </cell>
        </row>
        <row r="13">
          <cell r="A13" t="str">
            <v>SRGEN-11</v>
          </cell>
          <cell r="I13"/>
          <cell r="AA13">
            <v>5</v>
          </cell>
        </row>
        <row r="14">
          <cell r="A14" t="str">
            <v>SRGEN-12</v>
          </cell>
          <cell r="I14"/>
          <cell r="AA14">
            <v>5</v>
          </cell>
        </row>
        <row r="15">
          <cell r="A15" t="str">
            <v>SRGEN-13</v>
          </cell>
          <cell r="I15"/>
          <cell r="AA15" t="e">
            <v>#N/A</v>
          </cell>
        </row>
        <row r="16">
          <cell r="A16" t="str">
            <v>SRGEN-14</v>
          </cell>
          <cell r="I16"/>
          <cell r="AA16">
            <v>4</v>
          </cell>
        </row>
        <row r="17">
          <cell r="A17" t="str">
            <v>SRGEN-15</v>
          </cell>
          <cell r="I17"/>
          <cell r="AA17">
            <v>4</v>
          </cell>
        </row>
        <row r="18">
          <cell r="A18" t="str">
            <v>SRGEN-16</v>
          </cell>
          <cell r="I18"/>
          <cell r="AA18">
            <v>5</v>
          </cell>
        </row>
        <row r="19">
          <cell r="A19" t="str">
            <v>SRGEN-17</v>
          </cell>
          <cell r="I19"/>
          <cell r="AA19">
            <v>7</v>
          </cell>
        </row>
        <row r="20">
          <cell r="A20" t="str">
            <v>SRGEN-18</v>
          </cell>
          <cell r="I20"/>
          <cell r="AA20">
            <v>5</v>
          </cell>
        </row>
        <row r="21">
          <cell r="A21" t="str">
            <v>SRGEN-19</v>
          </cell>
          <cell r="I21"/>
          <cell r="AA21">
            <v>5</v>
          </cell>
        </row>
        <row r="22">
          <cell r="A22" t="str">
            <v>SRGEN-20</v>
          </cell>
          <cell r="I22"/>
          <cell r="AA22">
            <v>3</v>
          </cell>
        </row>
        <row r="23">
          <cell r="A23" t="str">
            <v>SRGEN-21</v>
          </cell>
          <cell r="I23"/>
          <cell r="AA23" t="e">
            <v>#N/A</v>
          </cell>
        </row>
        <row r="24">
          <cell r="A24" t="str">
            <v>SRGEN-22</v>
          </cell>
          <cell r="I24"/>
          <cell r="AA24">
            <v>6</v>
          </cell>
        </row>
        <row r="25">
          <cell r="A25" t="str">
            <v>SRGEN-23</v>
          </cell>
          <cell r="I25"/>
          <cell r="AA25">
            <v>7</v>
          </cell>
        </row>
        <row r="26">
          <cell r="A26" t="str">
            <v>SRGEN-24</v>
          </cell>
          <cell r="I26"/>
          <cell r="AA26">
            <v>7</v>
          </cell>
        </row>
        <row r="27">
          <cell r="A27" t="str">
            <v>SRGEN-25</v>
          </cell>
          <cell r="I27"/>
          <cell r="AA27" t="e">
            <v>#N/A</v>
          </cell>
        </row>
        <row r="28">
          <cell r="A28" t="str">
            <v>SRGEN-26</v>
          </cell>
          <cell r="I28"/>
          <cell r="AA28">
            <v>4</v>
          </cell>
        </row>
        <row r="29">
          <cell r="A29" t="str">
            <v>SRGEN-27</v>
          </cell>
          <cell r="I29"/>
          <cell r="AA29" t="e">
            <v>#N/A</v>
          </cell>
        </row>
        <row r="30">
          <cell r="A30" t="str">
            <v>SRGEN-28</v>
          </cell>
          <cell r="I30"/>
          <cell r="AA30" t="e">
            <v>#N/A</v>
          </cell>
        </row>
        <row r="31">
          <cell r="A31" t="str">
            <v>SRGEN-29</v>
          </cell>
          <cell r="I31"/>
          <cell r="AA31">
            <v>3</v>
          </cell>
        </row>
        <row r="32">
          <cell r="A32" t="str">
            <v>SRGEN-30</v>
          </cell>
          <cell r="I32"/>
          <cell r="AA32" t="e">
            <v>#N/A</v>
          </cell>
        </row>
        <row r="33">
          <cell r="A33" t="str">
            <v>SRGEN-31</v>
          </cell>
          <cell r="I33"/>
          <cell r="AA33">
            <v>2</v>
          </cell>
        </row>
        <row r="34">
          <cell r="A34" t="str">
            <v>SRGEN-32</v>
          </cell>
          <cell r="I34"/>
          <cell r="AA34" t="e">
            <v>#N/A</v>
          </cell>
        </row>
        <row r="35">
          <cell r="A35" t="str">
            <v>SRGEN-33</v>
          </cell>
          <cell r="I35"/>
          <cell r="AA35">
            <v>6</v>
          </cell>
        </row>
        <row r="36">
          <cell r="A36" t="str">
            <v>SRGEN-34</v>
          </cell>
          <cell r="I36"/>
          <cell r="AA36">
            <v>5</v>
          </cell>
        </row>
        <row r="37">
          <cell r="A37" t="str">
            <v>SRGEN-35</v>
          </cell>
          <cell r="I37"/>
          <cell r="AA37">
            <v>5</v>
          </cell>
        </row>
        <row r="38">
          <cell r="A38" t="str">
            <v>SRGEN-36</v>
          </cell>
          <cell r="I38"/>
          <cell r="AA38">
            <v>6</v>
          </cell>
        </row>
        <row r="39">
          <cell r="A39"/>
          <cell r="I39"/>
          <cell r="AA39"/>
        </row>
      </sheetData>
      <sheetData sheetId="4">
        <row r="3">
          <cell r="A3" t="str">
            <v>IOS15-01</v>
          </cell>
          <cell r="J3"/>
        </row>
        <row r="4">
          <cell r="A4" t="str">
            <v>IOS15-02</v>
          </cell>
          <cell r="J4"/>
        </row>
        <row r="5">
          <cell r="A5" t="str">
            <v>IOS15-03</v>
          </cell>
          <cell r="J5"/>
        </row>
        <row r="6">
          <cell r="A6" t="str">
            <v>IOS15-04</v>
          </cell>
          <cell r="J6"/>
        </row>
        <row r="7">
          <cell r="A7" t="str">
            <v>IOS15-05</v>
          </cell>
          <cell r="J7"/>
        </row>
        <row r="8">
          <cell r="A8" t="str">
            <v>IOS15-06</v>
          </cell>
          <cell r="J8"/>
        </row>
        <row r="9">
          <cell r="A9" t="str">
            <v>IOS15-07</v>
          </cell>
          <cell r="J9"/>
        </row>
        <row r="10">
          <cell r="A10" t="str">
            <v>IOS15-08</v>
          </cell>
          <cell r="J10"/>
        </row>
        <row r="11">
          <cell r="A11" t="str">
            <v>IOS15-09</v>
          </cell>
          <cell r="J11"/>
        </row>
        <row r="12">
          <cell r="A12" t="str">
            <v>IOS15-10</v>
          </cell>
          <cell r="J12"/>
        </row>
        <row r="13">
          <cell r="A13" t="str">
            <v>IOS15-11</v>
          </cell>
          <cell r="J13"/>
        </row>
        <row r="14">
          <cell r="A14" t="str">
            <v>IOS15-12</v>
          </cell>
          <cell r="J14"/>
        </row>
        <row r="15">
          <cell r="A15" t="str">
            <v>IOS15-13</v>
          </cell>
          <cell r="J15"/>
        </row>
        <row r="16">
          <cell r="A16" t="str">
            <v>IOS15-14</v>
          </cell>
          <cell r="J16"/>
        </row>
        <row r="17">
          <cell r="A17" t="str">
            <v>IOS15-15</v>
          </cell>
          <cell r="J17"/>
        </row>
        <row r="18">
          <cell r="A18" t="str">
            <v>IOS15-16</v>
          </cell>
          <cell r="J18"/>
        </row>
        <row r="19">
          <cell r="A19" t="str">
            <v>IOS15-17</v>
          </cell>
          <cell r="J19"/>
        </row>
        <row r="20">
          <cell r="A20" t="str">
            <v>IOS15-18</v>
          </cell>
          <cell r="J20"/>
        </row>
        <row r="21">
          <cell r="A21" t="str">
            <v>IOS15-19</v>
          </cell>
          <cell r="J21"/>
        </row>
        <row r="22">
          <cell r="A22" t="str">
            <v>IOS15-20</v>
          </cell>
          <cell r="J22"/>
        </row>
        <row r="23">
          <cell r="A23" t="str">
            <v>IOS15-21</v>
          </cell>
          <cell r="J23"/>
        </row>
        <row r="24">
          <cell r="A24" t="str">
            <v>IOS15-22</v>
          </cell>
          <cell r="J24"/>
        </row>
        <row r="25">
          <cell r="A25" t="str">
            <v>IOS15-23</v>
          </cell>
          <cell r="J25"/>
        </row>
        <row r="26">
          <cell r="A26" t="str">
            <v>IOS15-24</v>
          </cell>
          <cell r="J26"/>
        </row>
        <row r="27">
          <cell r="A27" t="str">
            <v>IOS15-25</v>
          </cell>
          <cell r="J27"/>
        </row>
        <row r="28">
          <cell r="A28" t="str">
            <v>IOS15-26</v>
          </cell>
          <cell r="J28"/>
        </row>
        <row r="29">
          <cell r="A29" t="str">
            <v>IOS15-27</v>
          </cell>
          <cell r="J29"/>
        </row>
        <row r="30">
          <cell r="A30" t="str">
            <v>IOS15-28</v>
          </cell>
          <cell r="J30"/>
        </row>
        <row r="31">
          <cell r="A31" t="str">
            <v>IOS15-29</v>
          </cell>
          <cell r="J31"/>
        </row>
        <row r="32">
          <cell r="A32" t="str">
            <v>IOS15-30</v>
          </cell>
          <cell r="J32"/>
        </row>
        <row r="33">
          <cell r="A33" t="str">
            <v>IOS15-31</v>
          </cell>
          <cell r="J33"/>
        </row>
        <row r="34">
          <cell r="A34" t="str">
            <v>IOS15-32</v>
          </cell>
          <cell r="J34"/>
        </row>
        <row r="35">
          <cell r="A35" t="str">
            <v>IOS15-33</v>
          </cell>
          <cell r="J35"/>
        </row>
        <row r="36">
          <cell r="A36" t="str">
            <v>IOS15-34</v>
          </cell>
          <cell r="J36"/>
        </row>
        <row r="37">
          <cell r="A37" t="str">
            <v>IOS15-35</v>
          </cell>
          <cell r="J37"/>
        </row>
        <row r="38">
          <cell r="A38" t="str">
            <v>IOS15-36</v>
          </cell>
          <cell r="J38"/>
        </row>
        <row r="39">
          <cell r="A39" t="str">
            <v>IOS15-37</v>
          </cell>
          <cell r="J39"/>
        </row>
        <row r="40">
          <cell r="A40" t="str">
            <v>IOS15-38</v>
          </cell>
          <cell r="J40"/>
        </row>
        <row r="41">
          <cell r="A41" t="str">
            <v>IOS15-39</v>
          </cell>
          <cell r="J41"/>
        </row>
        <row r="42">
          <cell r="A42" t="str">
            <v>IOS15-40</v>
          </cell>
          <cell r="J42"/>
        </row>
        <row r="43">
          <cell r="A43" t="str">
            <v>IOS15-41</v>
          </cell>
          <cell r="J43"/>
        </row>
        <row r="44">
          <cell r="A44" t="str">
            <v>IOS15-42</v>
          </cell>
          <cell r="J44"/>
        </row>
        <row r="45">
          <cell r="A45" t="str">
            <v>IOS15-43</v>
          </cell>
          <cell r="J45"/>
        </row>
        <row r="46">
          <cell r="A46" t="str">
            <v>IOS15-44</v>
          </cell>
          <cell r="J46"/>
        </row>
        <row r="47">
          <cell r="A47" t="str">
            <v>IOS15-45</v>
          </cell>
          <cell r="J47"/>
        </row>
        <row r="48">
          <cell r="A48" t="str">
            <v>IOS15-46</v>
          </cell>
          <cell r="J48"/>
        </row>
        <row r="49">
          <cell r="A49" t="str">
            <v>IOS15-47</v>
          </cell>
          <cell r="J49"/>
        </row>
        <row r="50">
          <cell r="A50" t="str">
            <v>IOS15-48</v>
          </cell>
          <cell r="J50"/>
        </row>
        <row r="51">
          <cell r="A51" t="str">
            <v>IOS15-49</v>
          </cell>
          <cell r="J51"/>
        </row>
      </sheetData>
      <sheetData sheetId="5">
        <row r="1">
          <cell r="J1"/>
          <cell r="AA1"/>
        </row>
        <row r="2">
          <cell r="J2" t="str">
            <v>Status</v>
          </cell>
          <cell r="AA2" t="str">
            <v>Risk Rating (Do Not Edit)</v>
          </cell>
        </row>
        <row r="3">
          <cell r="A3" t="str">
            <v>IOS16-01</v>
          </cell>
          <cell r="J3"/>
          <cell r="AA3">
            <v>5</v>
          </cell>
        </row>
        <row r="4">
          <cell r="A4" t="str">
            <v>IOS16-02</v>
          </cell>
          <cell r="J4"/>
          <cell r="AA4">
            <v>5</v>
          </cell>
        </row>
        <row r="5">
          <cell r="A5" t="str">
            <v>IOS16-03</v>
          </cell>
          <cell r="J5"/>
          <cell r="AA5">
            <v>5</v>
          </cell>
        </row>
        <row r="6">
          <cell r="A6" t="str">
            <v>IOS16-04</v>
          </cell>
          <cell r="J6"/>
          <cell r="AA6">
            <v>5</v>
          </cell>
        </row>
        <row r="7">
          <cell r="A7" t="str">
            <v>IOS16-05</v>
          </cell>
          <cell r="J7"/>
          <cell r="AA7">
            <v>5</v>
          </cell>
        </row>
        <row r="8">
          <cell r="A8" t="str">
            <v>IOS16-06</v>
          </cell>
          <cell r="J8"/>
          <cell r="AA8">
            <v>5</v>
          </cell>
        </row>
        <row r="9">
          <cell r="A9" t="str">
            <v>IOS16-07</v>
          </cell>
          <cell r="J9"/>
          <cell r="AA9">
            <v>5</v>
          </cell>
        </row>
        <row r="10">
          <cell r="A10" t="str">
            <v>IOS16-08</v>
          </cell>
          <cell r="J10"/>
          <cell r="AA10">
            <v>5</v>
          </cell>
        </row>
        <row r="11">
          <cell r="A11" t="str">
            <v>IOS16-09</v>
          </cell>
          <cell r="J11"/>
          <cell r="AA11">
            <v>6</v>
          </cell>
        </row>
        <row r="12">
          <cell r="A12" t="str">
            <v>IOS16-10</v>
          </cell>
          <cell r="J12"/>
          <cell r="AA12">
            <v>5</v>
          </cell>
        </row>
        <row r="13">
          <cell r="A13" t="str">
            <v>IOS16-11</v>
          </cell>
          <cell r="J13"/>
          <cell r="AA13">
            <v>6</v>
          </cell>
        </row>
        <row r="14">
          <cell r="A14" t="str">
            <v>IOS16-12</v>
          </cell>
          <cell r="J14"/>
          <cell r="AA14">
            <v>6</v>
          </cell>
        </row>
        <row r="15">
          <cell r="A15" t="str">
            <v>IOS16-13</v>
          </cell>
          <cell r="J15"/>
          <cell r="AA15">
            <v>5</v>
          </cell>
        </row>
        <row r="16">
          <cell r="A16" t="str">
            <v>IOS16-14</v>
          </cell>
          <cell r="J16"/>
          <cell r="AA16">
            <v>5</v>
          </cell>
        </row>
        <row r="17">
          <cell r="A17" t="str">
            <v>IOS16-15</v>
          </cell>
          <cell r="J17"/>
          <cell r="AA17">
            <v>5</v>
          </cell>
        </row>
        <row r="18">
          <cell r="A18" t="str">
            <v>IOS16-16</v>
          </cell>
          <cell r="J18"/>
          <cell r="AA18">
            <v>5</v>
          </cell>
        </row>
        <row r="19">
          <cell r="A19" t="str">
            <v>IOS16-17</v>
          </cell>
          <cell r="J19"/>
          <cell r="AA19">
            <v>5</v>
          </cell>
        </row>
        <row r="20">
          <cell r="A20" t="str">
            <v>IOS16-18</v>
          </cell>
          <cell r="J20"/>
          <cell r="AA20">
            <v>4</v>
          </cell>
        </row>
        <row r="21">
          <cell r="A21" t="str">
            <v>IOS16-19</v>
          </cell>
          <cell r="J21"/>
          <cell r="AA21">
            <v>5</v>
          </cell>
        </row>
        <row r="22">
          <cell r="A22" t="str">
            <v>IOS16-20</v>
          </cell>
          <cell r="J22"/>
          <cell r="AA22" t="e">
            <v>#N/A</v>
          </cell>
        </row>
        <row r="23">
          <cell r="A23" t="str">
            <v>IOS16-21</v>
          </cell>
          <cell r="J23"/>
          <cell r="AA23" t="e">
            <v>#N/A</v>
          </cell>
        </row>
        <row r="24">
          <cell r="A24" t="str">
            <v>IOS16-22</v>
          </cell>
          <cell r="J24"/>
          <cell r="AA24" t="e">
            <v>#N/A</v>
          </cell>
        </row>
        <row r="25">
          <cell r="A25" t="str">
            <v>IOS16-23</v>
          </cell>
          <cell r="J25"/>
          <cell r="AA25" t="e">
            <v>#N/A</v>
          </cell>
        </row>
        <row r="26">
          <cell r="A26" t="str">
            <v>IOS16-24</v>
          </cell>
          <cell r="J26"/>
          <cell r="AA26">
            <v>6</v>
          </cell>
        </row>
        <row r="27">
          <cell r="A27" t="str">
            <v>IOS16-25</v>
          </cell>
          <cell r="J27"/>
          <cell r="AA27">
            <v>6</v>
          </cell>
        </row>
        <row r="28">
          <cell r="A28" t="str">
            <v>IOS16-26</v>
          </cell>
          <cell r="J28"/>
          <cell r="AA28">
            <v>6</v>
          </cell>
        </row>
        <row r="29">
          <cell r="A29" t="str">
            <v>IOS16-27</v>
          </cell>
          <cell r="J29"/>
          <cell r="AA29">
            <v>4</v>
          </cell>
        </row>
        <row r="30">
          <cell r="A30" t="str">
            <v>IOS16-28</v>
          </cell>
          <cell r="J30"/>
          <cell r="AA30">
            <v>4</v>
          </cell>
        </row>
        <row r="31">
          <cell r="A31" t="str">
            <v>IOS16-29</v>
          </cell>
          <cell r="J31"/>
          <cell r="AA31">
            <v>4</v>
          </cell>
        </row>
        <row r="32">
          <cell r="A32" t="str">
            <v>IOS16-30</v>
          </cell>
          <cell r="J32"/>
          <cell r="AA32">
            <v>4</v>
          </cell>
        </row>
        <row r="33">
          <cell r="A33" t="str">
            <v>IOS16-31</v>
          </cell>
          <cell r="J33"/>
          <cell r="AA33">
            <v>4</v>
          </cell>
        </row>
        <row r="34">
          <cell r="A34" t="str">
            <v>IOS16-32</v>
          </cell>
          <cell r="J34"/>
          <cell r="AA34">
            <v>4</v>
          </cell>
        </row>
        <row r="35">
          <cell r="A35" t="str">
            <v>IOS16-33</v>
          </cell>
          <cell r="J35"/>
          <cell r="AA35">
            <v>4</v>
          </cell>
        </row>
        <row r="36">
          <cell r="A36" t="str">
            <v>IOS16-34</v>
          </cell>
          <cell r="J36"/>
          <cell r="AA36">
            <v>4</v>
          </cell>
        </row>
        <row r="37">
          <cell r="A37" t="str">
            <v>IOS16-35</v>
          </cell>
          <cell r="J37"/>
          <cell r="AA37">
            <v>5</v>
          </cell>
        </row>
        <row r="38">
          <cell r="A38" t="str">
            <v>IOS16-36</v>
          </cell>
          <cell r="J38"/>
          <cell r="AA38">
            <v>5</v>
          </cell>
        </row>
        <row r="39">
          <cell r="A39" t="str">
            <v>IOS16-37</v>
          </cell>
          <cell r="J39"/>
          <cell r="AA39">
            <v>5</v>
          </cell>
        </row>
        <row r="40">
          <cell r="A40" t="str">
            <v>IOS16-38</v>
          </cell>
          <cell r="J40"/>
          <cell r="AA40">
            <v>5</v>
          </cell>
        </row>
        <row r="41">
          <cell r="A41" t="str">
            <v>IOS16-39</v>
          </cell>
          <cell r="J41"/>
          <cell r="AA41">
            <v>4</v>
          </cell>
        </row>
        <row r="42">
          <cell r="A42" t="str">
            <v>IOS16-40</v>
          </cell>
          <cell r="J42"/>
          <cell r="AA42">
            <v>4</v>
          </cell>
        </row>
        <row r="43">
          <cell r="A43" t="str">
            <v>IOS16-41</v>
          </cell>
          <cell r="J43"/>
          <cell r="AA43">
            <v>5</v>
          </cell>
        </row>
        <row r="44">
          <cell r="A44" t="str">
            <v>IOS16-42</v>
          </cell>
          <cell r="J44"/>
          <cell r="AA44">
            <v>6</v>
          </cell>
        </row>
        <row r="45">
          <cell r="A45" t="str">
            <v>IOS16-43</v>
          </cell>
          <cell r="J45"/>
          <cell r="AA45">
            <v>6</v>
          </cell>
        </row>
        <row r="46">
          <cell r="A46" t="str">
            <v>IOS16-44</v>
          </cell>
          <cell r="J46"/>
          <cell r="AA46">
            <v>6</v>
          </cell>
        </row>
        <row r="47">
          <cell r="A47" t="str">
            <v>IOS16-45</v>
          </cell>
          <cell r="J47"/>
          <cell r="AA47">
            <v>4</v>
          </cell>
        </row>
        <row r="48">
          <cell r="A48" t="str">
            <v>IOS16-46</v>
          </cell>
          <cell r="J48"/>
          <cell r="AA48">
            <v>4</v>
          </cell>
        </row>
        <row r="49">
          <cell r="A49" t="str">
            <v>IOS16-47</v>
          </cell>
          <cell r="J49"/>
          <cell r="AA49">
            <v>5</v>
          </cell>
        </row>
        <row r="50">
          <cell r="A50" t="str">
            <v>IOS16-48</v>
          </cell>
          <cell r="J50"/>
          <cell r="AA50">
            <v>7</v>
          </cell>
        </row>
        <row r="51">
          <cell r="A51" t="str">
            <v>IOS16-49</v>
          </cell>
          <cell r="J51"/>
          <cell r="AA51">
            <v>2</v>
          </cell>
        </row>
        <row r="52">
          <cell r="A52" t="str">
            <v>IOS16-50</v>
          </cell>
          <cell r="J52"/>
          <cell r="AA52">
            <v>5</v>
          </cell>
        </row>
        <row r="53">
          <cell r="A53" t="str">
            <v>IOS16-51</v>
          </cell>
          <cell r="J53"/>
          <cell r="AA53">
            <v>2</v>
          </cell>
        </row>
        <row r="54">
          <cell r="A54" t="str">
            <v>IOS16-52</v>
          </cell>
          <cell r="J54"/>
          <cell r="AA54">
            <v>5</v>
          </cell>
        </row>
        <row r="55">
          <cell r="A55" t="str">
            <v>IOS16-53</v>
          </cell>
          <cell r="J55"/>
          <cell r="AA55">
            <v>6</v>
          </cell>
        </row>
        <row r="56">
          <cell r="A56" t="str">
            <v>IOS16-54</v>
          </cell>
          <cell r="J56"/>
          <cell r="AA56">
            <v>2</v>
          </cell>
        </row>
        <row r="57">
          <cell r="A57" t="str">
            <v>IOS16-55</v>
          </cell>
          <cell r="J57"/>
          <cell r="AA57">
            <v>3</v>
          </cell>
        </row>
        <row r="58">
          <cell r="A58" t="str">
            <v>IOS16-56</v>
          </cell>
          <cell r="J58"/>
          <cell r="AA58">
            <v>5</v>
          </cell>
        </row>
        <row r="59">
          <cell r="J59"/>
          <cell r="AA59"/>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3"/>
  <sheetViews>
    <sheetView tabSelected="1" zoomScale="80" zoomScaleNormal="80" workbookViewId="0">
      <selection activeCell="C7" sqref="C7"/>
    </sheetView>
  </sheetViews>
  <sheetFormatPr defaultColWidth="11.42578125" defaultRowHeight="15" x14ac:dyDescent="0.25"/>
  <cols>
    <col min="1" max="2" width="11.42578125" style="1" customWidth="1"/>
    <col min="3" max="3" width="108.28515625" style="1" customWidth="1"/>
    <col min="4" max="16" width="11.42578125" style="146"/>
    <col min="17" max="16384" width="11.42578125" style="1"/>
  </cols>
  <sheetData>
    <row r="1" spans="1:3" ht="15.75" x14ac:dyDescent="0.25">
      <c r="A1" s="2" t="s">
        <v>0</v>
      </c>
      <c r="B1" s="3"/>
      <c r="C1" s="4"/>
    </row>
    <row r="2" spans="1:3" ht="15.75" x14ac:dyDescent="0.25">
      <c r="A2" s="5" t="s">
        <v>1</v>
      </c>
      <c r="B2" s="6"/>
      <c r="C2" s="7"/>
    </row>
    <row r="3" spans="1:3" x14ac:dyDescent="0.25">
      <c r="A3" s="8"/>
      <c r="B3" s="9"/>
      <c r="C3" s="10"/>
    </row>
    <row r="4" spans="1:3" x14ac:dyDescent="0.25">
      <c r="A4" s="8" t="s">
        <v>241</v>
      </c>
      <c r="B4" s="11"/>
      <c r="C4" s="12"/>
    </row>
    <row r="5" spans="1:3" x14ac:dyDescent="0.25">
      <c r="A5" s="8" t="s">
        <v>1804</v>
      </c>
      <c r="B5" s="11"/>
      <c r="C5" s="12"/>
    </row>
    <row r="6" spans="1:3" x14ac:dyDescent="0.25">
      <c r="A6" s="8" t="s">
        <v>1805</v>
      </c>
      <c r="B6" s="11"/>
      <c r="C6" s="12"/>
    </row>
    <row r="7" spans="1:3" x14ac:dyDescent="0.25">
      <c r="A7" s="13"/>
      <c r="B7" s="14"/>
      <c r="C7" s="15"/>
    </row>
    <row r="8" spans="1:3" ht="18" customHeight="1" x14ac:dyDescent="0.25">
      <c r="A8" s="16" t="s">
        <v>2</v>
      </c>
      <c r="B8" s="17"/>
      <c r="C8" s="18"/>
    </row>
    <row r="9" spans="1:3" ht="12.75" customHeight="1" x14ac:dyDescent="0.25">
      <c r="A9" s="19" t="s">
        <v>3</v>
      </c>
      <c r="B9" s="20"/>
      <c r="C9" s="21"/>
    </row>
    <row r="10" spans="1:3" x14ac:dyDescent="0.25">
      <c r="A10" s="19" t="s">
        <v>4</v>
      </c>
      <c r="B10" s="20"/>
      <c r="C10" s="21"/>
    </row>
    <row r="11" spans="1:3" x14ac:dyDescent="0.25">
      <c r="A11" s="19" t="s">
        <v>5</v>
      </c>
      <c r="B11" s="20"/>
      <c r="C11" s="21"/>
    </row>
    <row r="12" spans="1:3" x14ac:dyDescent="0.25">
      <c r="A12" s="19" t="s">
        <v>6</v>
      </c>
      <c r="B12" s="20"/>
      <c r="C12" s="21"/>
    </row>
    <row r="13" spans="1:3" x14ac:dyDescent="0.25">
      <c r="A13" s="19" t="s">
        <v>7</v>
      </c>
      <c r="B13" s="20"/>
      <c r="C13" s="21"/>
    </row>
    <row r="14" spans="1:3" ht="4.5" customHeight="1" x14ac:dyDescent="0.25">
      <c r="A14" s="22"/>
      <c r="B14" s="23"/>
      <c r="C14" s="24"/>
    </row>
    <row r="15" spans="1:3" x14ac:dyDescent="0.25">
      <c r="A15" s="146"/>
      <c r="B15" s="146"/>
      <c r="C15" s="147"/>
    </row>
    <row r="16" spans="1:3" x14ac:dyDescent="0.25">
      <c r="A16" s="25" t="s">
        <v>8</v>
      </c>
      <c r="B16" s="26"/>
      <c r="C16" s="27"/>
    </row>
    <row r="17" spans="1:16" x14ac:dyDescent="0.25">
      <c r="A17" s="142" t="s">
        <v>9</v>
      </c>
      <c r="B17" s="145"/>
      <c r="C17" s="238"/>
    </row>
    <row r="18" spans="1:16" x14ac:dyDescent="0.25">
      <c r="A18" s="142" t="s">
        <v>10</v>
      </c>
      <c r="B18" s="145"/>
      <c r="C18" s="238"/>
    </row>
    <row r="19" spans="1:16" x14ac:dyDescent="0.25">
      <c r="A19" s="142" t="s">
        <v>11</v>
      </c>
      <c r="B19" s="145"/>
      <c r="C19" s="238"/>
    </row>
    <row r="20" spans="1:16" x14ac:dyDescent="0.25">
      <c r="A20" s="142" t="s">
        <v>12</v>
      </c>
      <c r="B20" s="145"/>
      <c r="C20" s="239"/>
    </row>
    <row r="21" spans="1:16" x14ac:dyDescent="0.25">
      <c r="A21" s="142" t="s">
        <v>13</v>
      </c>
      <c r="B21" s="145"/>
      <c r="C21" s="240"/>
    </row>
    <row r="22" spans="1:16" x14ac:dyDescent="0.25">
      <c r="A22" s="142" t="s">
        <v>14</v>
      </c>
      <c r="B22" s="145"/>
      <c r="C22" s="238"/>
    </row>
    <row r="23" spans="1:16" x14ac:dyDescent="0.25">
      <c r="A23" s="142" t="s">
        <v>15</v>
      </c>
      <c r="B23" s="145"/>
      <c r="C23" s="238"/>
    </row>
    <row r="24" spans="1:16" x14ac:dyDescent="0.25">
      <c r="A24" s="142" t="s">
        <v>16</v>
      </c>
      <c r="B24" s="145"/>
      <c r="C24" s="238"/>
    </row>
    <row r="25" spans="1:16" x14ac:dyDescent="0.25">
      <c r="A25" s="142" t="s">
        <v>17</v>
      </c>
      <c r="B25" s="145"/>
      <c r="C25" s="238"/>
    </row>
    <row r="26" spans="1:16" x14ac:dyDescent="0.25">
      <c r="A26" s="188" t="s">
        <v>272</v>
      </c>
      <c r="B26" s="151"/>
      <c r="C26" s="238"/>
    </row>
    <row r="27" spans="1:16" s="152" customFormat="1" ht="12.75" x14ac:dyDescent="0.2">
      <c r="A27" s="188" t="s">
        <v>273</v>
      </c>
      <c r="B27" s="151"/>
      <c r="C27" s="238"/>
      <c r="D27" s="174"/>
      <c r="E27" s="174"/>
      <c r="F27" s="174"/>
      <c r="G27" s="174"/>
      <c r="H27" s="174"/>
      <c r="I27" s="174"/>
      <c r="J27" s="174"/>
      <c r="K27" s="174"/>
      <c r="L27" s="174"/>
      <c r="M27" s="174"/>
      <c r="N27" s="174"/>
      <c r="O27" s="174"/>
      <c r="P27" s="174"/>
    </row>
    <row r="28" spans="1:16" x14ac:dyDescent="0.25">
      <c r="A28" s="146"/>
      <c r="B28" s="146"/>
      <c r="C28" s="147"/>
    </row>
    <row r="29" spans="1:16" x14ac:dyDescent="0.25">
      <c r="A29" s="25" t="s">
        <v>18</v>
      </c>
      <c r="B29" s="26"/>
      <c r="C29" s="27"/>
    </row>
    <row r="30" spans="1:16" x14ac:dyDescent="0.25">
      <c r="A30" s="28"/>
      <c r="B30" s="29"/>
      <c r="C30" s="30"/>
    </row>
    <row r="31" spans="1:16" x14ac:dyDescent="0.25">
      <c r="A31" s="142" t="s">
        <v>19</v>
      </c>
      <c r="B31" s="143"/>
      <c r="C31" s="241"/>
    </row>
    <row r="32" spans="1:16" x14ac:dyDescent="0.25">
      <c r="A32" s="142" t="s">
        <v>20</v>
      </c>
      <c r="B32" s="143"/>
      <c r="C32" s="241"/>
    </row>
    <row r="33" spans="1:3" ht="12.75" customHeight="1" x14ac:dyDescent="0.25">
      <c r="A33" s="142" t="s">
        <v>21</v>
      </c>
      <c r="B33" s="143"/>
      <c r="C33" s="241"/>
    </row>
    <row r="34" spans="1:3" ht="12.75" customHeight="1" x14ac:dyDescent="0.25">
      <c r="A34" s="142" t="s">
        <v>22</v>
      </c>
      <c r="B34" s="144"/>
      <c r="C34" s="242"/>
    </row>
    <row r="35" spans="1:3" x14ac:dyDescent="0.25">
      <c r="A35" s="142" t="s">
        <v>23</v>
      </c>
      <c r="B35" s="143"/>
      <c r="C35" s="241"/>
    </row>
    <row r="36" spans="1:3" x14ac:dyDescent="0.25">
      <c r="A36" s="28"/>
      <c r="B36" s="29"/>
      <c r="C36" s="30"/>
    </row>
    <row r="37" spans="1:3" x14ac:dyDescent="0.25">
      <c r="A37" s="142" t="s">
        <v>19</v>
      </c>
      <c r="B37" s="143"/>
      <c r="C37" s="241"/>
    </row>
    <row r="38" spans="1:3" x14ac:dyDescent="0.25">
      <c r="A38" s="142" t="s">
        <v>20</v>
      </c>
      <c r="B38" s="143"/>
      <c r="C38" s="241"/>
    </row>
    <row r="39" spans="1:3" x14ac:dyDescent="0.25">
      <c r="A39" s="142" t="s">
        <v>21</v>
      </c>
      <c r="B39" s="143"/>
      <c r="C39" s="241"/>
    </row>
    <row r="40" spans="1:3" x14ac:dyDescent="0.25">
      <c r="A40" s="142" t="s">
        <v>22</v>
      </c>
      <c r="B40" s="144"/>
      <c r="C40" s="242"/>
    </row>
    <row r="41" spans="1:3" x14ac:dyDescent="0.25">
      <c r="A41" s="142" t="s">
        <v>23</v>
      </c>
      <c r="B41" s="143"/>
      <c r="C41" s="241"/>
    </row>
    <row r="42" spans="1:3" x14ac:dyDescent="0.25">
      <c r="A42" s="146"/>
      <c r="B42" s="146"/>
      <c r="C42" s="146"/>
    </row>
    <row r="43" spans="1:3" x14ac:dyDescent="0.25">
      <c r="A43" s="175" t="s">
        <v>24</v>
      </c>
      <c r="B43" s="146"/>
      <c r="C43" s="146"/>
    </row>
    <row r="44" spans="1:3" x14ac:dyDescent="0.25">
      <c r="A44" s="175" t="s">
        <v>25</v>
      </c>
      <c r="B44" s="146"/>
      <c r="C44" s="146"/>
    </row>
    <row r="45" spans="1:3" x14ac:dyDescent="0.25">
      <c r="A45" s="175" t="s">
        <v>26</v>
      </c>
      <c r="B45" s="146"/>
      <c r="C45" s="146"/>
    </row>
    <row r="46" spans="1:3" x14ac:dyDescent="0.25">
      <c r="A46" s="146"/>
      <c r="B46" s="146"/>
      <c r="C46" s="146"/>
    </row>
    <row r="47" spans="1:3" ht="12.75" hidden="1" customHeight="1" x14ac:dyDescent="0.25">
      <c r="A47" s="176" t="s">
        <v>322</v>
      </c>
      <c r="B47" s="146"/>
      <c r="C47" s="146"/>
    </row>
    <row r="48" spans="1:3" ht="12.75" hidden="1" customHeight="1" x14ac:dyDescent="0.25">
      <c r="A48" s="176" t="s">
        <v>323</v>
      </c>
      <c r="B48" s="146"/>
      <c r="C48" s="146"/>
    </row>
    <row r="49" spans="1:3" ht="12.75" hidden="1" customHeight="1" x14ac:dyDescent="0.25">
      <c r="A49" s="176" t="s">
        <v>324</v>
      </c>
      <c r="B49" s="146"/>
      <c r="C49" s="146"/>
    </row>
    <row r="50" spans="1:3" hidden="1" x14ac:dyDescent="0.25">
      <c r="A50" s="146"/>
      <c r="B50" s="146"/>
      <c r="C50" s="146"/>
    </row>
    <row r="51" spans="1:3" x14ac:dyDescent="0.25">
      <c r="A51" s="146"/>
      <c r="B51" s="146"/>
      <c r="C51" s="146"/>
    </row>
    <row r="52" spans="1:3" x14ac:dyDescent="0.25">
      <c r="A52" s="146"/>
      <c r="B52" s="146"/>
      <c r="C52" s="146"/>
    </row>
    <row r="53" spans="1:3" x14ac:dyDescent="0.25">
      <c r="A53" s="146"/>
      <c r="B53" s="146"/>
      <c r="C53" s="146"/>
    </row>
    <row r="54" spans="1:3" x14ac:dyDescent="0.25">
      <c r="A54" s="146"/>
      <c r="B54" s="146"/>
      <c r="C54" s="146"/>
    </row>
    <row r="55" spans="1:3" x14ac:dyDescent="0.25">
      <c r="A55" s="146"/>
      <c r="B55" s="146"/>
      <c r="C55" s="146"/>
    </row>
    <row r="56" spans="1:3" x14ac:dyDescent="0.25">
      <c r="A56" s="146"/>
      <c r="B56" s="146"/>
      <c r="C56" s="146"/>
    </row>
    <row r="57" spans="1:3" x14ac:dyDescent="0.25">
      <c r="A57" s="146"/>
      <c r="B57" s="146"/>
      <c r="C57" s="146"/>
    </row>
    <row r="58" spans="1:3" x14ac:dyDescent="0.25">
      <c r="A58" s="146"/>
      <c r="B58" s="146"/>
      <c r="C58" s="146"/>
    </row>
    <row r="59" spans="1:3" x14ac:dyDescent="0.25">
      <c r="A59" s="146"/>
      <c r="B59" s="146"/>
      <c r="C59" s="146"/>
    </row>
    <row r="60" spans="1:3" x14ac:dyDescent="0.25">
      <c r="A60" s="146"/>
      <c r="B60" s="146"/>
      <c r="C60" s="146"/>
    </row>
    <row r="61" spans="1:3" x14ac:dyDescent="0.25">
      <c r="A61" s="146"/>
      <c r="B61" s="146"/>
      <c r="C61" s="146"/>
    </row>
    <row r="62" spans="1:3" x14ac:dyDescent="0.25">
      <c r="A62" s="146"/>
      <c r="B62" s="146"/>
      <c r="C62" s="146"/>
    </row>
    <row r="63" spans="1:3" x14ac:dyDescent="0.25">
      <c r="A63" s="146"/>
      <c r="B63" s="146"/>
      <c r="C63" s="146"/>
    </row>
  </sheetData>
  <dataValidations count="11">
    <dataValidation allowBlank="1" showInputMessage="1" showErrorMessage="1" prompt="Insert tester name and organization" sqref="C23" xr:uid="{00000000-0002-0000-0000-000000000000}"/>
    <dataValidation allowBlank="1" showInputMessage="1" showErrorMessage="1" prompt="Insert device function" sqref="C27" xr:uid="{00000000-0002-0000-0000-000001000000}"/>
    <dataValidation type="list" allowBlank="1" showInputMessage="1" showErrorMessage="1" prompt="Select logical network location of device" sqref="C26" xr:uid="{00000000-0002-0000-0000-000002000000}">
      <formula1>$A$47:$A$49</formula1>
    </dataValidation>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5C3B7-C974-447F-8D2B-F3FCD2FF622B}">
  <dimension ref="A1:P43"/>
  <sheetViews>
    <sheetView zoomScale="90" zoomScaleNormal="90" workbookViewId="0">
      <selection activeCell="E16" sqref="E16"/>
    </sheetView>
  </sheetViews>
  <sheetFormatPr defaultColWidth="9.28515625" defaultRowHeight="12.75" customHeight="1" x14ac:dyDescent="0.25"/>
  <cols>
    <col min="1" max="1" width="19.28515625" style="115" customWidth="1"/>
    <col min="2" max="2" width="12.5703125" style="115" customWidth="1"/>
    <col min="3" max="3" width="11.7109375" style="115" customWidth="1"/>
    <col min="4" max="4" width="12.42578125" style="115" customWidth="1"/>
    <col min="5" max="5" width="11.28515625" style="115" customWidth="1"/>
    <col min="6" max="6" width="13" style="115" customWidth="1"/>
    <col min="7" max="7" width="11.28515625" style="115" customWidth="1"/>
    <col min="8" max="8" width="8.7109375" style="115" hidden="1" customWidth="1"/>
    <col min="9" max="9" width="6.7109375" style="115" hidden="1" customWidth="1"/>
    <col min="10" max="13" width="9.28515625" style="115"/>
    <col min="14" max="14" width="9.28515625" style="115" customWidth="1"/>
    <col min="15" max="15" width="9.28515625" style="115"/>
    <col min="16" max="16" width="41.42578125" style="115" customWidth="1"/>
    <col min="17" max="16384" width="9.28515625" style="115"/>
  </cols>
  <sheetData>
    <row r="1" spans="1:16" ht="15" x14ac:dyDescent="0.25">
      <c r="A1" s="309" t="s">
        <v>246</v>
      </c>
      <c r="B1" s="308"/>
      <c r="C1" s="308"/>
      <c r="D1" s="308"/>
      <c r="E1" s="308"/>
      <c r="F1" s="308"/>
      <c r="G1" s="308"/>
      <c r="H1" s="308"/>
      <c r="I1" s="308"/>
      <c r="J1" s="308"/>
      <c r="K1" s="308"/>
      <c r="L1" s="308"/>
      <c r="M1" s="308"/>
      <c r="N1" s="308"/>
      <c r="O1" s="308"/>
      <c r="P1" s="307"/>
    </row>
    <row r="2" spans="1:16" ht="18" customHeight="1" x14ac:dyDescent="0.25">
      <c r="A2" s="116" t="s">
        <v>247</v>
      </c>
      <c r="B2" s="306"/>
      <c r="C2" s="306"/>
      <c r="D2" s="306"/>
      <c r="E2" s="306"/>
      <c r="F2" s="306"/>
      <c r="G2" s="306"/>
      <c r="H2" s="306"/>
      <c r="I2" s="306"/>
      <c r="J2" s="306"/>
      <c r="K2" s="306"/>
      <c r="L2" s="306"/>
      <c r="M2" s="306"/>
      <c r="N2" s="306"/>
      <c r="O2" s="306"/>
      <c r="P2" s="117"/>
    </row>
    <row r="3" spans="1:16" ht="12.75" customHeight="1" x14ac:dyDescent="0.25">
      <c r="A3" s="118" t="s">
        <v>248</v>
      </c>
      <c r="B3" s="305"/>
      <c r="C3" s="305"/>
      <c r="D3" s="305"/>
      <c r="E3" s="305"/>
      <c r="F3" s="305"/>
      <c r="G3" s="305"/>
      <c r="H3" s="305"/>
      <c r="I3" s="305"/>
      <c r="J3" s="305"/>
      <c r="K3" s="305"/>
      <c r="L3" s="305"/>
      <c r="M3" s="305"/>
      <c r="N3" s="305"/>
      <c r="O3" s="305"/>
      <c r="P3" s="119"/>
    </row>
    <row r="4" spans="1:16" ht="15" x14ac:dyDescent="0.25">
      <c r="A4" s="118"/>
      <c r="B4" s="305"/>
      <c r="C4" s="305"/>
      <c r="D4" s="305"/>
      <c r="E4" s="305"/>
      <c r="F4" s="305"/>
      <c r="G4" s="305"/>
      <c r="H4" s="305"/>
      <c r="I4" s="305"/>
      <c r="J4" s="305"/>
      <c r="K4" s="305"/>
      <c r="L4" s="305"/>
      <c r="M4" s="305"/>
      <c r="N4" s="305"/>
      <c r="O4" s="305"/>
      <c r="P4" s="119"/>
    </row>
    <row r="5" spans="1:16" ht="15" x14ac:dyDescent="0.25">
      <c r="A5" s="118" t="s">
        <v>249</v>
      </c>
      <c r="B5" s="305"/>
      <c r="C5" s="305"/>
      <c r="D5" s="305"/>
      <c r="E5" s="305"/>
      <c r="F5" s="305"/>
      <c r="G5" s="305"/>
      <c r="H5" s="305"/>
      <c r="I5" s="305"/>
      <c r="J5" s="305"/>
      <c r="K5" s="305"/>
      <c r="L5" s="305"/>
      <c r="M5" s="305"/>
      <c r="N5" s="305"/>
      <c r="O5" s="305"/>
      <c r="P5" s="119"/>
    </row>
    <row r="6" spans="1:16" ht="15" x14ac:dyDescent="0.25">
      <c r="A6" s="118" t="s">
        <v>250</v>
      </c>
      <c r="B6" s="305"/>
      <c r="C6" s="305"/>
      <c r="D6" s="305"/>
      <c r="E6" s="305"/>
      <c r="F6" s="305"/>
      <c r="G6" s="305"/>
      <c r="H6" s="305"/>
      <c r="I6" s="305"/>
      <c r="J6" s="305"/>
      <c r="K6" s="305"/>
      <c r="L6" s="305"/>
      <c r="M6" s="305"/>
      <c r="N6" s="305"/>
      <c r="O6" s="305"/>
      <c r="P6" s="119"/>
    </row>
    <row r="7" spans="1:16" ht="15" x14ac:dyDescent="0.25">
      <c r="A7" s="120"/>
      <c r="B7" s="121"/>
      <c r="C7" s="121"/>
      <c r="D7" s="121"/>
      <c r="E7" s="121"/>
      <c r="F7" s="121"/>
      <c r="G7" s="121"/>
      <c r="H7" s="121"/>
      <c r="I7" s="121"/>
      <c r="J7" s="121"/>
      <c r="K7" s="121"/>
      <c r="L7" s="121"/>
      <c r="M7" s="121"/>
      <c r="N7" s="121"/>
      <c r="O7" s="121"/>
      <c r="P7" s="122"/>
    </row>
    <row r="8" spans="1:16" ht="15" x14ac:dyDescent="0.25">
      <c r="A8" s="123"/>
      <c r="B8" s="124"/>
      <c r="C8" s="124"/>
      <c r="D8" s="124"/>
      <c r="E8" s="124"/>
      <c r="F8" s="124"/>
      <c r="G8" s="124"/>
      <c r="H8" s="124"/>
      <c r="I8" s="124"/>
      <c r="J8" s="124"/>
      <c r="K8" s="124"/>
      <c r="L8" s="124"/>
      <c r="M8" s="124"/>
      <c r="N8" s="124"/>
      <c r="O8" s="124"/>
      <c r="P8" s="186"/>
    </row>
    <row r="9" spans="1:16" ht="15" x14ac:dyDescent="0.25">
      <c r="A9" s="301"/>
      <c r="B9" s="304" t="s">
        <v>1922</v>
      </c>
      <c r="C9" s="303"/>
      <c r="D9" s="303"/>
      <c r="E9" s="303"/>
      <c r="F9" s="303"/>
      <c r="G9" s="302"/>
      <c r="P9" s="182"/>
    </row>
    <row r="10" spans="1:16" ht="15" x14ac:dyDescent="0.25">
      <c r="A10" s="301"/>
      <c r="B10" s="295" t="s">
        <v>1921</v>
      </c>
      <c r="C10" s="125"/>
      <c r="D10" s="294"/>
      <c r="E10" s="294"/>
      <c r="F10" s="294"/>
      <c r="G10" s="126"/>
      <c r="K10" s="300" t="s">
        <v>252</v>
      </c>
      <c r="L10" s="299"/>
      <c r="M10" s="299"/>
      <c r="N10" s="299"/>
      <c r="O10" s="298"/>
      <c r="P10" s="182"/>
    </row>
    <row r="11" spans="1:16" ht="36" customHeight="1" x14ac:dyDescent="0.25">
      <c r="A11" s="310" t="s">
        <v>1920</v>
      </c>
      <c r="B11" s="127" t="s">
        <v>253</v>
      </c>
      <c r="C11" s="128" t="s">
        <v>254</v>
      </c>
      <c r="D11" s="128" t="s">
        <v>255</v>
      </c>
      <c r="E11" s="128" t="s">
        <v>29</v>
      </c>
      <c r="F11" s="128" t="s">
        <v>256</v>
      </c>
      <c r="G11" s="129" t="s">
        <v>257</v>
      </c>
      <c r="K11" s="130" t="s">
        <v>258</v>
      </c>
      <c r="L11" s="131"/>
      <c r="M11" s="132" t="s">
        <v>259</v>
      </c>
      <c r="N11" s="132" t="s">
        <v>260</v>
      </c>
      <c r="O11" s="133" t="s">
        <v>261</v>
      </c>
      <c r="P11" s="182"/>
    </row>
    <row r="12" spans="1:16" ht="15" x14ac:dyDescent="0.25">
      <c r="A12" s="310"/>
      <c r="B12" s="150">
        <f>COUNTIF('Gen Test Cases'!I:I,"Pass")+COUNTIF('IOS 15.0M Test Cases'!J:J,"Pass")</f>
        <v>0</v>
      </c>
      <c r="C12" s="150">
        <f>COUNTIF('Gen Test Cases'!I:I,"Fail")+COUNTIF('IOS 15.0M Test Cases'!J:J,"Fail")</f>
        <v>0</v>
      </c>
      <c r="D12" s="150">
        <f>COUNTIF('Gen Test Cases'!I:I,"Info")+COUNTIF('IOS 15.0M Test Cases'!J:J,"Info")</f>
        <v>0</v>
      </c>
      <c r="E12" s="150">
        <f>COUNTIF('Gen Test Cases'!$I:$I,"N/A")+COUNTIF('IOS 15.0M Test Cases'!J:J,"N/A")</f>
        <v>0</v>
      </c>
      <c r="F12" s="150">
        <f>B12+C12</f>
        <v>0</v>
      </c>
      <c r="G12" s="149">
        <f>D24/100</f>
        <v>0</v>
      </c>
      <c r="K12" s="134" t="s">
        <v>262</v>
      </c>
      <c r="L12" s="135"/>
      <c r="M12" s="297">
        <f>COUNTA('[1]Gen Test Cases'!I3:I38)+COUNTA('[1]IOS 15.0M Test Cases'!J3:J51)</f>
        <v>0</v>
      </c>
      <c r="N12" s="297">
        <f>O12-M12</f>
        <v>85</v>
      </c>
      <c r="O12" s="296">
        <f>COUNTA('[1]Gen Test Cases'!A3:A38)+COUNTA('[1]IOS 15.0M Test Cases'!A3:A51)</f>
        <v>85</v>
      </c>
      <c r="P12" s="182"/>
    </row>
    <row r="13" spans="1:16" ht="15" x14ac:dyDescent="0.25">
      <c r="A13" s="310"/>
      <c r="P13" s="182"/>
    </row>
    <row r="14" spans="1:16" ht="15" x14ac:dyDescent="0.25">
      <c r="A14" s="136"/>
      <c r="B14" s="295" t="s">
        <v>263</v>
      </c>
      <c r="C14" s="294"/>
      <c r="D14" s="294"/>
      <c r="E14" s="294"/>
      <c r="F14" s="294"/>
      <c r="G14" s="293"/>
      <c r="O14" s="289"/>
      <c r="P14" s="182"/>
    </row>
    <row r="15" spans="1:16" ht="15" x14ac:dyDescent="0.25">
      <c r="A15" s="136"/>
      <c r="B15" s="137" t="s">
        <v>264</v>
      </c>
      <c r="C15" s="137" t="s">
        <v>265</v>
      </c>
      <c r="D15" s="137" t="s">
        <v>244</v>
      </c>
      <c r="E15" s="137" t="s">
        <v>27</v>
      </c>
      <c r="F15" s="137" t="s">
        <v>29</v>
      </c>
      <c r="G15" s="137" t="s">
        <v>266</v>
      </c>
      <c r="H15" s="292" t="s">
        <v>267</v>
      </c>
      <c r="I15" s="292" t="s">
        <v>268</v>
      </c>
      <c r="O15" s="291"/>
      <c r="P15" s="182"/>
    </row>
    <row r="16" spans="1:16" ht="15" x14ac:dyDescent="0.25">
      <c r="A16" s="138"/>
      <c r="B16" s="139">
        <v>8</v>
      </c>
      <c r="C16" s="139">
        <f>COUNTIF('Gen Test Cases'!AA:AA,$B16)+COUNTIF('IOS 15.0M Test Cases'!AA:AA,$B16)</f>
        <v>0</v>
      </c>
      <c r="D16" s="139">
        <f>COUNTIFS('Gen Test Cases'!AA:AA,$B16,'Gen Test Cases'!I:I,D$15)+COUNTIFS('IOS 15.0M Test Cases'!AA:AA,$B16,'IOS 15.0M Test Cases'!J:J,D$15)</f>
        <v>0</v>
      </c>
      <c r="E16" s="139">
        <f>COUNTIFS('Gen Test Cases'!AA:AA,$B16,'Gen Test Cases'!I:I,E$15)+COUNTIFS('IOS 15.0M Test Cases'!AA:AA,$B16,'IOS 15.0M Test Cases'!J:J,E$15)</f>
        <v>0</v>
      </c>
      <c r="F16" s="139">
        <f>COUNTIFS('Gen Test Cases'!AA:AA,$B16,'Gen Test Cases'!I:I,F$15)+COUNTIFS('IOS 15.0M Test Cases'!AA:AA,$B16,'IOS 15.0M Test Cases'!J:J,F$15)</f>
        <v>0</v>
      </c>
      <c r="G16" s="194">
        <v>1500</v>
      </c>
      <c r="H16" s="115">
        <f t="shared" ref="H16:H23" si="0">(C16-F16)*(G16)</f>
        <v>0</v>
      </c>
      <c r="I16" s="115">
        <f t="shared" ref="I16:I23" si="1">D16*G16</f>
        <v>0</v>
      </c>
      <c r="O16" s="291"/>
      <c r="P16" s="182"/>
    </row>
    <row r="17" spans="1:16" ht="15" x14ac:dyDescent="0.25">
      <c r="A17" s="138"/>
      <c r="B17" s="139">
        <v>7</v>
      </c>
      <c r="C17" s="139">
        <f>COUNTIF('Gen Test Cases'!AA:AA,$B17)+COUNTIF('IOS 15.0M Test Cases'!AA:AA,$B17)</f>
        <v>5</v>
      </c>
      <c r="D17" s="139">
        <f>COUNTIFS('Gen Test Cases'!AA:AA,$B17,'Gen Test Cases'!I:I,D$15)+COUNTIFS('IOS 15.0M Test Cases'!AA:AA,$B17,'IOS 15.0M Test Cases'!J:J,D$15)</f>
        <v>0</v>
      </c>
      <c r="E17" s="139">
        <f>COUNTIFS('Gen Test Cases'!AA:AA,$B17,'Gen Test Cases'!I:I,E$15)+COUNTIFS('IOS 15.0M Test Cases'!AA:AA,$B17,'IOS 15.0M Test Cases'!J:J,E$15)</f>
        <v>0</v>
      </c>
      <c r="F17" s="139">
        <f>COUNTIFS('Gen Test Cases'!AA:AA,$B17,'Gen Test Cases'!I:I,F$15)+COUNTIFS('IOS 15.0M Test Cases'!AA:AA,$B17,'IOS 15.0M Test Cases'!J:J,F$15)</f>
        <v>0</v>
      </c>
      <c r="G17" s="194">
        <v>750</v>
      </c>
      <c r="H17" s="115">
        <f t="shared" si="0"/>
        <v>3750</v>
      </c>
      <c r="I17" s="115">
        <f t="shared" si="1"/>
        <v>0</v>
      </c>
      <c r="K17" s="187" t="str">
        <f>"WARNING: THERE IS AT LEAST ONE TEST CASE WITH AN 'INFO' OR BLANK STATUS (SEE ABOVE)"</f>
        <v>WARNING: THERE IS AT LEAST ONE TEST CASE WITH AN 'INFO' OR BLANK STATUS (SEE ABOVE)</v>
      </c>
      <c r="O17" s="291"/>
      <c r="P17" s="182"/>
    </row>
    <row r="18" spans="1:16" ht="15" x14ac:dyDescent="0.25">
      <c r="A18" s="138"/>
      <c r="B18" s="139">
        <v>6</v>
      </c>
      <c r="C18" s="139">
        <f>COUNTIF('Gen Test Cases'!AA:AA,$B18)+COUNTIF('IOS 15.0M Test Cases'!AA:AA,$B18)</f>
        <v>14</v>
      </c>
      <c r="D18" s="139">
        <f>COUNTIFS('Gen Test Cases'!AA:AA,$B18,'Gen Test Cases'!I:I,D$15)+COUNTIFS('IOS 15.0M Test Cases'!AA:AA,$B18,'IOS 15.0M Test Cases'!J:J,D$15)</f>
        <v>0</v>
      </c>
      <c r="E18" s="139">
        <f>COUNTIFS('Gen Test Cases'!AA:AA,$B18,'Gen Test Cases'!I:I,E$15)+COUNTIFS('IOS 15.0M Test Cases'!AA:AA,$B18,'IOS 15.0M Test Cases'!J:J,E$15)</f>
        <v>0</v>
      </c>
      <c r="F18" s="139">
        <f>COUNTIFS('Gen Test Cases'!AA:AA,$B18,'Gen Test Cases'!I:I,F$15)+COUNTIFS('IOS 15.0M Test Cases'!AA:AA,$B18,'IOS 15.0M Test Cases'!J:J,F$15)</f>
        <v>0</v>
      </c>
      <c r="G18" s="194">
        <v>100</v>
      </c>
      <c r="H18" s="115">
        <f t="shared" si="0"/>
        <v>1400</v>
      </c>
      <c r="I18" s="115">
        <f t="shared" si="1"/>
        <v>0</v>
      </c>
      <c r="O18" s="291"/>
      <c r="P18" s="182"/>
    </row>
    <row r="19" spans="1:16" ht="15" x14ac:dyDescent="0.25">
      <c r="A19" s="138"/>
      <c r="B19" s="139">
        <v>5</v>
      </c>
      <c r="C19" s="139">
        <f>COUNTIF('Gen Test Cases'!AA:AA,$B19)+COUNTIF('IOS 15.0M Test Cases'!AA:AA,$B19)</f>
        <v>34</v>
      </c>
      <c r="D19" s="139">
        <f>COUNTIFS('Gen Test Cases'!AA:AA,$B19,'Gen Test Cases'!I:I,D$15)+COUNTIFS('IOS 15.0M Test Cases'!AA:AA,$B19,'IOS 15.0M Test Cases'!J:J,D$15)</f>
        <v>0</v>
      </c>
      <c r="E19" s="139">
        <f>COUNTIFS('Gen Test Cases'!AA:AA,$B19,'Gen Test Cases'!I:I,E$15)+COUNTIFS('IOS 15.0M Test Cases'!AA:AA,$B19,'IOS 15.0M Test Cases'!J:J,E$15)</f>
        <v>0</v>
      </c>
      <c r="F19" s="139">
        <f>COUNTIFS('Gen Test Cases'!AA:AA,$B19,'Gen Test Cases'!I:I,F$15)+COUNTIFS('IOS 15.0M Test Cases'!AA:AA,$B19,'IOS 15.0M Test Cases'!J:J,F$15)</f>
        <v>0</v>
      </c>
      <c r="G19" s="194">
        <v>50</v>
      </c>
      <c r="H19" s="115">
        <f t="shared" si="0"/>
        <v>1700</v>
      </c>
      <c r="I19" s="115">
        <f t="shared" si="1"/>
        <v>0</v>
      </c>
      <c r="K19" s="187" t="str">
        <f>"WARNING: THERE IS AT LEAST ONE TEST CASE WITH MULTIPLE OR INVALID ISSUE CODES"</f>
        <v>WARNING: THERE IS AT LEAST ONE TEST CASE WITH MULTIPLE OR INVALID ISSUE CODES</v>
      </c>
      <c r="O19" s="291"/>
      <c r="P19" s="182"/>
    </row>
    <row r="20" spans="1:16" ht="15" x14ac:dyDescent="0.25">
      <c r="A20" s="138"/>
      <c r="B20" s="139">
        <v>4</v>
      </c>
      <c r="C20" s="139">
        <f>COUNTIF('Gen Test Cases'!AA:AA,$B20)+COUNTIF('IOS 15.0M Test Cases'!AA:AA,$B20)</f>
        <v>15</v>
      </c>
      <c r="D20" s="139">
        <f>COUNTIFS('Gen Test Cases'!AA:AA,$B20,'Gen Test Cases'!I:I,D$15)+COUNTIFS('IOS 15.0M Test Cases'!AA:AA,$B20,'IOS 15.0M Test Cases'!J:J,D$15)</f>
        <v>0</v>
      </c>
      <c r="E20" s="139">
        <f>COUNTIFS('Gen Test Cases'!AA:AA,$B20,'Gen Test Cases'!I:I,E$15)+COUNTIFS('IOS 15.0M Test Cases'!AA:AA,$B20,'IOS 15.0M Test Cases'!J:J,E$15)</f>
        <v>0</v>
      </c>
      <c r="F20" s="139">
        <f>COUNTIFS('Gen Test Cases'!AA:AA,$B20,'Gen Test Cases'!I:I,F$15)+COUNTIFS('IOS 15.0M Test Cases'!AA:AA,$B20,'IOS 15.0M Test Cases'!J:J,F$15)</f>
        <v>0</v>
      </c>
      <c r="G20" s="194">
        <v>10</v>
      </c>
      <c r="H20" s="115">
        <f t="shared" si="0"/>
        <v>150</v>
      </c>
      <c r="I20" s="115">
        <f t="shared" si="1"/>
        <v>0</v>
      </c>
      <c r="O20" s="291"/>
      <c r="P20" s="182"/>
    </row>
    <row r="21" spans="1:16" ht="15" x14ac:dyDescent="0.25">
      <c r="A21" s="138"/>
      <c r="B21" s="139">
        <v>3</v>
      </c>
      <c r="C21" s="139">
        <f>COUNTIF('Gen Test Cases'!AA:AA,$B21)+COUNTIF('IOS 15.0M Test Cases'!AA:AA,$B21)</f>
        <v>3</v>
      </c>
      <c r="D21" s="139">
        <f>COUNTIFS('Gen Test Cases'!AA:AA,$B21,'Gen Test Cases'!I:I,D$15)+COUNTIFS('IOS 15.0M Test Cases'!AA:AA,$B21,'IOS 15.0M Test Cases'!J:J,D$15)</f>
        <v>0</v>
      </c>
      <c r="E21" s="139">
        <f>COUNTIFS('Gen Test Cases'!AA:AA,$B21,'Gen Test Cases'!I:I,E$15)+COUNTIFS('IOS 15.0M Test Cases'!AA:AA,$B21,'IOS 15.0M Test Cases'!J:J,E$15)</f>
        <v>0</v>
      </c>
      <c r="F21" s="139">
        <f>COUNTIFS('Gen Test Cases'!AA:AA,$B21,'Gen Test Cases'!I:I,F$15)+COUNTIFS('IOS 15.0M Test Cases'!AA:AA,$B21,'IOS 15.0M Test Cases'!J:J,F$15)</f>
        <v>0</v>
      </c>
      <c r="G21" s="194">
        <v>5</v>
      </c>
      <c r="H21" s="115">
        <f t="shared" si="0"/>
        <v>15</v>
      </c>
      <c r="I21" s="115">
        <f t="shared" si="1"/>
        <v>0</v>
      </c>
      <c r="P21" s="182"/>
    </row>
    <row r="22" spans="1:16" ht="15" x14ac:dyDescent="0.25">
      <c r="A22" s="138"/>
      <c r="B22" s="139">
        <v>2</v>
      </c>
      <c r="C22" s="139">
        <f>COUNTIF('Gen Test Cases'!AA:AA,$B22)+COUNTIF('IOS 15.0M Test Cases'!AA:AA,$B22)</f>
        <v>4</v>
      </c>
      <c r="D22" s="139">
        <f>COUNTIFS('Gen Test Cases'!AA:AA,$B22,'Gen Test Cases'!I:I,D$15)+COUNTIFS('IOS 15.0M Test Cases'!AA:AA,$B22,'IOS 15.0M Test Cases'!J:J,D$15)</f>
        <v>0</v>
      </c>
      <c r="E22" s="139">
        <f>COUNTIFS('Gen Test Cases'!AA:AA,$B22,'Gen Test Cases'!I:I,E$15)+COUNTIFS('IOS 15.0M Test Cases'!AA:AA,$B22,'IOS 15.0M Test Cases'!J:J,E$15)</f>
        <v>0</v>
      </c>
      <c r="F22" s="139">
        <f>COUNTIFS('Gen Test Cases'!AA:AA,$B22,'Gen Test Cases'!I:I,F$15)+COUNTIFS('IOS 15.0M Test Cases'!AA:AA,$B22,'IOS 15.0M Test Cases'!J:J,F$15)</f>
        <v>0</v>
      </c>
      <c r="G22" s="194">
        <v>2</v>
      </c>
      <c r="H22" s="115">
        <f t="shared" si="0"/>
        <v>8</v>
      </c>
      <c r="I22" s="115">
        <f t="shared" si="1"/>
        <v>0</v>
      </c>
      <c r="P22" s="182"/>
    </row>
    <row r="23" spans="1:16" ht="15" x14ac:dyDescent="0.25">
      <c r="A23" s="138"/>
      <c r="B23" s="139">
        <v>1</v>
      </c>
      <c r="C23" s="139">
        <f>COUNTIF('Gen Test Cases'!AA:AA,$B23)+COUNTIF('IOS 15.0M Test Cases'!AA:AA,$B23)</f>
        <v>0</v>
      </c>
      <c r="D23" s="139">
        <f>COUNTIFS('Gen Test Cases'!AA:AA,$B23,'Gen Test Cases'!I:I,D$15)+COUNTIFS('IOS 15.0M Test Cases'!AA:AA,$B23,'IOS 15.0M Test Cases'!J:J,D$15)</f>
        <v>0</v>
      </c>
      <c r="E23" s="139">
        <f>COUNTIFS('Gen Test Cases'!AA:AA,$B23,'Gen Test Cases'!I:I,E$15)+COUNTIFS('IOS 15.0M Test Cases'!AA:AA,$B23,'IOS 15.0M Test Cases'!J:J,E$15)</f>
        <v>0</v>
      </c>
      <c r="F23" s="139">
        <f>COUNTIFS('Gen Test Cases'!AA:AA,$B23,'Gen Test Cases'!I:I,F$15)+COUNTIFS('IOS 15.0M Test Cases'!AA:AA,$B23,'IOS 15.0M Test Cases'!J:J,F$15)</f>
        <v>0</v>
      </c>
      <c r="G23" s="194">
        <v>1</v>
      </c>
      <c r="H23" s="115">
        <f t="shared" si="0"/>
        <v>0</v>
      </c>
      <c r="I23" s="115">
        <f t="shared" si="1"/>
        <v>0</v>
      </c>
      <c r="P23" s="182"/>
    </row>
    <row r="24" spans="1:16" ht="15" hidden="1" x14ac:dyDescent="0.25">
      <c r="A24" s="138"/>
      <c r="B24" s="290" t="s">
        <v>269</v>
      </c>
      <c r="C24" s="140"/>
      <c r="D24" s="141">
        <f>SUM(I16:I23)/SUM(H16:H23)*100</f>
        <v>0</v>
      </c>
      <c r="J24" s="289"/>
      <c r="K24" s="289"/>
      <c r="L24" s="289"/>
      <c r="M24" s="289"/>
      <c r="N24" s="289"/>
      <c r="P24" s="182"/>
    </row>
    <row r="25" spans="1:16" ht="12.75" customHeight="1" x14ac:dyDescent="0.25">
      <c r="A25" s="183"/>
      <c r="B25" s="184"/>
      <c r="C25" s="184"/>
      <c r="D25" s="184"/>
      <c r="E25" s="184"/>
      <c r="F25" s="184"/>
      <c r="G25" s="184"/>
      <c r="H25" s="184"/>
      <c r="I25" s="184"/>
      <c r="J25" s="184"/>
      <c r="K25" s="184"/>
      <c r="L25" s="184"/>
      <c r="M25" s="184"/>
      <c r="N25" s="184"/>
      <c r="O25" s="184"/>
      <c r="P25" s="185"/>
    </row>
    <row r="26" spans="1:16" ht="15" x14ac:dyDescent="0.25">
      <c r="A26" s="123"/>
      <c r="B26" s="124"/>
      <c r="C26" s="124"/>
      <c r="D26" s="124"/>
      <c r="E26" s="124"/>
      <c r="F26" s="124"/>
      <c r="G26" s="124"/>
      <c r="H26" s="124"/>
      <c r="I26" s="124"/>
      <c r="J26" s="124"/>
      <c r="K26" s="124"/>
      <c r="L26" s="124"/>
      <c r="M26" s="124"/>
      <c r="N26" s="124"/>
      <c r="O26" s="124"/>
      <c r="P26" s="186"/>
    </row>
    <row r="27" spans="1:16" ht="15" x14ac:dyDescent="0.25">
      <c r="A27" s="301"/>
      <c r="B27" s="304" t="s">
        <v>1745</v>
      </c>
      <c r="C27" s="303"/>
      <c r="D27" s="303"/>
      <c r="E27" s="303"/>
      <c r="F27" s="303"/>
      <c r="G27" s="302"/>
      <c r="P27" s="182"/>
    </row>
    <row r="28" spans="1:16" ht="15" x14ac:dyDescent="0.25">
      <c r="A28" s="301"/>
      <c r="B28" s="295" t="s">
        <v>251</v>
      </c>
      <c r="C28" s="125"/>
      <c r="D28" s="294"/>
      <c r="E28" s="294"/>
      <c r="F28" s="294"/>
      <c r="G28" s="126"/>
      <c r="K28" s="300" t="s">
        <v>252</v>
      </c>
      <c r="L28" s="299"/>
      <c r="M28" s="299"/>
      <c r="N28" s="299"/>
      <c r="O28" s="298"/>
      <c r="P28" s="182"/>
    </row>
    <row r="29" spans="1:16" ht="36" customHeight="1" x14ac:dyDescent="0.25">
      <c r="A29" s="310" t="s">
        <v>1658</v>
      </c>
      <c r="B29" s="127" t="s">
        <v>253</v>
      </c>
      <c r="C29" s="128" t="s">
        <v>254</v>
      </c>
      <c r="D29" s="128" t="s">
        <v>255</v>
      </c>
      <c r="E29" s="128" t="s">
        <v>29</v>
      </c>
      <c r="F29" s="128" t="s">
        <v>256</v>
      </c>
      <c r="G29" s="129" t="s">
        <v>257</v>
      </c>
      <c r="K29" s="130" t="s">
        <v>258</v>
      </c>
      <c r="L29" s="131"/>
      <c r="M29" s="132" t="s">
        <v>259</v>
      </c>
      <c r="N29" s="132" t="s">
        <v>260</v>
      </c>
      <c r="O29" s="133" t="s">
        <v>261</v>
      </c>
      <c r="P29" s="182"/>
    </row>
    <row r="30" spans="1:16" ht="15" x14ac:dyDescent="0.25">
      <c r="A30" s="310"/>
      <c r="B30" s="150">
        <f>COUNTIF('Gen Test Cases'!$I:$I,"Pass")+COUNTIF('IOS 16.0M Test Cases '!J:J,"Pass")</f>
        <v>0</v>
      </c>
      <c r="C30" s="150">
        <f>COUNTIF('Gen Test Cases'!$I:$I,"Fail")+COUNTIF('IOS 16.0M Test Cases '!J:J,"Fail")</f>
        <v>0</v>
      </c>
      <c r="D30" s="150">
        <f>COUNTIF('Gen Test Cases'!$I:$I,"Info")+COUNTIF('IOS 16.0M Test Cases '!J:J,"Info")</f>
        <v>0</v>
      </c>
      <c r="E30" s="150">
        <f>COUNTIF('Gen Test Cases'!$I:$I,"N/A")+COUNTIF('IOS 16.0M Test Cases '!J:J,"N/A")</f>
        <v>0</v>
      </c>
      <c r="F30" s="150">
        <f>B30+C30</f>
        <v>0</v>
      </c>
      <c r="G30" s="149">
        <f>D42/100</f>
        <v>0</v>
      </c>
      <c r="K30" s="134" t="s">
        <v>262</v>
      </c>
      <c r="L30" s="135"/>
      <c r="M30" s="297">
        <f>COUNTA('[1]Gen Test Cases'!I21:I56)+COUNTA('[1]IOS 16.0M Test Cases '!J3:J58)</f>
        <v>0</v>
      </c>
      <c r="N30" s="297">
        <f>O30-M30</f>
        <v>92</v>
      </c>
      <c r="O30" s="296">
        <f>COUNTA('[1]Gen Test Cases'!A3:A56)+COUNTA('[1]IOS 16.0M Test Cases '!A3:A58)</f>
        <v>92</v>
      </c>
      <c r="P30" s="182"/>
    </row>
    <row r="31" spans="1:16" ht="15" x14ac:dyDescent="0.25">
      <c r="A31" s="310"/>
      <c r="P31" s="182"/>
    </row>
    <row r="32" spans="1:16" ht="15" x14ac:dyDescent="0.25">
      <c r="A32" s="136"/>
      <c r="B32" s="295" t="s">
        <v>263</v>
      </c>
      <c r="C32" s="294"/>
      <c r="D32" s="294"/>
      <c r="E32" s="294"/>
      <c r="F32" s="294"/>
      <c r="G32" s="293"/>
      <c r="O32" s="289"/>
      <c r="P32" s="182"/>
    </row>
    <row r="33" spans="1:16" ht="15" x14ac:dyDescent="0.25">
      <c r="A33" s="136"/>
      <c r="B33" s="137" t="s">
        <v>264</v>
      </c>
      <c r="C33" s="137" t="s">
        <v>265</v>
      </c>
      <c r="D33" s="137" t="s">
        <v>244</v>
      </c>
      <c r="E33" s="137" t="s">
        <v>27</v>
      </c>
      <c r="F33" s="137" t="s">
        <v>29</v>
      </c>
      <c r="G33" s="137" t="s">
        <v>266</v>
      </c>
      <c r="H33" s="292" t="s">
        <v>267</v>
      </c>
      <c r="I33" s="292" t="s">
        <v>268</v>
      </c>
      <c r="O33" s="291"/>
      <c r="P33" s="182"/>
    </row>
    <row r="34" spans="1:16" ht="15" x14ac:dyDescent="0.25">
      <c r="A34" s="138"/>
      <c r="B34" s="139">
        <v>8</v>
      </c>
      <c r="C34" s="139">
        <f>COUNTIF('Gen Test Cases'!$AA:$AA,$B34)+COUNTIF('IOS 16.0M Test Cases '!AA:AA,$B34)</f>
        <v>0</v>
      </c>
      <c r="D34" s="139">
        <f>COUNTIFS('Gen Test Cases'!$AA:$AA,$B34,'Gen Test Cases'!$I:$I,D$33)+COUNTIFS('IOS 16.0M Test Cases '!AA:AA,$B34,'IOS 16.0M Test Cases '!J:J,D$33)</f>
        <v>0</v>
      </c>
      <c r="E34" s="139">
        <f>COUNTIFS('Gen Test Cases'!$AA:$AA,$B34,'Gen Test Cases'!$I:$I,E$33)+COUNTIFS('IOS 16.0M Test Cases '!AA:AA,$B34,'IOS 16.0M Test Cases '!J:J,E$33)</f>
        <v>0</v>
      </c>
      <c r="F34" s="139">
        <f>COUNTIFS('Gen Test Cases'!$AA:$AA,$B34,'Gen Test Cases'!$I:$I,F$33)+COUNTIFS('IOS 16.0M Test Cases '!AA:AA,$B34,'IOS 16.0M Test Cases '!J:J,F$33)</f>
        <v>0</v>
      </c>
      <c r="G34" s="194">
        <v>1500</v>
      </c>
      <c r="H34" s="115">
        <f t="shared" ref="H34:H41" si="2">(C34-F34)*(G34)</f>
        <v>0</v>
      </c>
      <c r="I34" s="115">
        <f t="shared" ref="I34:I41" si="3">D34*G34</f>
        <v>0</v>
      </c>
      <c r="O34" s="291"/>
      <c r="P34" s="182"/>
    </row>
    <row r="35" spans="1:16" ht="15" x14ac:dyDescent="0.25">
      <c r="A35" s="138"/>
      <c r="B35" s="139">
        <v>7</v>
      </c>
      <c r="C35" s="139">
        <f>COUNTIF('Gen Test Cases'!$AA:$AA,$B35)+COUNTIF('IOS 16.0M Test Cases '!AA:AA,$B35)</f>
        <v>5</v>
      </c>
      <c r="D35" s="139">
        <f>COUNTIFS('Gen Test Cases'!$AA:$AA,$B35,'Gen Test Cases'!$I:$I,D$33)+COUNTIFS('IOS 16.0M Test Cases '!AA:AA,$B35,'IOS 16.0M Test Cases '!J:J,D$33)</f>
        <v>0</v>
      </c>
      <c r="E35" s="139">
        <f>COUNTIFS('Gen Test Cases'!$AA:$AA,$B35,'Gen Test Cases'!$I:$I,E$33)+COUNTIFS('IOS 16.0M Test Cases '!AA:AA,$B35,'IOS 16.0M Test Cases '!J:J,E$33)</f>
        <v>0</v>
      </c>
      <c r="F35" s="139">
        <f>COUNTIFS('Gen Test Cases'!$AA:$AA,$B35,'Gen Test Cases'!$I:$I,F$33)+COUNTIFS('IOS 16.0M Test Cases '!AA:AA,$B35,'IOS 16.0M Test Cases '!J:J,F$33)</f>
        <v>0</v>
      </c>
      <c r="G35" s="194">
        <v>750</v>
      </c>
      <c r="H35" s="115">
        <f t="shared" si="2"/>
        <v>3750</v>
      </c>
      <c r="I35" s="115">
        <f t="shared" si="3"/>
        <v>0</v>
      </c>
      <c r="K35" s="187" t="str">
        <f>"WARNING: THERE IS AT LEAST ONE TEST CASE WITH AN 'INFO' OR BLANK STATUS (SEE ABOVE)"</f>
        <v>WARNING: THERE IS AT LEAST ONE TEST CASE WITH AN 'INFO' OR BLANK STATUS (SEE ABOVE)</v>
      </c>
      <c r="O35" s="291"/>
      <c r="P35" s="182"/>
    </row>
    <row r="36" spans="1:16" ht="15" x14ac:dyDescent="0.25">
      <c r="A36" s="138"/>
      <c r="B36" s="139">
        <v>6</v>
      </c>
      <c r="C36" s="139">
        <f>COUNTIF('Gen Test Cases'!$AA:$AA,$B36)+COUNTIF('IOS 16.0M Test Cases '!AA:AA,$B36)</f>
        <v>14</v>
      </c>
      <c r="D36" s="139">
        <f>COUNTIFS('Gen Test Cases'!$AA:$AA,$B36,'Gen Test Cases'!$I:$I,D$33)+COUNTIFS('IOS 16.0M Test Cases '!AA:AA,$B36,'IOS 16.0M Test Cases '!J:J,D$33)</f>
        <v>0</v>
      </c>
      <c r="E36" s="139">
        <f>COUNTIFS('Gen Test Cases'!$AA:$AA,$B36,'Gen Test Cases'!$I:$I,E$33)+COUNTIFS('IOS 16.0M Test Cases '!AA:AA,$B36,'IOS 16.0M Test Cases '!J:J,E$33)</f>
        <v>0</v>
      </c>
      <c r="F36" s="139">
        <f>COUNTIFS('Gen Test Cases'!$AA:$AA,$B36,'Gen Test Cases'!$I:$I,F$33)+COUNTIFS('IOS 16.0M Test Cases '!AA:AA,$B36,'IOS 16.0M Test Cases '!J:J,F$33)</f>
        <v>0</v>
      </c>
      <c r="G36" s="194">
        <v>100</v>
      </c>
      <c r="H36" s="115">
        <f t="shared" si="2"/>
        <v>1400</v>
      </c>
      <c r="I36" s="115">
        <f t="shared" si="3"/>
        <v>0</v>
      </c>
      <c r="O36" s="291"/>
      <c r="P36" s="182"/>
    </row>
    <row r="37" spans="1:16" ht="15" x14ac:dyDescent="0.25">
      <c r="A37" s="138"/>
      <c r="B37" s="139">
        <v>5</v>
      </c>
      <c r="C37" s="139">
        <f>COUNTIF('Gen Test Cases'!$AA:$AA,$B37)+COUNTIF('IOS 16.0M Test Cases '!AA:AA,$B37)</f>
        <v>35</v>
      </c>
      <c r="D37" s="139">
        <f>COUNTIFS('Gen Test Cases'!$AA:$AA,$B37,'Gen Test Cases'!$I:$I,D$33)+COUNTIFS('IOS 16.0M Test Cases '!AA:AA,$B37,'IOS 16.0M Test Cases '!J:J,D$33)</f>
        <v>0</v>
      </c>
      <c r="E37" s="139">
        <f>COUNTIFS('Gen Test Cases'!$AA:$AA,$B37,'Gen Test Cases'!$I:$I,E$33)+COUNTIFS('IOS 16.0M Test Cases '!AA:AA,$B37,'IOS 16.0M Test Cases '!J:J,E$33)</f>
        <v>0</v>
      </c>
      <c r="F37" s="139">
        <f>COUNTIFS('Gen Test Cases'!$AA:$AA,$B37,'Gen Test Cases'!$I:$I,F$33)+COUNTIFS('IOS 16.0M Test Cases '!AA:AA,$B37,'IOS 16.0M Test Cases '!J:J,F$33)</f>
        <v>0</v>
      </c>
      <c r="G37" s="194">
        <v>50</v>
      </c>
      <c r="H37" s="115">
        <f t="shared" si="2"/>
        <v>1750</v>
      </c>
      <c r="I37" s="115">
        <f t="shared" si="3"/>
        <v>0</v>
      </c>
      <c r="K37" s="187" t="str">
        <f>"WARNING: THERE IS AT LEAST ONE TEST CASE WITH MULTIPLE OR INVALID ISSUE CODES"</f>
        <v>WARNING: THERE IS AT LEAST ONE TEST CASE WITH MULTIPLE OR INVALID ISSUE CODES</v>
      </c>
      <c r="O37" s="291"/>
      <c r="P37" s="182"/>
    </row>
    <row r="38" spans="1:16" ht="15" x14ac:dyDescent="0.25">
      <c r="A38" s="138"/>
      <c r="B38" s="139">
        <v>4</v>
      </c>
      <c r="C38" s="139">
        <f>COUNTIF('Gen Test Cases'!$AA:$AA,$B38)+COUNTIF('IOS 16.0M Test Cases '!AA:AA,$B38)</f>
        <v>16</v>
      </c>
      <c r="D38" s="139">
        <f>COUNTIFS('Gen Test Cases'!$AA:$AA,$B38,'Gen Test Cases'!$I:$I,D$33)+COUNTIFS('IOS 16.0M Test Cases '!AA:AA,$B38,'IOS 16.0M Test Cases '!J:J,D$33)</f>
        <v>0</v>
      </c>
      <c r="E38" s="139">
        <f>COUNTIFS('Gen Test Cases'!$AA:$AA,$B38,'Gen Test Cases'!$I:$I,E$33)+COUNTIFS('IOS 16.0M Test Cases '!AA:AA,$B38,'IOS 16.0M Test Cases '!J:J,E$33)</f>
        <v>0</v>
      </c>
      <c r="F38" s="139">
        <f>COUNTIFS('Gen Test Cases'!$AA:$AA,$B38,'Gen Test Cases'!$I:$I,F$33)+COUNTIFS('IOS 16.0M Test Cases '!AA:AA,$B38,'IOS 16.0M Test Cases '!J:J,F$33)</f>
        <v>0</v>
      </c>
      <c r="G38" s="194">
        <v>10</v>
      </c>
      <c r="H38" s="115">
        <f t="shared" si="2"/>
        <v>160</v>
      </c>
      <c r="I38" s="115">
        <f t="shared" si="3"/>
        <v>0</v>
      </c>
      <c r="O38" s="291"/>
      <c r="P38" s="182"/>
    </row>
    <row r="39" spans="1:16" ht="15" x14ac:dyDescent="0.25">
      <c r="A39" s="138"/>
      <c r="B39" s="139">
        <v>3</v>
      </c>
      <c r="C39" s="139">
        <f>COUNTIF('Gen Test Cases'!$AA:$AA,$B39)+COUNTIF('IOS 16.0M Test Cases '!AA:AA,$B39)</f>
        <v>4</v>
      </c>
      <c r="D39" s="139">
        <f>COUNTIFS('Gen Test Cases'!$AA:$AA,$B39,'Gen Test Cases'!$I:$I,D$33)+COUNTIFS('IOS 16.0M Test Cases '!AA:AA,$B39,'IOS 16.0M Test Cases '!J:J,D$33)</f>
        <v>0</v>
      </c>
      <c r="E39" s="139">
        <f>COUNTIFS('Gen Test Cases'!$AA:$AA,$B39,'Gen Test Cases'!$I:$I,E$33)+COUNTIFS('IOS 16.0M Test Cases '!AA:AA,$B39,'IOS 16.0M Test Cases '!J:J,E$33)</f>
        <v>0</v>
      </c>
      <c r="F39" s="139">
        <f>COUNTIFS('Gen Test Cases'!$AA:$AA,$B39,'Gen Test Cases'!$I:$I,F$33)+COUNTIFS('IOS 16.0M Test Cases '!AA:AA,$B39,'IOS 16.0M Test Cases '!J:J,F$33)</f>
        <v>0</v>
      </c>
      <c r="G39" s="194">
        <v>5</v>
      </c>
      <c r="H39" s="115">
        <f t="shared" si="2"/>
        <v>20</v>
      </c>
      <c r="I39" s="115">
        <f t="shared" si="3"/>
        <v>0</v>
      </c>
      <c r="P39" s="182"/>
    </row>
    <row r="40" spans="1:16" ht="15" x14ac:dyDescent="0.25">
      <c r="A40" s="138"/>
      <c r="B40" s="139">
        <v>2</v>
      </c>
      <c r="C40" s="139">
        <f>COUNTIF('Gen Test Cases'!$AA:$AA,$B40)+COUNTIF('IOS 16.0M Test Cases '!AA:AA,$B40)</f>
        <v>4</v>
      </c>
      <c r="D40" s="139">
        <f>COUNTIFS('Gen Test Cases'!$AA:$AA,$B40,'Gen Test Cases'!$I:$I,D$33)+COUNTIFS('IOS 16.0M Test Cases '!AA:AA,$B40,'IOS 16.0M Test Cases '!J:J,D$33)</f>
        <v>0</v>
      </c>
      <c r="E40" s="139">
        <f>COUNTIFS('Gen Test Cases'!$AA:$AA,$B40,'Gen Test Cases'!$I:$I,E$33)+COUNTIFS('IOS 16.0M Test Cases '!AA:AA,$B40,'IOS 16.0M Test Cases '!J:J,E$33)</f>
        <v>0</v>
      </c>
      <c r="F40" s="139">
        <f>COUNTIFS('Gen Test Cases'!$AA:$AA,$B40,'Gen Test Cases'!$I:$I,F$33)+COUNTIFS('IOS 16.0M Test Cases '!AA:AA,$B40,'IOS 16.0M Test Cases '!J:J,F$33)</f>
        <v>0</v>
      </c>
      <c r="G40" s="194">
        <v>2</v>
      </c>
      <c r="H40" s="115">
        <f t="shared" si="2"/>
        <v>8</v>
      </c>
      <c r="I40" s="115">
        <f t="shared" si="3"/>
        <v>0</v>
      </c>
      <c r="P40" s="182"/>
    </row>
    <row r="41" spans="1:16" ht="15" x14ac:dyDescent="0.25">
      <c r="A41" s="138"/>
      <c r="B41" s="139">
        <v>1</v>
      </c>
      <c r="C41" s="139">
        <f>COUNTIF('Gen Test Cases'!$AA:$AA,$B41)+COUNTIF('IOS 16.0M Test Cases '!AA:AA,$B41)</f>
        <v>0</v>
      </c>
      <c r="D41" s="139">
        <f>COUNTIFS('Gen Test Cases'!$AA:$AA,$B41,'Gen Test Cases'!$I:$I,D$33)+COUNTIFS('IOS 16.0M Test Cases '!AA:AA,$B41,'IOS 16.0M Test Cases '!J:J,D$33)</f>
        <v>0</v>
      </c>
      <c r="E41" s="139">
        <f>COUNTIFS('Gen Test Cases'!$AA:$AA,$B41,'Gen Test Cases'!$I:$I,E$33)+COUNTIFS('IOS 16.0M Test Cases '!AA:AA,$B41,'IOS 16.0M Test Cases '!J:J,E$33)</f>
        <v>0</v>
      </c>
      <c r="F41" s="139">
        <f>COUNTIFS('Gen Test Cases'!$AA:$AA,$B41,'Gen Test Cases'!$I:$I,F$33)+COUNTIFS('IOS 16.0M Test Cases '!AA:AA,$B41,'IOS 16.0M Test Cases '!J:J,F$33)</f>
        <v>0</v>
      </c>
      <c r="G41" s="194">
        <v>1</v>
      </c>
      <c r="H41" s="115">
        <f t="shared" si="2"/>
        <v>0</v>
      </c>
      <c r="I41" s="115">
        <f t="shared" si="3"/>
        <v>0</v>
      </c>
      <c r="P41" s="182"/>
    </row>
    <row r="42" spans="1:16" ht="15" hidden="1" x14ac:dyDescent="0.25">
      <c r="A42" s="138"/>
      <c r="B42" s="290" t="s">
        <v>269</v>
      </c>
      <c r="C42" s="140"/>
      <c r="D42" s="141">
        <f>SUM(I34:I41)/SUM(H34:H41)*100</f>
        <v>0</v>
      </c>
      <c r="F42" s="139" t="e">
        <f>COUNTIFS('[1]Gen Test Cases'!$AA:$AA,$B42,'[1]Gen Test Cases'!$I:$I,F$33)+COUNTIFS('[1]IOS 16.0M Test Cases '!AA:AA,$B42,'[1]IOS 16.0M Test Cases '!J:J,F$33)</f>
        <v>#VALUE!</v>
      </c>
      <c r="J42" s="289"/>
      <c r="K42" s="289"/>
      <c r="L42" s="289"/>
      <c r="M42" s="289"/>
      <c r="N42" s="289"/>
      <c r="P42" s="182"/>
    </row>
    <row r="43" spans="1:16" ht="12.75" customHeight="1" x14ac:dyDescent="0.25">
      <c r="A43" s="183"/>
      <c r="B43" s="184"/>
      <c r="C43" s="184"/>
      <c r="D43" s="184"/>
      <c r="E43" s="184"/>
      <c r="F43" s="184"/>
      <c r="G43" s="184"/>
      <c r="H43" s="184"/>
      <c r="I43" s="184"/>
      <c r="J43" s="184"/>
      <c r="K43" s="184"/>
      <c r="L43" s="184"/>
      <c r="M43" s="184"/>
      <c r="N43" s="184"/>
      <c r="O43" s="184"/>
      <c r="P43" s="185"/>
    </row>
  </sheetData>
  <mergeCells count="2">
    <mergeCell ref="A11:A13"/>
    <mergeCell ref="A29:A31"/>
  </mergeCells>
  <conditionalFormatting sqref="N12">
    <cfRule type="cellIs" dxfId="24" priority="9" stopIfTrue="1" operator="greaterThan">
      <formula>0</formula>
    </cfRule>
    <cfRule type="cellIs" dxfId="23" priority="10" stopIfTrue="1" operator="lessThan">
      <formula>0</formula>
    </cfRule>
  </conditionalFormatting>
  <conditionalFormatting sqref="D12">
    <cfRule type="cellIs" dxfId="22" priority="8" stopIfTrue="1" operator="greaterThan">
      <formula>0</formula>
    </cfRule>
  </conditionalFormatting>
  <conditionalFormatting sqref="K19">
    <cfRule type="expression" dxfId="21" priority="7" stopIfTrue="1">
      <formula>$A$29=0</formula>
    </cfRule>
  </conditionalFormatting>
  <conditionalFormatting sqref="K17">
    <cfRule type="expression" dxfId="20" priority="6" stopIfTrue="1">
      <formula>$A$29=0</formula>
    </cfRule>
  </conditionalFormatting>
  <conditionalFormatting sqref="N30">
    <cfRule type="cellIs" dxfId="19" priority="4" stopIfTrue="1" operator="greaterThan">
      <formula>0</formula>
    </cfRule>
    <cfRule type="cellIs" dxfId="18" priority="5" stopIfTrue="1" operator="lessThan">
      <formula>0</formula>
    </cfRule>
  </conditionalFormatting>
  <conditionalFormatting sqref="D30">
    <cfRule type="cellIs" dxfId="17" priority="3" stopIfTrue="1" operator="greaterThan">
      <formula>0</formula>
    </cfRule>
  </conditionalFormatting>
  <conditionalFormatting sqref="K37">
    <cfRule type="expression" dxfId="16" priority="2" stopIfTrue="1">
      <formula>$A$29=0</formula>
    </cfRule>
  </conditionalFormatting>
  <conditionalFormatting sqref="K35">
    <cfRule type="expression" dxfId="15" priority="1" stopIfTrue="1">
      <formula>$A$29=0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53"/>
  <sheetViews>
    <sheetView zoomScale="80" zoomScaleNormal="80" workbookViewId="0"/>
  </sheetViews>
  <sheetFormatPr defaultColWidth="11.42578125" defaultRowHeight="15" x14ac:dyDescent="0.25"/>
  <cols>
    <col min="1" max="13" width="11.42578125" style="37" customWidth="1"/>
    <col min="14" max="14" width="9.28515625" style="37" customWidth="1"/>
    <col min="15" max="25" width="11.42578125" style="177"/>
    <col min="26" max="16384" width="11.42578125" style="41"/>
  </cols>
  <sheetData>
    <row r="1" spans="1:25" x14ac:dyDescent="0.25">
      <c r="A1" s="34" t="s">
        <v>30</v>
      </c>
      <c r="B1" s="35"/>
      <c r="C1" s="35"/>
      <c r="D1" s="35"/>
      <c r="E1" s="35"/>
      <c r="F1" s="35"/>
      <c r="G1" s="35"/>
      <c r="H1" s="35"/>
      <c r="I1" s="35"/>
      <c r="J1" s="35"/>
      <c r="K1" s="35"/>
      <c r="L1" s="35"/>
      <c r="M1" s="35"/>
      <c r="N1" s="36"/>
    </row>
    <row r="2" spans="1:25" ht="12.75" customHeight="1" x14ac:dyDescent="0.25">
      <c r="A2" s="60" t="s">
        <v>31</v>
      </c>
      <c r="B2" s="61"/>
      <c r="C2" s="61"/>
      <c r="D2" s="61"/>
      <c r="E2" s="61"/>
      <c r="F2" s="61"/>
      <c r="G2" s="61"/>
      <c r="H2" s="61"/>
      <c r="I2" s="61"/>
      <c r="J2" s="61"/>
      <c r="K2" s="61"/>
      <c r="L2" s="61"/>
      <c r="M2" s="61"/>
      <c r="N2" s="62"/>
    </row>
    <row r="3" spans="1:25" s="42" customFormat="1" ht="243.75" customHeight="1" x14ac:dyDescent="0.2">
      <c r="A3" s="329" t="s">
        <v>1659</v>
      </c>
      <c r="B3" s="330"/>
      <c r="C3" s="330"/>
      <c r="D3" s="330"/>
      <c r="E3" s="330"/>
      <c r="F3" s="330"/>
      <c r="G3" s="330"/>
      <c r="H3" s="330"/>
      <c r="I3" s="330"/>
      <c r="J3" s="330"/>
      <c r="K3" s="330"/>
      <c r="L3" s="330"/>
      <c r="M3" s="330"/>
      <c r="N3" s="331"/>
      <c r="O3" s="178"/>
      <c r="P3" s="178"/>
      <c r="Q3" s="178"/>
      <c r="R3" s="178"/>
      <c r="S3" s="178"/>
      <c r="T3" s="178"/>
      <c r="U3" s="178"/>
      <c r="V3" s="178"/>
      <c r="W3" s="178"/>
      <c r="X3" s="178"/>
      <c r="Y3" s="178"/>
    </row>
    <row r="4" spans="1:25" s="42" customFormat="1" ht="12.75" x14ac:dyDescent="0.2">
      <c r="A4" s="77"/>
      <c r="B4" s="77"/>
      <c r="C4" s="77"/>
      <c r="D4" s="77"/>
      <c r="E4" s="77"/>
      <c r="F4" s="77"/>
      <c r="G4" s="77"/>
      <c r="H4" s="77"/>
      <c r="I4" s="77"/>
      <c r="J4" s="77"/>
      <c r="K4" s="77"/>
      <c r="L4" s="77"/>
      <c r="M4" s="77"/>
      <c r="N4" s="77"/>
      <c r="O4" s="178"/>
      <c r="P4" s="178"/>
      <c r="Q4" s="178"/>
      <c r="R4" s="178"/>
      <c r="S4" s="178"/>
      <c r="T4" s="178"/>
      <c r="U4" s="178"/>
      <c r="V4" s="178"/>
      <c r="W4" s="178"/>
      <c r="X4" s="178"/>
      <c r="Y4" s="178"/>
    </row>
    <row r="5" spans="1:25" s="42" customFormat="1" ht="12.75" customHeight="1" x14ac:dyDescent="0.2">
      <c r="A5" s="38" t="s">
        <v>32</v>
      </c>
      <c r="B5" s="39"/>
      <c r="C5" s="39"/>
      <c r="D5" s="39"/>
      <c r="E5" s="39"/>
      <c r="F5" s="39"/>
      <c r="G5" s="39"/>
      <c r="H5" s="39"/>
      <c r="I5" s="39"/>
      <c r="J5" s="39"/>
      <c r="K5" s="39"/>
      <c r="L5" s="39"/>
      <c r="M5" s="39"/>
      <c r="N5" s="40"/>
      <c r="O5" s="178"/>
      <c r="P5" s="178"/>
      <c r="Q5" s="178"/>
      <c r="R5" s="178"/>
      <c r="S5" s="178"/>
      <c r="T5" s="178"/>
      <c r="U5" s="178"/>
      <c r="V5" s="178"/>
      <c r="W5" s="178"/>
      <c r="X5" s="178"/>
      <c r="Y5" s="178"/>
    </row>
    <row r="6" spans="1:25" s="42" customFormat="1" ht="12.75" customHeight="1" x14ac:dyDescent="0.2">
      <c r="A6" s="43" t="s">
        <v>33</v>
      </c>
      <c r="B6" s="44"/>
      <c r="C6" s="45"/>
      <c r="D6" s="78" t="s">
        <v>34</v>
      </c>
      <c r="E6" s="79"/>
      <c r="F6" s="79"/>
      <c r="G6" s="79"/>
      <c r="H6" s="79"/>
      <c r="I6" s="79"/>
      <c r="J6" s="79"/>
      <c r="K6" s="79"/>
      <c r="L6" s="79"/>
      <c r="M6" s="79"/>
      <c r="N6" s="80"/>
      <c r="O6" s="178"/>
      <c r="P6" s="178"/>
      <c r="Q6" s="178"/>
      <c r="R6" s="178"/>
      <c r="S6" s="178"/>
      <c r="T6" s="178"/>
      <c r="U6" s="178"/>
      <c r="V6" s="178"/>
      <c r="W6" s="178"/>
      <c r="X6" s="178"/>
      <c r="Y6" s="178"/>
    </row>
    <row r="7" spans="1:25" s="42" customFormat="1" ht="12.75" x14ac:dyDescent="0.2">
      <c r="A7" s="46"/>
      <c r="B7" s="47"/>
      <c r="C7" s="48"/>
      <c r="D7" s="81" t="s">
        <v>35</v>
      </c>
      <c r="E7" s="82"/>
      <c r="F7" s="82"/>
      <c r="G7" s="82"/>
      <c r="H7" s="82"/>
      <c r="I7" s="82"/>
      <c r="J7" s="82"/>
      <c r="K7" s="82"/>
      <c r="L7" s="82"/>
      <c r="M7" s="82"/>
      <c r="N7" s="83"/>
      <c r="O7" s="178"/>
      <c r="P7" s="178"/>
      <c r="Q7" s="178"/>
      <c r="R7" s="178"/>
      <c r="S7" s="178"/>
      <c r="T7" s="178"/>
      <c r="U7" s="178"/>
      <c r="V7" s="178"/>
      <c r="W7" s="178"/>
      <c r="X7" s="178"/>
      <c r="Y7" s="178"/>
    </row>
    <row r="8" spans="1:25" s="42" customFormat="1" ht="12.75" customHeight="1" x14ac:dyDescent="0.2">
      <c r="A8" s="49" t="s">
        <v>36</v>
      </c>
      <c r="B8" s="50"/>
      <c r="C8" s="51"/>
      <c r="D8" s="84" t="s">
        <v>37</v>
      </c>
      <c r="E8" s="85"/>
      <c r="F8" s="85"/>
      <c r="G8" s="85"/>
      <c r="H8" s="85"/>
      <c r="I8" s="85"/>
      <c r="J8" s="85"/>
      <c r="K8" s="85"/>
      <c r="L8" s="85"/>
      <c r="M8" s="85"/>
      <c r="N8" s="86"/>
      <c r="O8" s="178"/>
      <c r="P8" s="178"/>
      <c r="Q8" s="178"/>
      <c r="R8" s="178"/>
      <c r="S8" s="178"/>
      <c r="T8" s="178"/>
      <c r="U8" s="178"/>
      <c r="V8" s="178"/>
      <c r="W8" s="178"/>
      <c r="X8" s="178"/>
      <c r="Y8" s="178"/>
    </row>
    <row r="9" spans="1:25" ht="12.75" customHeight="1" x14ac:dyDescent="0.25">
      <c r="A9" s="43" t="s">
        <v>38</v>
      </c>
      <c r="B9" s="44"/>
      <c r="C9" s="45"/>
      <c r="D9" s="78" t="s">
        <v>39</v>
      </c>
      <c r="E9" s="79"/>
      <c r="F9" s="79"/>
      <c r="G9" s="79"/>
      <c r="H9" s="79"/>
      <c r="I9" s="79"/>
      <c r="J9" s="79"/>
      <c r="K9" s="79"/>
      <c r="L9" s="79"/>
      <c r="M9" s="79"/>
      <c r="N9" s="80"/>
    </row>
    <row r="10" spans="1:25" s="42" customFormat="1" ht="12.75" customHeight="1" x14ac:dyDescent="0.2">
      <c r="A10" s="43" t="s">
        <v>160</v>
      </c>
      <c r="B10" s="44"/>
      <c r="C10" s="45"/>
      <c r="D10" s="332" t="s">
        <v>161</v>
      </c>
      <c r="E10" s="333"/>
      <c r="F10" s="333"/>
      <c r="G10" s="333"/>
      <c r="H10" s="333"/>
      <c r="I10" s="333"/>
      <c r="J10" s="333"/>
      <c r="K10" s="333"/>
      <c r="L10" s="333"/>
      <c r="M10" s="333"/>
      <c r="N10" s="334"/>
      <c r="O10" s="178"/>
      <c r="P10" s="178"/>
      <c r="Q10" s="178"/>
      <c r="R10" s="178"/>
      <c r="S10" s="178"/>
      <c r="T10" s="178"/>
      <c r="U10" s="178"/>
      <c r="V10" s="178"/>
      <c r="W10" s="178"/>
      <c r="X10" s="178"/>
      <c r="Y10" s="178"/>
    </row>
    <row r="11" spans="1:25" s="42" customFormat="1" ht="12.75" x14ac:dyDescent="0.2">
      <c r="A11" s="52"/>
      <c r="B11" s="53"/>
      <c r="C11" s="54"/>
      <c r="D11" s="335"/>
      <c r="E11" s="336"/>
      <c r="F11" s="336"/>
      <c r="G11" s="336"/>
      <c r="H11" s="336"/>
      <c r="I11" s="336"/>
      <c r="J11" s="336"/>
      <c r="K11" s="336"/>
      <c r="L11" s="336"/>
      <c r="M11" s="336"/>
      <c r="N11" s="337"/>
      <c r="O11" s="178"/>
      <c r="P11" s="178"/>
      <c r="Q11" s="178"/>
      <c r="R11" s="178"/>
      <c r="S11" s="178"/>
      <c r="T11" s="178"/>
      <c r="U11" s="178"/>
      <c r="V11" s="178"/>
      <c r="W11" s="178"/>
      <c r="X11" s="178"/>
      <c r="Y11" s="178"/>
    </row>
    <row r="12" spans="1:25" s="42" customFormat="1" ht="12.75" customHeight="1" x14ac:dyDescent="0.2">
      <c r="A12" s="87" t="s">
        <v>162</v>
      </c>
      <c r="B12" s="88"/>
      <c r="C12" s="89"/>
      <c r="D12" s="90" t="s">
        <v>163</v>
      </c>
      <c r="E12" s="91"/>
      <c r="F12" s="91"/>
      <c r="G12" s="91"/>
      <c r="H12" s="91"/>
      <c r="I12" s="91"/>
      <c r="J12" s="91"/>
      <c r="K12" s="91"/>
      <c r="L12" s="91"/>
      <c r="M12" s="91"/>
      <c r="N12" s="92"/>
      <c r="O12" s="178"/>
      <c r="P12" s="178"/>
      <c r="Q12" s="178"/>
      <c r="R12" s="178"/>
      <c r="S12" s="178"/>
      <c r="T12" s="178"/>
      <c r="U12" s="178"/>
      <c r="V12" s="178"/>
      <c r="W12" s="178"/>
      <c r="X12" s="178"/>
      <c r="Y12" s="178"/>
    </row>
    <row r="13" spans="1:25" ht="12.75" customHeight="1" x14ac:dyDescent="0.25">
      <c r="A13" s="52" t="s">
        <v>78</v>
      </c>
      <c r="B13" s="53"/>
      <c r="C13" s="54"/>
      <c r="D13" s="93" t="s">
        <v>40</v>
      </c>
      <c r="E13" s="94"/>
      <c r="F13" s="94"/>
      <c r="G13" s="94"/>
      <c r="H13" s="94"/>
      <c r="I13" s="94"/>
      <c r="J13" s="94"/>
      <c r="K13" s="94"/>
      <c r="L13" s="94"/>
      <c r="M13" s="94"/>
      <c r="N13" s="95"/>
    </row>
    <row r="14" spans="1:25" x14ac:dyDescent="0.25">
      <c r="A14" s="46"/>
      <c r="B14" s="47"/>
      <c r="C14" s="48"/>
      <c r="D14" s="81" t="s">
        <v>41</v>
      </c>
      <c r="E14" s="82"/>
      <c r="F14" s="82"/>
      <c r="G14" s="82"/>
      <c r="H14" s="82"/>
      <c r="I14" s="82"/>
      <c r="J14" s="82"/>
      <c r="K14" s="82"/>
      <c r="L14" s="82"/>
      <c r="M14" s="82"/>
      <c r="N14" s="83"/>
    </row>
    <row r="15" spans="1:25" ht="12.75" customHeight="1" x14ac:dyDescent="0.25">
      <c r="A15" s="43" t="s">
        <v>42</v>
      </c>
      <c r="B15" s="44"/>
      <c r="C15" s="45"/>
      <c r="D15" s="78" t="s">
        <v>43</v>
      </c>
      <c r="E15" s="79"/>
      <c r="F15" s="79"/>
      <c r="G15" s="79"/>
      <c r="H15" s="79"/>
      <c r="I15" s="79"/>
      <c r="J15" s="79"/>
      <c r="K15" s="79"/>
      <c r="L15" s="79"/>
      <c r="M15" s="79"/>
      <c r="N15" s="80"/>
    </row>
    <row r="16" spans="1:25" x14ac:dyDescent="0.25">
      <c r="A16" s="46"/>
      <c r="B16" s="47"/>
      <c r="C16" s="48"/>
      <c r="D16" s="81" t="s">
        <v>79</v>
      </c>
      <c r="E16" s="82"/>
      <c r="F16" s="82"/>
      <c r="G16" s="82"/>
      <c r="H16" s="82"/>
      <c r="I16" s="82"/>
      <c r="J16" s="82"/>
      <c r="K16" s="82"/>
      <c r="L16" s="82"/>
      <c r="M16" s="82"/>
      <c r="N16" s="83"/>
    </row>
    <row r="17" spans="1:14" ht="12.75" customHeight="1" x14ac:dyDescent="0.25">
      <c r="A17" s="49" t="s">
        <v>44</v>
      </c>
      <c r="B17" s="50"/>
      <c r="C17" s="51"/>
      <c r="D17" s="84" t="s">
        <v>45</v>
      </c>
      <c r="E17" s="85"/>
      <c r="F17" s="85"/>
      <c r="G17" s="85"/>
      <c r="H17" s="85"/>
      <c r="I17" s="85"/>
      <c r="J17" s="85"/>
      <c r="K17" s="85"/>
      <c r="L17" s="85"/>
      <c r="M17" s="85"/>
      <c r="N17" s="86"/>
    </row>
    <row r="18" spans="1:14" ht="12.75" customHeight="1" x14ac:dyDescent="0.25">
      <c r="A18" s="43" t="s">
        <v>46</v>
      </c>
      <c r="B18" s="44"/>
      <c r="C18" s="45"/>
      <c r="D18" s="78" t="s">
        <v>47</v>
      </c>
      <c r="E18" s="79"/>
      <c r="F18" s="79"/>
      <c r="G18" s="79"/>
      <c r="H18" s="79"/>
      <c r="I18" s="79"/>
      <c r="J18" s="79"/>
      <c r="K18" s="79"/>
      <c r="L18" s="79"/>
      <c r="M18" s="79"/>
      <c r="N18" s="80"/>
    </row>
    <row r="19" spans="1:14" x14ac:dyDescent="0.25">
      <c r="A19" s="46"/>
      <c r="B19" s="47"/>
      <c r="C19" s="48"/>
      <c r="D19" s="81" t="s">
        <v>48</v>
      </c>
      <c r="E19" s="82"/>
      <c r="F19" s="82"/>
      <c r="G19" s="82"/>
      <c r="H19" s="82"/>
      <c r="I19" s="82"/>
      <c r="J19" s="82"/>
      <c r="K19" s="82"/>
      <c r="L19" s="82"/>
      <c r="M19" s="82"/>
      <c r="N19" s="83"/>
    </row>
    <row r="20" spans="1:14" ht="12.75" customHeight="1" x14ac:dyDescent="0.25">
      <c r="A20" s="43" t="s">
        <v>49</v>
      </c>
      <c r="B20" s="44"/>
      <c r="C20" s="45"/>
      <c r="D20" s="78" t="s">
        <v>50</v>
      </c>
      <c r="E20" s="79"/>
      <c r="F20" s="79"/>
      <c r="G20" s="79"/>
      <c r="H20" s="79"/>
      <c r="I20" s="79"/>
      <c r="J20" s="79"/>
      <c r="K20" s="79"/>
      <c r="L20" s="79"/>
      <c r="M20" s="79"/>
      <c r="N20" s="80"/>
    </row>
    <row r="21" spans="1:14" x14ac:dyDescent="0.25">
      <c r="A21" s="52"/>
      <c r="B21" s="53"/>
      <c r="C21" s="54"/>
      <c r="D21" s="93" t="s">
        <v>51</v>
      </c>
      <c r="E21" s="94"/>
      <c r="F21" s="94"/>
      <c r="G21" s="94"/>
      <c r="H21" s="94"/>
      <c r="I21" s="94"/>
      <c r="J21" s="94"/>
      <c r="K21" s="94"/>
      <c r="L21" s="94"/>
      <c r="M21" s="94"/>
      <c r="N21" s="95"/>
    </row>
    <row r="22" spans="1:14" x14ac:dyDescent="0.25">
      <c r="A22" s="52"/>
      <c r="B22" s="53"/>
      <c r="C22" s="54"/>
      <c r="D22" s="93" t="s">
        <v>52</v>
      </c>
      <c r="E22" s="94"/>
      <c r="F22" s="94"/>
      <c r="G22" s="94"/>
      <c r="H22" s="94"/>
      <c r="I22" s="94"/>
      <c r="J22" s="94"/>
      <c r="K22" s="94"/>
      <c r="L22" s="94"/>
      <c r="M22" s="94"/>
      <c r="N22" s="95"/>
    </row>
    <row r="23" spans="1:14" x14ac:dyDescent="0.25">
      <c r="A23" s="52"/>
      <c r="B23" s="53"/>
      <c r="C23" s="54"/>
      <c r="D23" s="93" t="s">
        <v>53</v>
      </c>
      <c r="E23" s="94"/>
      <c r="F23" s="94"/>
      <c r="G23" s="94"/>
      <c r="H23" s="94"/>
      <c r="I23" s="94"/>
      <c r="J23" s="94"/>
      <c r="K23" s="94"/>
      <c r="L23" s="94"/>
      <c r="M23" s="94"/>
      <c r="N23" s="95"/>
    </row>
    <row r="24" spans="1:14" x14ac:dyDescent="0.25">
      <c r="A24" s="46"/>
      <c r="B24" s="47"/>
      <c r="C24" s="48"/>
      <c r="D24" s="81" t="s">
        <v>54</v>
      </c>
      <c r="E24" s="82"/>
      <c r="F24" s="82"/>
      <c r="G24" s="82"/>
      <c r="H24" s="82"/>
      <c r="I24" s="82"/>
      <c r="J24" s="82"/>
      <c r="K24" s="82"/>
      <c r="L24" s="82"/>
      <c r="M24" s="82"/>
      <c r="N24" s="83"/>
    </row>
    <row r="25" spans="1:14" ht="12.75" customHeight="1" x14ac:dyDescent="0.25">
      <c r="A25" s="43" t="s">
        <v>55</v>
      </c>
      <c r="B25" s="44"/>
      <c r="C25" s="45"/>
      <c r="D25" s="78" t="s">
        <v>56</v>
      </c>
      <c r="E25" s="79"/>
      <c r="F25" s="79"/>
      <c r="G25" s="79"/>
      <c r="H25" s="79"/>
      <c r="I25" s="79"/>
      <c r="J25" s="79"/>
      <c r="K25" s="79"/>
      <c r="L25" s="79"/>
      <c r="M25" s="79"/>
      <c r="N25" s="80"/>
    </row>
    <row r="26" spans="1:14" x14ac:dyDescent="0.25">
      <c r="A26" s="46"/>
      <c r="B26" s="47"/>
      <c r="C26" s="48"/>
      <c r="D26" s="81" t="s">
        <v>57</v>
      </c>
      <c r="E26" s="82"/>
      <c r="F26" s="82"/>
      <c r="G26" s="82"/>
      <c r="H26" s="82"/>
      <c r="I26" s="82"/>
      <c r="J26" s="82"/>
      <c r="K26" s="82"/>
      <c r="L26" s="82"/>
      <c r="M26" s="82"/>
      <c r="N26" s="83"/>
    </row>
    <row r="27" spans="1:14" x14ac:dyDescent="0.25">
      <c r="A27" s="96" t="s">
        <v>164</v>
      </c>
      <c r="B27" s="97"/>
      <c r="C27" s="98"/>
      <c r="D27" s="323" t="s">
        <v>1923</v>
      </c>
      <c r="E27" s="324"/>
      <c r="F27" s="324"/>
      <c r="G27" s="324"/>
      <c r="H27" s="324"/>
      <c r="I27" s="324"/>
      <c r="J27" s="324"/>
      <c r="K27" s="324"/>
      <c r="L27" s="324"/>
      <c r="M27" s="324"/>
      <c r="N27" s="325"/>
    </row>
    <row r="28" spans="1:14" x14ac:dyDescent="0.25">
      <c r="A28" s="99"/>
      <c r="B28" s="53"/>
      <c r="C28" s="100"/>
      <c r="D28" s="338"/>
      <c r="E28" s="339"/>
      <c r="F28" s="339"/>
      <c r="G28" s="339"/>
      <c r="H28" s="339"/>
      <c r="I28" s="339"/>
      <c r="J28" s="339"/>
      <c r="K28" s="339"/>
      <c r="L28" s="339"/>
      <c r="M28" s="339"/>
      <c r="N28" s="340"/>
    </row>
    <row r="29" spans="1:14" ht="12.75" customHeight="1" x14ac:dyDescent="0.25">
      <c r="A29" s="101" t="s">
        <v>165</v>
      </c>
      <c r="B29" s="88"/>
      <c r="C29" s="102"/>
      <c r="D29" s="84" t="s">
        <v>166</v>
      </c>
      <c r="E29" s="85"/>
      <c r="F29" s="85"/>
      <c r="G29" s="85"/>
      <c r="H29" s="85"/>
      <c r="I29" s="85"/>
      <c r="J29" s="85"/>
      <c r="K29" s="85"/>
      <c r="L29" s="85"/>
      <c r="M29" s="85"/>
      <c r="N29" s="86"/>
    </row>
    <row r="30" spans="1:14" ht="12.75" customHeight="1" x14ac:dyDescent="0.25">
      <c r="A30" s="87" t="s">
        <v>167</v>
      </c>
      <c r="B30" s="88"/>
      <c r="C30" s="102"/>
      <c r="D30" s="84" t="s">
        <v>168</v>
      </c>
      <c r="E30" s="85"/>
      <c r="F30" s="85"/>
      <c r="G30" s="85"/>
      <c r="H30" s="85"/>
      <c r="I30" s="85"/>
      <c r="J30" s="85"/>
      <c r="K30" s="85"/>
      <c r="L30" s="85"/>
      <c r="M30" s="85"/>
      <c r="N30" s="86"/>
    </row>
    <row r="31" spans="1:14" ht="12.75" customHeight="1" x14ac:dyDescent="0.25">
      <c r="A31" s="317" t="s">
        <v>169</v>
      </c>
      <c r="B31" s="318"/>
      <c r="C31" s="319"/>
      <c r="D31" s="323" t="s">
        <v>170</v>
      </c>
      <c r="E31" s="324"/>
      <c r="F31" s="324"/>
      <c r="G31" s="324"/>
      <c r="H31" s="324"/>
      <c r="I31" s="324"/>
      <c r="J31" s="324"/>
      <c r="K31" s="324"/>
      <c r="L31" s="324"/>
      <c r="M31" s="324"/>
      <c r="N31" s="325"/>
    </row>
    <row r="32" spans="1:14" ht="12.75" customHeight="1" x14ac:dyDescent="0.25">
      <c r="A32" s="320"/>
      <c r="B32" s="321"/>
      <c r="C32" s="322"/>
      <c r="D32" s="326"/>
      <c r="E32" s="327"/>
      <c r="F32" s="327"/>
      <c r="G32" s="327"/>
      <c r="H32" s="327"/>
      <c r="I32" s="327"/>
      <c r="J32" s="327"/>
      <c r="K32" s="327"/>
      <c r="L32" s="327"/>
      <c r="M32" s="327"/>
      <c r="N32" s="328"/>
    </row>
    <row r="33" spans="1:14" x14ac:dyDescent="0.25">
      <c r="A33" s="317" t="s">
        <v>171</v>
      </c>
      <c r="B33" s="318"/>
      <c r="C33" s="319"/>
      <c r="D33" s="323" t="s">
        <v>172</v>
      </c>
      <c r="E33" s="324"/>
      <c r="F33" s="324"/>
      <c r="G33" s="324"/>
      <c r="H33" s="324"/>
      <c r="I33" s="324"/>
      <c r="J33" s="324"/>
      <c r="K33" s="324"/>
      <c r="L33" s="324"/>
      <c r="M33" s="324"/>
      <c r="N33" s="325"/>
    </row>
    <row r="34" spans="1:14" x14ac:dyDescent="0.25">
      <c r="A34" s="320"/>
      <c r="B34" s="321"/>
      <c r="C34" s="322"/>
      <c r="D34" s="326"/>
      <c r="E34" s="327"/>
      <c r="F34" s="327"/>
      <c r="G34" s="327"/>
      <c r="H34" s="327"/>
      <c r="I34" s="327"/>
      <c r="J34" s="327"/>
      <c r="K34" s="327"/>
      <c r="L34" s="327"/>
      <c r="M34" s="327"/>
      <c r="N34" s="328"/>
    </row>
    <row r="35" spans="1:14" x14ac:dyDescent="0.25">
      <c r="A35" s="96" t="s">
        <v>271</v>
      </c>
      <c r="B35" s="97"/>
      <c r="C35" s="98"/>
      <c r="D35" s="311" t="s">
        <v>325</v>
      </c>
      <c r="E35" s="312"/>
      <c r="F35" s="312"/>
      <c r="G35" s="312"/>
      <c r="H35" s="312"/>
      <c r="I35" s="312"/>
      <c r="J35" s="312"/>
      <c r="K35" s="312"/>
      <c r="L35" s="312"/>
      <c r="M35" s="312"/>
      <c r="N35" s="313"/>
    </row>
    <row r="36" spans="1:14" x14ac:dyDescent="0.25">
      <c r="A36" s="179"/>
      <c r="B36" s="180"/>
      <c r="C36" s="181"/>
      <c r="D36" s="314"/>
      <c r="E36" s="315"/>
      <c r="F36" s="315"/>
      <c r="G36" s="315"/>
      <c r="H36" s="315"/>
      <c r="I36" s="315"/>
      <c r="J36" s="315"/>
      <c r="K36" s="315"/>
      <c r="L36" s="315"/>
      <c r="M36" s="315"/>
      <c r="N36" s="316"/>
    </row>
    <row r="37" spans="1:14" x14ac:dyDescent="0.25">
      <c r="A37" s="177"/>
      <c r="B37" s="177"/>
      <c r="C37" s="177"/>
      <c r="D37" s="177"/>
      <c r="E37" s="177"/>
      <c r="F37" s="177"/>
      <c r="G37" s="177"/>
      <c r="H37" s="177"/>
      <c r="I37" s="177"/>
      <c r="J37" s="177"/>
      <c r="K37" s="177"/>
      <c r="L37" s="177"/>
      <c r="M37" s="177"/>
      <c r="N37" s="177"/>
    </row>
    <row r="38" spans="1:14" x14ac:dyDescent="0.25">
      <c r="A38" s="177"/>
      <c r="B38" s="177"/>
      <c r="C38" s="177"/>
      <c r="D38" s="177"/>
      <c r="E38" s="177"/>
      <c r="F38" s="177"/>
      <c r="G38" s="177"/>
      <c r="H38" s="177"/>
      <c r="I38" s="177"/>
      <c r="J38" s="177"/>
      <c r="K38" s="177"/>
      <c r="L38" s="177"/>
      <c r="M38" s="177"/>
      <c r="N38" s="177"/>
    </row>
    <row r="39" spans="1:14" x14ac:dyDescent="0.25">
      <c r="A39" s="177"/>
      <c r="B39" s="177"/>
      <c r="C39" s="177"/>
      <c r="D39" s="177"/>
      <c r="E39" s="177"/>
      <c r="F39" s="177"/>
      <c r="G39" s="177"/>
      <c r="H39" s="177"/>
      <c r="I39" s="177"/>
      <c r="J39" s="177"/>
      <c r="K39" s="177"/>
      <c r="L39" s="177"/>
      <c r="M39" s="177"/>
      <c r="N39" s="177"/>
    </row>
    <row r="40" spans="1:14" x14ac:dyDescent="0.25">
      <c r="A40" s="177"/>
      <c r="B40" s="177"/>
      <c r="C40" s="177"/>
      <c r="D40" s="177"/>
      <c r="E40" s="177"/>
      <c r="F40" s="177"/>
      <c r="G40" s="177"/>
      <c r="H40" s="177"/>
      <c r="I40" s="177"/>
      <c r="J40" s="177"/>
      <c r="K40" s="177"/>
      <c r="L40" s="177"/>
      <c r="M40" s="177"/>
      <c r="N40" s="177"/>
    </row>
    <row r="41" spans="1:14" x14ac:dyDescent="0.25">
      <c r="A41" s="177"/>
      <c r="B41" s="177"/>
      <c r="C41" s="177"/>
      <c r="D41" s="177"/>
      <c r="E41" s="177"/>
      <c r="F41" s="177"/>
      <c r="G41" s="177"/>
      <c r="H41" s="177"/>
      <c r="I41" s="177"/>
      <c r="J41" s="177"/>
      <c r="K41" s="177"/>
      <c r="L41" s="177"/>
      <c r="M41" s="177"/>
      <c r="N41" s="177"/>
    </row>
    <row r="42" spans="1:14" x14ac:dyDescent="0.25">
      <c r="A42" s="177"/>
      <c r="B42" s="177"/>
      <c r="C42" s="177"/>
      <c r="D42" s="177"/>
      <c r="E42" s="177"/>
      <c r="F42" s="177"/>
      <c r="G42" s="177"/>
      <c r="H42" s="177"/>
      <c r="I42" s="177"/>
      <c r="J42" s="177"/>
      <c r="K42" s="177"/>
      <c r="L42" s="177"/>
      <c r="M42" s="177"/>
      <c r="N42" s="177"/>
    </row>
    <row r="43" spans="1:14" x14ac:dyDescent="0.25">
      <c r="A43" s="177"/>
      <c r="B43" s="177"/>
      <c r="C43" s="177"/>
      <c r="D43" s="177"/>
      <c r="E43" s="177"/>
      <c r="F43" s="177"/>
      <c r="G43" s="177"/>
      <c r="H43" s="177"/>
      <c r="I43" s="177"/>
      <c r="J43" s="177"/>
      <c r="K43" s="177"/>
      <c r="L43" s="177"/>
      <c r="M43" s="177"/>
      <c r="N43" s="177"/>
    </row>
    <row r="44" spans="1:14" x14ac:dyDescent="0.25">
      <c r="A44" s="177"/>
      <c r="B44" s="177"/>
      <c r="C44" s="177"/>
      <c r="D44" s="177"/>
      <c r="E44" s="177"/>
      <c r="F44" s="177"/>
      <c r="G44" s="177"/>
      <c r="H44" s="177"/>
      <c r="I44" s="177"/>
      <c r="J44" s="177"/>
      <c r="K44" s="177"/>
      <c r="L44" s="177"/>
      <c r="M44" s="177"/>
      <c r="N44" s="177"/>
    </row>
    <row r="45" spans="1:14" x14ac:dyDescent="0.25">
      <c r="A45" s="177"/>
      <c r="B45" s="177"/>
      <c r="C45" s="177"/>
      <c r="D45" s="177"/>
      <c r="E45" s="177"/>
      <c r="F45" s="177"/>
      <c r="G45" s="177"/>
      <c r="H45" s="177"/>
      <c r="I45" s="177"/>
      <c r="J45" s="177"/>
      <c r="K45" s="177"/>
      <c r="L45" s="177"/>
      <c r="M45" s="177"/>
      <c r="N45" s="177"/>
    </row>
    <row r="46" spans="1:14" x14ac:dyDescent="0.25">
      <c r="A46" s="177"/>
      <c r="B46" s="177"/>
      <c r="C46" s="177"/>
      <c r="D46" s="177"/>
      <c r="E46" s="177"/>
      <c r="F46" s="177"/>
      <c r="G46" s="177"/>
      <c r="H46" s="177"/>
      <c r="I46" s="177"/>
      <c r="J46" s="177"/>
      <c r="K46" s="177"/>
      <c r="L46" s="177"/>
      <c r="M46" s="177"/>
      <c r="N46" s="177"/>
    </row>
    <row r="47" spans="1:14" x14ac:dyDescent="0.25">
      <c r="A47" s="177"/>
      <c r="B47" s="177"/>
      <c r="C47" s="177"/>
      <c r="D47" s="177"/>
      <c r="E47" s="177"/>
      <c r="F47" s="177"/>
      <c r="G47" s="177"/>
      <c r="H47" s="177"/>
      <c r="I47" s="177"/>
      <c r="J47" s="177"/>
      <c r="K47" s="177"/>
      <c r="L47" s="177"/>
      <c r="M47" s="177"/>
      <c r="N47" s="177"/>
    </row>
    <row r="48" spans="1:14" x14ac:dyDescent="0.25">
      <c r="A48" s="177"/>
      <c r="B48" s="177"/>
      <c r="C48" s="177"/>
      <c r="D48" s="177"/>
      <c r="E48" s="177"/>
      <c r="F48" s="177"/>
      <c r="G48" s="177"/>
      <c r="H48" s="177"/>
      <c r="I48" s="177"/>
      <c r="J48" s="177"/>
      <c r="K48" s="177"/>
      <c r="L48" s="177"/>
      <c r="M48" s="177"/>
      <c r="N48" s="177"/>
    </row>
    <row r="49" spans="1:14" x14ac:dyDescent="0.25">
      <c r="A49" s="177"/>
      <c r="B49" s="177"/>
      <c r="C49" s="177"/>
      <c r="D49" s="177"/>
      <c r="E49" s="177"/>
      <c r="F49" s="177"/>
      <c r="G49" s="177"/>
      <c r="H49" s="177"/>
      <c r="I49" s="177"/>
      <c r="J49" s="177"/>
      <c r="K49" s="177"/>
      <c r="L49" s="177"/>
      <c r="M49" s="177"/>
      <c r="N49" s="177"/>
    </row>
    <row r="50" spans="1:14" x14ac:dyDescent="0.25">
      <c r="A50" s="177"/>
      <c r="B50" s="177"/>
      <c r="C50" s="177"/>
      <c r="D50" s="177"/>
      <c r="E50" s="177"/>
      <c r="F50" s="177"/>
      <c r="G50" s="177"/>
      <c r="H50" s="177"/>
      <c r="I50" s="177"/>
      <c r="J50" s="177"/>
      <c r="K50" s="177"/>
      <c r="L50" s="177"/>
      <c r="M50" s="177"/>
      <c r="N50" s="177"/>
    </row>
    <row r="51" spans="1:14" x14ac:dyDescent="0.25">
      <c r="A51" s="177"/>
      <c r="B51" s="177"/>
      <c r="C51" s="177"/>
      <c r="D51" s="177"/>
      <c r="E51" s="177"/>
      <c r="F51" s="177"/>
      <c r="G51" s="177"/>
      <c r="H51" s="177"/>
      <c r="I51" s="177"/>
      <c r="J51" s="177"/>
      <c r="K51" s="177"/>
      <c r="L51" s="177"/>
      <c r="M51" s="177"/>
      <c r="N51" s="177"/>
    </row>
    <row r="52" spans="1:14" x14ac:dyDescent="0.25">
      <c r="A52" s="177"/>
      <c r="B52" s="177"/>
      <c r="C52" s="177"/>
      <c r="D52" s="177"/>
      <c r="E52" s="177"/>
      <c r="F52" s="177"/>
      <c r="G52" s="177"/>
      <c r="H52" s="177"/>
      <c r="I52" s="177"/>
      <c r="J52" s="177"/>
      <c r="K52" s="177"/>
      <c r="L52" s="177"/>
      <c r="M52" s="177"/>
      <c r="N52" s="177"/>
    </row>
    <row r="53" spans="1:14" x14ac:dyDescent="0.25">
      <c r="A53" s="177"/>
      <c r="B53" s="177"/>
      <c r="C53" s="177"/>
      <c r="D53" s="177"/>
      <c r="E53" s="177"/>
      <c r="F53" s="177"/>
      <c r="G53" s="177"/>
      <c r="H53" s="177"/>
      <c r="I53" s="177"/>
      <c r="J53" s="177"/>
      <c r="K53" s="177"/>
      <c r="L53" s="177"/>
      <c r="M53" s="177"/>
      <c r="N53" s="177"/>
    </row>
  </sheetData>
  <mergeCells count="8">
    <mergeCell ref="D35:N36"/>
    <mergeCell ref="A33:C34"/>
    <mergeCell ref="D33:N34"/>
    <mergeCell ref="A3:N3"/>
    <mergeCell ref="D10:N11"/>
    <mergeCell ref="D27:N28"/>
    <mergeCell ref="A31:C32"/>
    <mergeCell ref="D31:N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53"/>
  <sheetViews>
    <sheetView zoomScale="80" zoomScaleNormal="80" workbookViewId="0">
      <selection activeCell="G12" sqref="G12"/>
    </sheetView>
  </sheetViews>
  <sheetFormatPr defaultColWidth="8.7109375" defaultRowHeight="14.25" x14ac:dyDescent="0.2"/>
  <cols>
    <col min="1" max="1" width="11.7109375" style="200" customWidth="1"/>
    <col min="2" max="2" width="11.28515625" style="200" customWidth="1"/>
    <col min="3" max="3" width="23" style="200" customWidth="1"/>
    <col min="4" max="4" width="11.28515625" style="200" customWidth="1"/>
    <col min="5" max="5" width="35" style="200" customWidth="1"/>
    <col min="6" max="6" width="55.42578125" style="200" customWidth="1"/>
    <col min="7" max="7" width="29.42578125" style="200" customWidth="1"/>
    <col min="8" max="8" width="16.7109375" style="200" customWidth="1"/>
    <col min="9" max="9" width="12.28515625" style="200" customWidth="1"/>
    <col min="10" max="10" width="18" style="200" customWidth="1"/>
    <col min="11" max="11" width="12.28515625" style="200" customWidth="1"/>
    <col min="12" max="12" width="13.5703125" style="112" customWidth="1"/>
    <col min="13" max="13" width="85.7109375" style="200" customWidth="1"/>
    <col min="14" max="26" width="8.7109375" style="200"/>
    <col min="27" max="27" width="16.28515625" style="200" hidden="1" customWidth="1"/>
    <col min="28" max="16384" width="8.7109375" style="200"/>
  </cols>
  <sheetData>
    <row r="1" spans="1:27" s="198" customFormat="1" x14ac:dyDescent="0.2">
      <c r="A1" s="34" t="s">
        <v>265</v>
      </c>
      <c r="B1" s="195"/>
      <c r="C1" s="195"/>
      <c r="D1" s="35"/>
      <c r="E1" s="35"/>
      <c r="F1" s="35"/>
      <c r="G1" s="35"/>
      <c r="H1" s="35"/>
      <c r="I1" s="35"/>
      <c r="J1" s="35"/>
      <c r="K1" s="196"/>
      <c r="L1" s="197"/>
      <c r="M1" s="197"/>
      <c r="P1" s="200"/>
      <c r="AA1" s="197"/>
    </row>
    <row r="2" spans="1:27" ht="31.5" customHeight="1" x14ac:dyDescent="0.2">
      <c r="A2" s="59" t="s">
        <v>65</v>
      </c>
      <c r="B2" s="59" t="s">
        <v>66</v>
      </c>
      <c r="C2" s="63" t="s">
        <v>274</v>
      </c>
      <c r="D2" s="113" t="s">
        <v>67</v>
      </c>
      <c r="E2" s="155" t="s">
        <v>275</v>
      </c>
      <c r="F2" s="59" t="s">
        <v>2156</v>
      </c>
      <c r="G2" s="59" t="s">
        <v>74</v>
      </c>
      <c r="H2" s="59" t="s">
        <v>71</v>
      </c>
      <c r="I2" s="59" t="s">
        <v>72</v>
      </c>
      <c r="J2" s="63" t="s">
        <v>73</v>
      </c>
      <c r="K2" s="64" t="s">
        <v>86</v>
      </c>
      <c r="L2" s="114" t="s">
        <v>327</v>
      </c>
      <c r="M2" s="114" t="s">
        <v>1027</v>
      </c>
      <c r="AA2" s="114" t="s">
        <v>326</v>
      </c>
    </row>
    <row r="3" spans="1:27" s="198" customFormat="1" ht="120.75" customHeight="1" x14ac:dyDescent="0.2">
      <c r="A3" s="69" t="s">
        <v>208</v>
      </c>
      <c r="B3" s="67" t="s">
        <v>173</v>
      </c>
      <c r="C3" s="153" t="s">
        <v>174</v>
      </c>
      <c r="D3" s="67" t="s">
        <v>278</v>
      </c>
      <c r="E3" s="161" t="s">
        <v>201</v>
      </c>
      <c r="F3" s="105" t="s">
        <v>1930</v>
      </c>
      <c r="G3" s="105" t="s">
        <v>801</v>
      </c>
      <c r="H3" s="69"/>
      <c r="I3" s="106"/>
      <c r="J3" s="69" t="s">
        <v>1924</v>
      </c>
      <c r="K3" s="107" t="s">
        <v>175</v>
      </c>
      <c r="L3" s="191" t="s">
        <v>276</v>
      </c>
      <c r="M3" s="192" t="s">
        <v>780</v>
      </c>
      <c r="U3" s="200"/>
      <c r="AA3" s="201" t="e">
        <f>IF(OR(I3="Fail",ISBLANK(I3)),INDEX('Issue Code Table'!C:C,MATCH(L:L,'Issue Code Table'!A:A,0)),IF(K3="Critical",6,IF(K3="Significant",5,IF(K3="Moderate",3,2))))</f>
        <v>#N/A</v>
      </c>
    </row>
    <row r="4" spans="1:27" ht="131.25" customHeight="1" x14ac:dyDescent="0.2">
      <c r="A4" s="69" t="s">
        <v>209</v>
      </c>
      <c r="B4" s="66" t="s">
        <v>80</v>
      </c>
      <c r="C4" s="153" t="s">
        <v>81</v>
      </c>
      <c r="D4" s="67" t="s">
        <v>278</v>
      </c>
      <c r="E4" s="161" t="s">
        <v>111</v>
      </c>
      <c r="F4" s="162" t="s">
        <v>1501</v>
      </c>
      <c r="G4" s="104" t="s">
        <v>800</v>
      </c>
      <c r="H4" s="104"/>
      <c r="I4" s="106"/>
      <c r="J4" s="68"/>
      <c r="K4" s="107" t="s">
        <v>145</v>
      </c>
      <c r="L4" s="191" t="s">
        <v>277</v>
      </c>
      <c r="M4" s="103" t="s">
        <v>1932</v>
      </c>
      <c r="AA4" s="201" t="e">
        <f>IF(OR(I4="Fail",ISBLANK(I4)),INDEX('Issue Code Table'!C:C,MATCH(L:L,'Issue Code Table'!A:A,0)),IF(K4="Critical",6,IF(K4="Significant",5,IF(K4="Moderate",3,2))))</f>
        <v>#N/A</v>
      </c>
    </row>
    <row r="5" spans="1:27" s="207" customFormat="1" ht="102" x14ac:dyDescent="0.2">
      <c r="A5" s="69" t="s">
        <v>210</v>
      </c>
      <c r="B5" s="157" t="s">
        <v>182</v>
      </c>
      <c r="C5" s="157" t="s">
        <v>183</v>
      </c>
      <c r="D5" s="69" t="s">
        <v>280</v>
      </c>
      <c r="E5" s="157" t="s">
        <v>1925</v>
      </c>
      <c r="F5" s="157" t="s">
        <v>1926</v>
      </c>
      <c r="G5" s="157" t="s">
        <v>1927</v>
      </c>
      <c r="H5" s="69"/>
      <c r="I5" s="106"/>
      <c r="J5" s="69"/>
      <c r="K5" s="212" t="s">
        <v>145</v>
      </c>
      <c r="L5" s="191" t="s">
        <v>279</v>
      </c>
      <c r="M5" s="193" t="s">
        <v>783</v>
      </c>
      <c r="N5" s="206"/>
      <c r="P5" s="206"/>
      <c r="U5" s="200"/>
      <c r="AA5" s="201">
        <f>IF(OR(I5="Fail",ISBLANK(I5)),INDEX('Issue Code Table'!C:C,MATCH(L:L,'Issue Code Table'!A:A,0)),IF(K5="Critical",6,IF(K5="Significant",5,IF(K5="Moderate",3,2))))</f>
        <v>5</v>
      </c>
    </row>
    <row r="6" spans="1:27" s="198" customFormat="1" ht="129" customHeight="1" x14ac:dyDescent="0.2">
      <c r="A6" s="69" t="s">
        <v>211</v>
      </c>
      <c r="B6" s="157" t="s">
        <v>182</v>
      </c>
      <c r="C6" s="157" t="s">
        <v>183</v>
      </c>
      <c r="D6" s="69" t="s">
        <v>282</v>
      </c>
      <c r="E6" s="157" t="s">
        <v>1928</v>
      </c>
      <c r="F6" s="157" t="s">
        <v>803</v>
      </c>
      <c r="G6" s="157" t="s">
        <v>1929</v>
      </c>
      <c r="H6" s="69"/>
      <c r="I6" s="106"/>
      <c r="J6" s="69"/>
      <c r="K6" s="212" t="s">
        <v>144</v>
      </c>
      <c r="L6" s="191" t="s">
        <v>283</v>
      </c>
      <c r="M6" s="193" t="s">
        <v>784</v>
      </c>
      <c r="N6" s="208"/>
      <c r="P6" s="208"/>
      <c r="U6" s="200"/>
      <c r="AA6" s="201">
        <f>IF(OR(I6="Fail",ISBLANK(I6)),INDEX('Issue Code Table'!C:C,MATCH(L:L,'Issue Code Table'!A:A,0)),IF(K6="Critical",6,IF(K6="Significant",5,IF(K6="Moderate",3,2))))</f>
        <v>5</v>
      </c>
    </row>
    <row r="7" spans="1:27" s="198" customFormat="1" ht="142.5" customHeight="1" x14ac:dyDescent="0.2">
      <c r="A7" s="69" t="s">
        <v>212</v>
      </c>
      <c r="B7" s="157" t="s">
        <v>182</v>
      </c>
      <c r="C7" s="157" t="s">
        <v>183</v>
      </c>
      <c r="D7" s="69" t="s">
        <v>280</v>
      </c>
      <c r="E7" s="157" t="s">
        <v>288</v>
      </c>
      <c r="F7" s="157" t="s">
        <v>802</v>
      </c>
      <c r="G7" s="157" t="s">
        <v>1931</v>
      </c>
      <c r="H7" s="69"/>
      <c r="I7" s="106"/>
      <c r="J7" s="69"/>
      <c r="K7" s="212" t="s">
        <v>145</v>
      </c>
      <c r="L7" s="191" t="s">
        <v>284</v>
      </c>
      <c r="M7" s="193" t="s">
        <v>785</v>
      </c>
      <c r="N7" s="208"/>
      <c r="P7" s="208"/>
      <c r="U7" s="200"/>
      <c r="AA7" s="201">
        <f>IF(OR(I7="Fail",ISBLANK(I7)),INDEX('Issue Code Table'!C:C,MATCH(L:L,'Issue Code Table'!A:A,0)),IF(K7="Critical",6,IF(K7="Significant",5,IF(K7="Moderate",3,2))))</f>
        <v>7</v>
      </c>
    </row>
    <row r="8" spans="1:27" s="198" customFormat="1" ht="129" customHeight="1" x14ac:dyDescent="0.2">
      <c r="A8" s="189" t="s">
        <v>213</v>
      </c>
      <c r="B8" s="156" t="s">
        <v>182</v>
      </c>
      <c r="C8" s="156" t="s">
        <v>183</v>
      </c>
      <c r="D8" s="190" t="s">
        <v>282</v>
      </c>
      <c r="E8" s="105" t="s">
        <v>835</v>
      </c>
      <c r="F8" s="105" t="s">
        <v>831</v>
      </c>
      <c r="G8" s="105" t="s">
        <v>832</v>
      </c>
      <c r="H8" s="189"/>
      <c r="I8" s="106"/>
      <c r="J8" s="189"/>
      <c r="K8" s="212" t="s">
        <v>145</v>
      </c>
      <c r="L8" s="191" t="s">
        <v>291</v>
      </c>
      <c r="M8" s="189" t="s">
        <v>833</v>
      </c>
      <c r="P8" s="200"/>
      <c r="AA8" s="201">
        <f>IF(OR(I8="Fail",ISBLANK(I8)),INDEX('Issue Code Table'!C:C,MATCH(L:L,'Issue Code Table'!A:A,0)),IF(K8="Critical",6,IF(K8="Significant",5,IF(K8="Moderate",3,2))))</f>
        <v>5</v>
      </c>
    </row>
    <row r="9" spans="1:27" ht="91.5" customHeight="1" x14ac:dyDescent="0.2">
      <c r="A9" s="69" t="s">
        <v>214</v>
      </c>
      <c r="B9" s="158" t="s">
        <v>84</v>
      </c>
      <c r="C9" s="159" t="s">
        <v>85</v>
      </c>
      <c r="D9" s="69" t="s">
        <v>280</v>
      </c>
      <c r="E9" s="161" t="s">
        <v>1500</v>
      </c>
      <c r="F9" s="158" t="s">
        <v>1502</v>
      </c>
      <c r="G9" s="104" t="s">
        <v>804</v>
      </c>
      <c r="H9" s="104"/>
      <c r="I9" s="106"/>
      <c r="J9" s="68" t="s">
        <v>1040</v>
      </c>
      <c r="K9" s="107" t="s">
        <v>145</v>
      </c>
      <c r="L9" s="191" t="s">
        <v>1038</v>
      </c>
      <c r="M9" s="193" t="s">
        <v>1039</v>
      </c>
      <c r="AA9" s="201" t="e">
        <f>IF(OR(I9="Fail",ISBLANK(I9)),INDEX('Issue Code Table'!C:C,MATCH(L:L,'Issue Code Table'!A:A,0)),IF(K9="Critical",6,IF(K9="Significant",5,IF(K9="Moderate",3,2))))</f>
        <v>#N/A</v>
      </c>
    </row>
    <row r="10" spans="1:27" ht="70.5" customHeight="1" x14ac:dyDescent="0.2">
      <c r="A10" s="189" t="s">
        <v>215</v>
      </c>
      <c r="B10" s="158" t="s">
        <v>84</v>
      </c>
      <c r="C10" s="159" t="s">
        <v>85</v>
      </c>
      <c r="D10" s="69" t="s">
        <v>280</v>
      </c>
      <c r="E10" s="108" t="s">
        <v>1933</v>
      </c>
      <c r="F10" s="156" t="s">
        <v>2193</v>
      </c>
      <c r="G10" s="156" t="s">
        <v>805</v>
      </c>
      <c r="H10" s="104"/>
      <c r="I10" s="106"/>
      <c r="J10" s="68"/>
      <c r="K10" s="107" t="s">
        <v>145</v>
      </c>
      <c r="L10" s="191" t="s">
        <v>300</v>
      </c>
      <c r="M10" s="193" t="s">
        <v>786</v>
      </c>
      <c r="AA10" s="201">
        <f>IF(OR(I10="Fail",ISBLANK(I10)),INDEX('Issue Code Table'!C:C,MATCH(L:L,'Issue Code Table'!A:A,0)),IF(K10="Critical",6,IF(K10="Significant",5,IF(K10="Moderate",3,2))))</f>
        <v>6</v>
      </c>
    </row>
    <row r="11" spans="1:27" s="209" customFormat="1" ht="123.75" customHeight="1" x14ac:dyDescent="0.2">
      <c r="A11" s="69" t="s">
        <v>216</v>
      </c>
      <c r="B11" s="104" t="s">
        <v>84</v>
      </c>
      <c r="C11" s="163" t="s">
        <v>85</v>
      </c>
      <c r="D11" s="104" t="s">
        <v>280</v>
      </c>
      <c r="E11" s="161" t="s">
        <v>194</v>
      </c>
      <c r="F11" s="104" t="s">
        <v>1934</v>
      </c>
      <c r="G11" s="104" t="s">
        <v>806</v>
      </c>
      <c r="H11" s="104"/>
      <c r="I11" s="106"/>
      <c r="J11" s="68"/>
      <c r="K11" s="107" t="s">
        <v>145</v>
      </c>
      <c r="L11" s="191" t="s">
        <v>155</v>
      </c>
      <c r="M11" s="193" t="s">
        <v>787</v>
      </c>
      <c r="U11" s="200"/>
      <c r="AA11" s="201">
        <f>IF(OR(I11="Fail",ISBLANK(I11)),INDEX('Issue Code Table'!C:C,MATCH(L:L,'Issue Code Table'!A:A,0)),IF(K11="Critical",6,IF(K11="Significant",5,IF(K11="Moderate",3,2))))</f>
        <v>5</v>
      </c>
    </row>
    <row r="12" spans="1:27" s="209" customFormat="1" ht="103.5" customHeight="1" x14ac:dyDescent="0.2">
      <c r="A12" s="189" t="s">
        <v>217</v>
      </c>
      <c r="B12" s="104" t="s">
        <v>84</v>
      </c>
      <c r="C12" s="163" t="s">
        <v>85</v>
      </c>
      <c r="D12" s="104" t="s">
        <v>280</v>
      </c>
      <c r="E12" s="161" t="s">
        <v>195</v>
      </c>
      <c r="F12" s="104" t="s">
        <v>196</v>
      </c>
      <c r="G12" s="104" t="s">
        <v>807</v>
      </c>
      <c r="H12" s="104"/>
      <c r="I12" s="106"/>
      <c r="J12" s="68"/>
      <c r="K12" s="107" t="s">
        <v>145</v>
      </c>
      <c r="L12" s="191" t="s">
        <v>301</v>
      </c>
      <c r="M12" s="193" t="s">
        <v>788</v>
      </c>
      <c r="U12" s="200"/>
      <c r="AA12" s="201">
        <f>IF(OR(I12="Fail",ISBLANK(I12)),INDEX('Issue Code Table'!C:C,MATCH(L:L,'Issue Code Table'!A:A,0)),IF(K12="Critical",6,IF(K12="Significant",5,IF(K12="Moderate",3,2))))</f>
        <v>5</v>
      </c>
    </row>
    <row r="13" spans="1:27" ht="90.75" customHeight="1" x14ac:dyDescent="0.2">
      <c r="A13" s="69" t="s">
        <v>218</v>
      </c>
      <c r="B13" s="158" t="s">
        <v>129</v>
      </c>
      <c r="C13" s="159" t="s">
        <v>130</v>
      </c>
      <c r="D13" s="104" t="s">
        <v>280</v>
      </c>
      <c r="E13" s="164" t="s">
        <v>207</v>
      </c>
      <c r="F13" s="105" t="s">
        <v>2194</v>
      </c>
      <c r="G13" s="105" t="s">
        <v>2196</v>
      </c>
      <c r="H13" s="104"/>
      <c r="I13" s="106"/>
      <c r="J13" s="68"/>
      <c r="K13" s="107" t="s">
        <v>145</v>
      </c>
      <c r="L13" s="191" t="s">
        <v>146</v>
      </c>
      <c r="M13" s="193" t="s">
        <v>789</v>
      </c>
      <c r="AA13" s="201">
        <f>IF(OR(I13="Fail",ISBLANK(I13)),INDEX('Issue Code Table'!C:C,MATCH(L:L,'Issue Code Table'!A:A,0)),IF(K13="Critical",6,IF(K13="Significant",5,IF(K13="Moderate",3,2))))</f>
        <v>5</v>
      </c>
    </row>
    <row r="14" spans="1:27" ht="127.5" customHeight="1" x14ac:dyDescent="0.2">
      <c r="A14" s="189" t="s">
        <v>219</v>
      </c>
      <c r="B14" s="158" t="s">
        <v>187</v>
      </c>
      <c r="C14" s="159" t="s">
        <v>188</v>
      </c>
      <c r="D14" s="160" t="s">
        <v>278</v>
      </c>
      <c r="E14" s="161" t="s">
        <v>189</v>
      </c>
      <c r="F14" s="158" t="s">
        <v>1936</v>
      </c>
      <c r="G14" s="104" t="s">
        <v>1574</v>
      </c>
      <c r="H14" s="104"/>
      <c r="I14" s="106"/>
      <c r="J14" s="68"/>
      <c r="K14" s="107" t="s">
        <v>145</v>
      </c>
      <c r="L14" s="191" t="s">
        <v>154</v>
      </c>
      <c r="M14" s="193" t="s">
        <v>790</v>
      </c>
      <c r="AA14" s="201">
        <f>IF(OR(I14="Fail",ISBLANK(I14)),INDEX('Issue Code Table'!C:C,MATCH(L:L,'Issue Code Table'!A:A,0)),IF(K14="Critical",6,IF(K14="Significant",5,IF(K14="Moderate",3,2))))</f>
        <v>5</v>
      </c>
    </row>
    <row r="15" spans="1:27" s="211" customFormat="1" ht="178.5" x14ac:dyDescent="0.2">
      <c r="A15" s="69" t="s">
        <v>220</v>
      </c>
      <c r="B15" s="158" t="s">
        <v>133</v>
      </c>
      <c r="C15" s="159" t="s">
        <v>134</v>
      </c>
      <c r="D15" s="160" t="s">
        <v>278</v>
      </c>
      <c r="E15" s="165" t="s">
        <v>1935</v>
      </c>
      <c r="F15" s="166" t="s">
        <v>200</v>
      </c>
      <c r="G15" s="166" t="s">
        <v>1939</v>
      </c>
      <c r="H15" s="210"/>
      <c r="I15" s="106"/>
      <c r="J15" s="68"/>
      <c r="K15" s="107" t="s">
        <v>149</v>
      </c>
      <c r="L15" s="191" t="s">
        <v>302</v>
      </c>
      <c r="M15" s="65" t="s">
        <v>781</v>
      </c>
      <c r="U15" s="200"/>
      <c r="AA15" s="201" t="e">
        <f>IF(OR(I15="Fail",ISBLANK(I15)),INDEX('Issue Code Table'!C:C,MATCH(L:L,'Issue Code Table'!A:A,0)),IF(K15="Critical",6,IF(K15="Significant",5,IF(K15="Moderate",3,2))))</f>
        <v>#N/A</v>
      </c>
    </row>
    <row r="16" spans="1:27" ht="92.25" customHeight="1" x14ac:dyDescent="0.2">
      <c r="A16" s="189" t="s">
        <v>221</v>
      </c>
      <c r="B16" s="158" t="s">
        <v>135</v>
      </c>
      <c r="C16" s="159" t="s">
        <v>136</v>
      </c>
      <c r="D16" s="160" t="s">
        <v>278</v>
      </c>
      <c r="E16" s="161" t="s">
        <v>1041</v>
      </c>
      <c r="F16" s="158" t="s">
        <v>1937</v>
      </c>
      <c r="G16" s="104" t="s">
        <v>1042</v>
      </c>
      <c r="H16" s="104"/>
      <c r="I16" s="106"/>
      <c r="J16" s="68"/>
      <c r="K16" s="107" t="s">
        <v>144</v>
      </c>
      <c r="L16" s="191" t="s">
        <v>629</v>
      </c>
      <c r="M16" s="193" t="s">
        <v>1028</v>
      </c>
      <c r="AA16" s="201">
        <f>IF(OR(I16="Fail",ISBLANK(I16)),INDEX('Issue Code Table'!C:C,MATCH(L:L,'Issue Code Table'!A:A,0)),IF(K16="Critical",6,IF(K16="Significant",5,IF(K16="Moderate",3,2))))</f>
        <v>4</v>
      </c>
    </row>
    <row r="17" spans="1:27" ht="171" customHeight="1" x14ac:dyDescent="0.2">
      <c r="A17" s="69" t="s">
        <v>222</v>
      </c>
      <c r="B17" s="158" t="s">
        <v>135</v>
      </c>
      <c r="C17" s="159" t="s">
        <v>136</v>
      </c>
      <c r="D17" s="160" t="s">
        <v>278</v>
      </c>
      <c r="E17" s="161" t="s">
        <v>203</v>
      </c>
      <c r="F17" s="162" t="s">
        <v>1938</v>
      </c>
      <c r="G17" s="104" t="s">
        <v>1043</v>
      </c>
      <c r="H17" s="104"/>
      <c r="I17" s="106"/>
      <c r="J17" s="68"/>
      <c r="K17" s="107" t="s">
        <v>144</v>
      </c>
      <c r="L17" s="191" t="s">
        <v>629</v>
      </c>
      <c r="M17" s="193" t="s">
        <v>1028</v>
      </c>
      <c r="AA17" s="201">
        <f>IF(OR(I17="Fail",ISBLANK(I17)),INDEX('Issue Code Table'!C:C,MATCH(L:L,'Issue Code Table'!A:A,0)),IF(K17="Critical",6,IF(K17="Significant",5,IF(K17="Moderate",3,2))))</f>
        <v>4</v>
      </c>
    </row>
    <row r="18" spans="1:27" s="198" customFormat="1" ht="102" customHeight="1" x14ac:dyDescent="0.2">
      <c r="A18" s="189" t="s">
        <v>223</v>
      </c>
      <c r="B18" s="157" t="s">
        <v>127</v>
      </c>
      <c r="C18" s="157" t="s">
        <v>128</v>
      </c>
      <c r="D18" s="69" t="s">
        <v>280</v>
      </c>
      <c r="E18" s="157" t="s">
        <v>303</v>
      </c>
      <c r="F18" s="157" t="s">
        <v>304</v>
      </c>
      <c r="G18" s="157" t="s">
        <v>1941</v>
      </c>
      <c r="H18" s="69"/>
      <c r="I18" s="106"/>
      <c r="J18" s="69"/>
      <c r="K18" s="212" t="s">
        <v>144</v>
      </c>
      <c r="L18" s="191" t="s">
        <v>281</v>
      </c>
      <c r="M18" s="193" t="s">
        <v>791</v>
      </c>
      <c r="N18" s="208"/>
      <c r="P18" s="208"/>
      <c r="U18" s="200"/>
      <c r="AA18" s="201">
        <f>IF(OR(I18="Fail",ISBLANK(I18)),INDEX('Issue Code Table'!C:C,MATCH(L:L,'Issue Code Table'!A:A,0)),IF(K18="Critical",6,IF(K18="Significant",5,IF(K18="Moderate",3,2))))</f>
        <v>5</v>
      </c>
    </row>
    <row r="19" spans="1:27" s="198" customFormat="1" ht="142.5" customHeight="1" x14ac:dyDescent="0.2">
      <c r="A19" s="69" t="s">
        <v>224</v>
      </c>
      <c r="B19" s="167" t="s">
        <v>127</v>
      </c>
      <c r="C19" s="167" t="s">
        <v>128</v>
      </c>
      <c r="D19" s="69" t="s">
        <v>278</v>
      </c>
      <c r="E19" s="157" t="s">
        <v>316</v>
      </c>
      <c r="F19" s="157" t="s">
        <v>317</v>
      </c>
      <c r="G19" s="157" t="s">
        <v>314</v>
      </c>
      <c r="H19" s="69"/>
      <c r="I19" s="106"/>
      <c r="J19" s="69"/>
      <c r="K19" s="107" t="s">
        <v>145</v>
      </c>
      <c r="L19" s="191" t="s">
        <v>575</v>
      </c>
      <c r="M19" s="193" t="s">
        <v>1945</v>
      </c>
      <c r="N19" s="208"/>
      <c r="P19" s="208"/>
      <c r="U19" s="200"/>
      <c r="AA19" s="201">
        <f>IF(OR(I19="Fail",ISBLANK(I19)),INDEX('Issue Code Table'!C:C,MATCH(L:L,'Issue Code Table'!A:A,0)),IF(K19="Critical",6,IF(K19="Significant",5,IF(K19="Moderate",3,2))))</f>
        <v>7</v>
      </c>
    </row>
    <row r="20" spans="1:27" ht="95.25" customHeight="1" x14ac:dyDescent="0.2">
      <c r="A20" s="189" t="s">
        <v>225</v>
      </c>
      <c r="B20" s="158" t="s">
        <v>127</v>
      </c>
      <c r="C20" s="159" t="s">
        <v>128</v>
      </c>
      <c r="D20" s="160" t="s">
        <v>278</v>
      </c>
      <c r="E20" s="161" t="s">
        <v>179</v>
      </c>
      <c r="F20" s="158" t="s">
        <v>1942</v>
      </c>
      <c r="G20" s="104" t="s">
        <v>1943</v>
      </c>
      <c r="H20" s="104"/>
      <c r="I20" s="106"/>
      <c r="J20" s="68"/>
      <c r="K20" s="107" t="s">
        <v>145</v>
      </c>
      <c r="L20" s="191" t="s">
        <v>146</v>
      </c>
      <c r="M20" s="193" t="s">
        <v>789</v>
      </c>
      <c r="AA20" s="201">
        <f>IF(OR(I20="Fail",ISBLANK(I20)),INDEX('Issue Code Table'!C:C,MATCH(L:L,'Issue Code Table'!A:A,0)),IF(K20="Critical",6,IF(K20="Significant",5,IF(K20="Moderate",3,2))))</f>
        <v>5</v>
      </c>
    </row>
    <row r="21" spans="1:27" ht="104.25" customHeight="1" x14ac:dyDescent="0.2">
      <c r="A21" s="69" t="s">
        <v>226</v>
      </c>
      <c r="B21" s="157" t="s">
        <v>180</v>
      </c>
      <c r="C21" s="157" t="s">
        <v>181</v>
      </c>
      <c r="D21" s="69" t="s">
        <v>282</v>
      </c>
      <c r="E21" s="157" t="s">
        <v>298</v>
      </c>
      <c r="F21" s="157" t="s">
        <v>1944</v>
      </c>
      <c r="G21" s="157" t="s">
        <v>299</v>
      </c>
      <c r="H21" s="69"/>
      <c r="I21" s="106"/>
      <c r="J21" s="69"/>
      <c r="K21" s="213" t="s">
        <v>145</v>
      </c>
      <c r="L21" s="191" t="s">
        <v>297</v>
      </c>
      <c r="M21" s="193" t="s">
        <v>792</v>
      </c>
      <c r="AA21" s="201">
        <f>IF(OR(I21="Fail",ISBLANK(I21)),INDEX('Issue Code Table'!C:C,MATCH(L:L,'Issue Code Table'!A:A,0)),IF(K21="Critical",6,IF(K21="Significant",5,IF(K21="Moderate",3,2))))</f>
        <v>5</v>
      </c>
    </row>
    <row r="22" spans="1:27" ht="161.25" customHeight="1" x14ac:dyDescent="0.2">
      <c r="A22" s="189" t="s">
        <v>227</v>
      </c>
      <c r="B22" s="158" t="s">
        <v>295</v>
      </c>
      <c r="C22" s="159" t="s">
        <v>296</v>
      </c>
      <c r="D22" s="160" t="s">
        <v>282</v>
      </c>
      <c r="E22" s="161" t="s">
        <v>1940</v>
      </c>
      <c r="F22" s="158" t="s">
        <v>809</v>
      </c>
      <c r="G22" s="104" t="s">
        <v>808</v>
      </c>
      <c r="H22" s="104"/>
      <c r="I22" s="106"/>
      <c r="J22" s="68"/>
      <c r="K22" s="107" t="s">
        <v>144</v>
      </c>
      <c r="L22" s="191" t="s">
        <v>305</v>
      </c>
      <c r="M22" s="193" t="s">
        <v>793</v>
      </c>
      <c r="AA22" s="201">
        <f>IF(OR(I22="Fail",ISBLANK(I22)),INDEX('Issue Code Table'!C:C,MATCH(L:L,'Issue Code Table'!A:A,0)),IF(K22="Critical",6,IF(K22="Significant",5,IF(K22="Moderate",3,2))))</f>
        <v>3</v>
      </c>
    </row>
    <row r="23" spans="1:27" ht="185.25" customHeight="1" x14ac:dyDescent="0.2">
      <c r="A23" s="69" t="s">
        <v>228</v>
      </c>
      <c r="B23" s="158" t="s">
        <v>82</v>
      </c>
      <c r="C23" s="159" t="s">
        <v>83</v>
      </c>
      <c r="D23" s="160" t="s">
        <v>278</v>
      </c>
      <c r="E23" s="164" t="s">
        <v>1946</v>
      </c>
      <c r="F23" s="105" t="s">
        <v>2157</v>
      </c>
      <c r="G23" s="105" t="s">
        <v>810</v>
      </c>
      <c r="H23" s="104"/>
      <c r="I23" s="106"/>
      <c r="J23" s="68"/>
      <c r="K23" s="107" t="s">
        <v>144</v>
      </c>
      <c r="L23" s="191" t="s">
        <v>306</v>
      </c>
      <c r="M23" s="103" t="s">
        <v>1029</v>
      </c>
      <c r="AA23" s="201" t="e">
        <f>IF(OR(I23="Fail",ISBLANK(I23)),INDEX('Issue Code Table'!C:C,MATCH(L:L,'Issue Code Table'!A:A,0)),IF(K23="Critical",6,IF(K23="Significant",5,IF(K23="Moderate",3,2))))</f>
        <v>#N/A</v>
      </c>
    </row>
    <row r="24" spans="1:27" ht="117.75" customHeight="1" x14ac:dyDescent="0.2">
      <c r="A24" s="189" t="s">
        <v>229</v>
      </c>
      <c r="B24" s="158" t="s">
        <v>82</v>
      </c>
      <c r="C24" s="159" t="s">
        <v>83</v>
      </c>
      <c r="D24" s="160" t="s">
        <v>278</v>
      </c>
      <c r="E24" s="161" t="s">
        <v>176</v>
      </c>
      <c r="F24" s="158" t="s">
        <v>177</v>
      </c>
      <c r="G24" s="104" t="s">
        <v>811</v>
      </c>
      <c r="H24" s="104"/>
      <c r="I24" s="106"/>
      <c r="J24" s="68"/>
      <c r="K24" s="107" t="s">
        <v>145</v>
      </c>
      <c r="L24" s="191" t="s">
        <v>827</v>
      </c>
      <c r="M24" s="193" t="s">
        <v>828</v>
      </c>
      <c r="AA24" s="201">
        <f>IF(OR(I24="Fail",ISBLANK(I24)),INDEX('Issue Code Table'!C:C,MATCH(L:L,'Issue Code Table'!A:A,0)),IF(K24="Critical",6,IF(K24="Significant",5,IF(K24="Moderate",3,2))))</f>
        <v>6</v>
      </c>
    </row>
    <row r="25" spans="1:27" ht="244.5" customHeight="1" x14ac:dyDescent="0.2">
      <c r="A25" s="69" t="s">
        <v>230</v>
      </c>
      <c r="B25" s="157" t="s">
        <v>82</v>
      </c>
      <c r="C25" s="157" t="s">
        <v>83</v>
      </c>
      <c r="D25" s="69" t="s">
        <v>278</v>
      </c>
      <c r="E25" s="157" t="s">
        <v>292</v>
      </c>
      <c r="F25" s="157" t="s">
        <v>1503</v>
      </c>
      <c r="G25" s="157" t="s">
        <v>294</v>
      </c>
      <c r="H25" s="69"/>
      <c r="I25" s="106"/>
      <c r="J25" s="69" t="s">
        <v>1947</v>
      </c>
      <c r="K25" s="212" t="s">
        <v>145</v>
      </c>
      <c r="L25" s="191" t="s">
        <v>293</v>
      </c>
      <c r="M25" s="193" t="s">
        <v>794</v>
      </c>
      <c r="AA25" s="201">
        <f>IF(OR(I25="Fail",ISBLANK(I25)),INDEX('Issue Code Table'!C:C,MATCH(L:L,'Issue Code Table'!A:A,0)),IF(K25="Critical",6,IF(K25="Significant",5,IF(K25="Moderate",3,2))))</f>
        <v>7</v>
      </c>
    </row>
    <row r="26" spans="1:27" s="198" customFormat="1" ht="126.75" customHeight="1" x14ac:dyDescent="0.2">
      <c r="A26" s="189" t="s">
        <v>231</v>
      </c>
      <c r="B26" s="167" t="s">
        <v>311</v>
      </c>
      <c r="C26" s="167" t="s">
        <v>312</v>
      </c>
      <c r="D26" s="69" t="s">
        <v>278</v>
      </c>
      <c r="E26" s="157" t="s">
        <v>1952</v>
      </c>
      <c r="F26" s="157" t="s">
        <v>1951</v>
      </c>
      <c r="G26" s="157" t="s">
        <v>1950</v>
      </c>
      <c r="H26" s="69"/>
      <c r="I26" s="106"/>
      <c r="J26" s="69"/>
      <c r="K26" s="214" t="s">
        <v>145</v>
      </c>
      <c r="L26" s="191" t="s">
        <v>313</v>
      </c>
      <c r="M26" s="193" t="s">
        <v>795</v>
      </c>
      <c r="U26" s="200"/>
      <c r="AA26" s="201">
        <f>IF(OR(I26="Fail",ISBLANK(I26)),INDEX('Issue Code Table'!C:C,MATCH(L:L,'Issue Code Table'!A:A,0)),IF(K26="Critical",6,IF(K26="Significant",5,IF(K26="Moderate",3,2))))</f>
        <v>7</v>
      </c>
    </row>
    <row r="27" spans="1:27" ht="291.75" customHeight="1" x14ac:dyDescent="0.2">
      <c r="A27" s="69" t="s">
        <v>232</v>
      </c>
      <c r="B27" s="157" t="s">
        <v>137</v>
      </c>
      <c r="C27" s="157" t="s">
        <v>138</v>
      </c>
      <c r="D27" s="69" t="s">
        <v>278</v>
      </c>
      <c r="E27" s="157" t="s">
        <v>286</v>
      </c>
      <c r="F27" s="157" t="s">
        <v>812</v>
      </c>
      <c r="G27" s="157" t="s">
        <v>287</v>
      </c>
      <c r="H27" s="69"/>
      <c r="I27" s="106"/>
      <c r="J27" s="69"/>
      <c r="K27" s="107" t="s">
        <v>144</v>
      </c>
      <c r="L27" s="191" t="s">
        <v>813</v>
      </c>
      <c r="M27" s="193" t="s">
        <v>1948</v>
      </c>
      <c r="AA27" s="201" t="e">
        <f>IF(OR(I27="Fail",ISBLANK(I27)),INDEX('Issue Code Table'!C:C,MATCH(L:L,'Issue Code Table'!A:A,0)),IF(K27="Critical",6,IF(K27="Significant",5,IF(K27="Moderate",3,2))))</f>
        <v>#N/A</v>
      </c>
    </row>
    <row r="28" spans="1:27" ht="216.75" customHeight="1" x14ac:dyDescent="0.2">
      <c r="A28" s="189" t="s">
        <v>233</v>
      </c>
      <c r="B28" s="158" t="s">
        <v>114</v>
      </c>
      <c r="C28" s="159" t="s">
        <v>115</v>
      </c>
      <c r="D28" s="160" t="s">
        <v>280</v>
      </c>
      <c r="E28" s="161" t="s">
        <v>1953</v>
      </c>
      <c r="F28" s="162" t="s">
        <v>1954</v>
      </c>
      <c r="G28" s="105" t="s">
        <v>1949</v>
      </c>
      <c r="H28" s="104"/>
      <c r="I28" s="106"/>
      <c r="J28" s="68"/>
      <c r="K28" s="107" t="s">
        <v>144</v>
      </c>
      <c r="L28" s="191" t="s">
        <v>308</v>
      </c>
      <c r="M28" s="193" t="s">
        <v>796</v>
      </c>
      <c r="AA28" s="201">
        <f>IF(OR(I28="Fail",ISBLANK(I28)),INDEX('Issue Code Table'!C:C,MATCH(L:L,'Issue Code Table'!A:A,0)),IF(K28="Critical",6,IF(K28="Significant",5,IF(K28="Moderate",3,2))))</f>
        <v>4</v>
      </c>
    </row>
    <row r="29" spans="1:27" ht="285.75" customHeight="1" x14ac:dyDescent="0.2">
      <c r="A29" s="69" t="s">
        <v>234</v>
      </c>
      <c r="B29" s="156" t="s">
        <v>116</v>
      </c>
      <c r="C29" s="154" t="s">
        <v>117</v>
      </c>
      <c r="D29" s="156" t="s">
        <v>282</v>
      </c>
      <c r="E29" s="164" t="s">
        <v>206</v>
      </c>
      <c r="F29" s="105" t="s">
        <v>814</v>
      </c>
      <c r="G29" s="105" t="s">
        <v>815</v>
      </c>
      <c r="H29" s="69"/>
      <c r="I29" s="106"/>
      <c r="J29" s="69"/>
      <c r="K29" s="107" t="s">
        <v>144</v>
      </c>
      <c r="L29" s="191" t="s">
        <v>309</v>
      </c>
      <c r="M29" s="189" t="s">
        <v>782</v>
      </c>
      <c r="AA29" s="201" t="e">
        <f>IF(OR(I29="Fail",ISBLANK(I29)),INDEX('Issue Code Table'!C:C,MATCH(L:L,'Issue Code Table'!A:A,0)),IF(K29="Critical",6,IF(K29="Significant",5,IF(K29="Moderate",3,2))))</f>
        <v>#N/A</v>
      </c>
    </row>
    <row r="30" spans="1:27" ht="294.75" customHeight="1" x14ac:dyDescent="0.2">
      <c r="A30" s="189" t="s">
        <v>235</v>
      </c>
      <c r="B30" s="158" t="s">
        <v>87</v>
      </c>
      <c r="C30" s="159" t="s">
        <v>88</v>
      </c>
      <c r="D30" s="160" t="s">
        <v>280</v>
      </c>
      <c r="E30" s="164" t="s">
        <v>1955</v>
      </c>
      <c r="F30" s="105" t="s">
        <v>2195</v>
      </c>
      <c r="G30" s="105" t="s">
        <v>1956</v>
      </c>
      <c r="H30" s="104"/>
      <c r="I30" s="106"/>
      <c r="J30" s="68"/>
      <c r="K30" s="107" t="s">
        <v>145</v>
      </c>
      <c r="L30" s="191" t="s">
        <v>310</v>
      </c>
      <c r="M30" s="103" t="s">
        <v>816</v>
      </c>
      <c r="AA30" s="201" t="e">
        <f>IF(OR(I30="Fail",ISBLANK(I30)),INDEX('Issue Code Table'!C:C,MATCH(L:L,'Issue Code Table'!A:A,0)),IF(K30="Critical",6,IF(K30="Significant",5,IF(K30="Moderate",3,2))))</f>
        <v>#N/A</v>
      </c>
    </row>
    <row r="31" spans="1:27" ht="195.75" customHeight="1" x14ac:dyDescent="0.2">
      <c r="A31" s="69" t="s">
        <v>236</v>
      </c>
      <c r="B31" s="158" t="s">
        <v>190</v>
      </c>
      <c r="C31" s="159" t="s">
        <v>191</v>
      </c>
      <c r="D31" s="160" t="s">
        <v>280</v>
      </c>
      <c r="E31" s="166" t="s">
        <v>285</v>
      </c>
      <c r="F31" s="166" t="s">
        <v>1959</v>
      </c>
      <c r="G31" s="166" t="s">
        <v>1957</v>
      </c>
      <c r="H31" s="168"/>
      <c r="I31" s="106"/>
      <c r="J31" s="68"/>
      <c r="K31" s="107" t="s">
        <v>144</v>
      </c>
      <c r="L31" s="191" t="s">
        <v>153</v>
      </c>
      <c r="M31" s="193" t="s">
        <v>797</v>
      </c>
      <c r="AA31" s="201">
        <f>IF(OR(I31="Fail",ISBLANK(I31)),INDEX('Issue Code Table'!C:C,MATCH(L:L,'Issue Code Table'!A:A,0)),IF(K31="Critical",6,IF(K31="Significant",5,IF(K31="Moderate",3,2))))</f>
        <v>3</v>
      </c>
    </row>
    <row r="32" spans="1:27" s="198" customFormat="1" ht="162.75" customHeight="1" x14ac:dyDescent="0.2">
      <c r="A32" s="189" t="s">
        <v>237</v>
      </c>
      <c r="B32" s="105" t="s">
        <v>205</v>
      </c>
      <c r="C32" s="169" t="s">
        <v>204</v>
      </c>
      <c r="D32" s="105" t="s">
        <v>280</v>
      </c>
      <c r="E32" s="157" t="s">
        <v>1960</v>
      </c>
      <c r="F32" s="170" t="s">
        <v>1961</v>
      </c>
      <c r="G32" s="157" t="s">
        <v>1958</v>
      </c>
      <c r="H32" s="68"/>
      <c r="I32" s="106"/>
      <c r="J32" s="68"/>
      <c r="K32" s="107" t="s">
        <v>145</v>
      </c>
      <c r="L32" s="191" t="s">
        <v>819</v>
      </c>
      <c r="M32" s="193" t="s">
        <v>820</v>
      </c>
      <c r="U32" s="200"/>
      <c r="AA32" s="201" t="e">
        <f>IF(OR(I32="Fail",ISBLANK(I32)),INDEX('Issue Code Table'!C:C,MATCH(L:L,'Issue Code Table'!A:A,0)),IF(K32="Critical",6,IF(K32="Significant",5,IF(K32="Moderate",3,2))))</f>
        <v>#N/A</v>
      </c>
    </row>
    <row r="33" spans="1:27" ht="141.75" customHeight="1" x14ac:dyDescent="0.2">
      <c r="A33" s="69" t="s">
        <v>238</v>
      </c>
      <c r="B33" s="67" t="s">
        <v>289</v>
      </c>
      <c r="C33" s="153" t="s">
        <v>290</v>
      </c>
      <c r="D33" s="67" t="s">
        <v>278</v>
      </c>
      <c r="E33" s="164" t="s">
        <v>1962</v>
      </c>
      <c r="F33" s="105" t="s">
        <v>1504</v>
      </c>
      <c r="G33" s="105" t="s">
        <v>817</v>
      </c>
      <c r="H33" s="104"/>
      <c r="I33" s="106"/>
      <c r="J33" s="68"/>
      <c r="K33" s="107" t="s">
        <v>144</v>
      </c>
      <c r="L33" s="191" t="s">
        <v>197</v>
      </c>
      <c r="M33" s="193" t="s">
        <v>818</v>
      </c>
      <c r="AA33" s="201">
        <f>IF(OR(I33="Fail",ISBLANK(I33)),INDEX('Issue Code Table'!C:C,MATCH(L:L,'Issue Code Table'!A:A,0)),IF(K33="Critical",6,IF(K33="Significant",5,IF(K33="Moderate",3,2))))</f>
        <v>2</v>
      </c>
    </row>
    <row r="34" spans="1:27" ht="219.75" customHeight="1" x14ac:dyDescent="0.2">
      <c r="A34" s="189" t="s">
        <v>239</v>
      </c>
      <c r="B34" s="158" t="s">
        <v>198</v>
      </c>
      <c r="C34" s="159" t="s">
        <v>199</v>
      </c>
      <c r="D34" s="160" t="s">
        <v>278</v>
      </c>
      <c r="E34" s="161" t="s">
        <v>1963</v>
      </c>
      <c r="F34" s="158" t="s">
        <v>821</v>
      </c>
      <c r="G34" s="104" t="s">
        <v>1964</v>
      </c>
      <c r="H34" s="104"/>
      <c r="I34" s="106"/>
      <c r="J34" s="68"/>
      <c r="K34" s="107" t="s">
        <v>144</v>
      </c>
      <c r="L34" s="191" t="s">
        <v>822</v>
      </c>
      <c r="M34" s="193" t="s">
        <v>823</v>
      </c>
      <c r="AA34" s="201" t="e">
        <f>IF(OR(I34="Fail",ISBLANK(I34)),INDEX('Issue Code Table'!C:C,MATCH(L:L,'Issue Code Table'!A:A,0)),IF(K34="Critical",6,IF(K34="Significant",5,IF(K34="Moderate",3,2))))</f>
        <v>#N/A</v>
      </c>
    </row>
    <row r="35" spans="1:27" ht="106.5" customHeight="1" x14ac:dyDescent="0.2">
      <c r="A35" s="69" t="s">
        <v>240</v>
      </c>
      <c r="B35" s="156" t="s">
        <v>112</v>
      </c>
      <c r="C35" s="154" t="s">
        <v>113</v>
      </c>
      <c r="D35" s="156" t="s">
        <v>278</v>
      </c>
      <c r="E35" s="164" t="s">
        <v>202</v>
      </c>
      <c r="F35" s="105" t="s">
        <v>1967</v>
      </c>
      <c r="G35" s="105" t="s">
        <v>1969</v>
      </c>
      <c r="H35" s="69"/>
      <c r="I35" s="106"/>
      <c r="J35" s="69"/>
      <c r="K35" s="107" t="s">
        <v>145</v>
      </c>
      <c r="L35" s="191" t="s">
        <v>152</v>
      </c>
      <c r="M35" s="193" t="s">
        <v>799</v>
      </c>
      <c r="AA35" s="201">
        <f>IF(OR(I35="Fail",ISBLANK(I35)),INDEX('Issue Code Table'!C:C,MATCH(L:L,'Issue Code Table'!A:A,0)),IF(K35="Critical",6,IF(K35="Significant",5,IF(K35="Moderate",3,2))))</f>
        <v>6</v>
      </c>
    </row>
    <row r="36" spans="1:27" ht="75.75" customHeight="1" x14ac:dyDescent="0.2">
      <c r="A36" s="189" t="s">
        <v>242</v>
      </c>
      <c r="B36" s="67" t="s">
        <v>131</v>
      </c>
      <c r="C36" s="153" t="s">
        <v>132</v>
      </c>
      <c r="D36" s="67" t="s">
        <v>280</v>
      </c>
      <c r="E36" s="161" t="s">
        <v>1965</v>
      </c>
      <c r="F36" s="162" t="s">
        <v>1968</v>
      </c>
      <c r="G36" s="104" t="s">
        <v>1970</v>
      </c>
      <c r="H36" s="104"/>
      <c r="I36" s="106"/>
      <c r="J36" s="68"/>
      <c r="K36" s="107" t="s">
        <v>145</v>
      </c>
      <c r="L36" s="191" t="s">
        <v>155</v>
      </c>
      <c r="M36" s="193" t="s">
        <v>787</v>
      </c>
      <c r="AA36" s="201">
        <f>IF(OR(I36="Fail",ISBLANK(I36)),INDEX('Issue Code Table'!C:C,MATCH(L:L,'Issue Code Table'!A:A,0)),IF(K36="Critical",6,IF(K36="Significant",5,IF(K36="Moderate",3,2))))</f>
        <v>5</v>
      </c>
    </row>
    <row r="37" spans="1:27" s="198" customFormat="1" ht="102" x14ac:dyDescent="0.2">
      <c r="A37" s="69" t="s">
        <v>319</v>
      </c>
      <c r="B37" s="158" t="s">
        <v>192</v>
      </c>
      <c r="C37" s="159" t="s">
        <v>193</v>
      </c>
      <c r="D37" s="160" t="s">
        <v>278</v>
      </c>
      <c r="E37" s="161" t="s">
        <v>1966</v>
      </c>
      <c r="F37" s="158" t="s">
        <v>826</v>
      </c>
      <c r="G37" s="104" t="s">
        <v>824</v>
      </c>
      <c r="H37" s="104"/>
      <c r="I37" s="106"/>
      <c r="J37" s="68"/>
      <c r="K37" s="107" t="s">
        <v>145</v>
      </c>
      <c r="L37" s="191" t="s">
        <v>186</v>
      </c>
      <c r="M37" s="193" t="s">
        <v>798</v>
      </c>
      <c r="N37" s="208"/>
      <c r="U37" s="200"/>
      <c r="AA37" s="201">
        <f>IF(OR(I37="Fail",ISBLANK(I37)),INDEX('Issue Code Table'!C:C,MATCH(L:L,'Issue Code Table'!A:A,0)),IF(K37="Critical",6,IF(K37="Significant",5,IF(K37="Moderate",3,2))))</f>
        <v>5</v>
      </c>
    </row>
    <row r="38" spans="1:27" ht="105" customHeight="1" x14ac:dyDescent="0.2">
      <c r="A38" s="189" t="s">
        <v>834</v>
      </c>
      <c r="B38" s="105" t="s">
        <v>89</v>
      </c>
      <c r="C38" s="169" t="s">
        <v>90</v>
      </c>
      <c r="D38" s="105" t="s">
        <v>278</v>
      </c>
      <c r="E38" s="164" t="s">
        <v>1576</v>
      </c>
      <c r="F38" s="105" t="s">
        <v>825</v>
      </c>
      <c r="G38" s="105" t="s">
        <v>1575</v>
      </c>
      <c r="H38" s="68"/>
      <c r="I38" s="106"/>
      <c r="J38" s="68"/>
      <c r="K38" s="107" t="s">
        <v>145</v>
      </c>
      <c r="L38" s="191" t="s">
        <v>152</v>
      </c>
      <c r="M38" s="193" t="s">
        <v>799</v>
      </c>
      <c r="AA38" s="201">
        <f>IF(OR(I38="Fail",ISBLANK(I38)),INDEX('Issue Code Table'!C:C,MATCH(L:L,'Issue Code Table'!A:A,0)),IF(K38="Critical",6,IF(K38="Significant",5,IF(K38="Moderate",3,2))))</f>
        <v>6</v>
      </c>
    </row>
    <row r="39" spans="1:27" x14ac:dyDescent="0.2">
      <c r="A39" s="110"/>
      <c r="B39" s="227" t="s">
        <v>1174</v>
      </c>
      <c r="C39" s="111"/>
      <c r="D39" s="111"/>
      <c r="E39" s="110"/>
      <c r="F39" s="110"/>
      <c r="G39" s="110"/>
      <c r="H39" s="110"/>
      <c r="I39" s="110"/>
      <c r="J39" s="110"/>
      <c r="K39" s="110"/>
      <c r="L39" s="110"/>
      <c r="M39" s="110"/>
      <c r="AA39" s="110"/>
    </row>
    <row r="40" spans="1:27" hidden="1" x14ac:dyDescent="0.2"/>
    <row r="41" spans="1:27" hidden="1" x14ac:dyDescent="0.2"/>
    <row r="42" spans="1:27" hidden="1" x14ac:dyDescent="0.2">
      <c r="F42" s="198" t="s">
        <v>243</v>
      </c>
    </row>
    <row r="43" spans="1:27" hidden="1" x14ac:dyDescent="0.2">
      <c r="F43" s="198" t="s">
        <v>244</v>
      </c>
      <c r="L43" s="200"/>
    </row>
    <row r="44" spans="1:27" hidden="1" x14ac:dyDescent="0.2">
      <c r="F44" s="198" t="s">
        <v>27</v>
      </c>
      <c r="L44" s="200"/>
    </row>
    <row r="45" spans="1:27" hidden="1" x14ac:dyDescent="0.2">
      <c r="F45" s="198" t="s">
        <v>29</v>
      </c>
      <c r="L45" s="200"/>
    </row>
    <row r="46" spans="1:27" hidden="1" x14ac:dyDescent="0.2">
      <c r="F46" s="198" t="s">
        <v>28</v>
      </c>
      <c r="L46" s="200"/>
    </row>
    <row r="47" spans="1:27" hidden="1" x14ac:dyDescent="0.2">
      <c r="F47" s="198"/>
      <c r="L47" s="200"/>
    </row>
    <row r="48" spans="1:27" hidden="1" x14ac:dyDescent="0.2">
      <c r="F48" s="205" t="s">
        <v>245</v>
      </c>
      <c r="L48" s="200"/>
    </row>
    <row r="49" spans="6:12" hidden="1" x14ac:dyDescent="0.2">
      <c r="F49" s="109" t="s">
        <v>175</v>
      </c>
      <c r="L49" s="200"/>
    </row>
    <row r="50" spans="6:12" hidden="1" x14ac:dyDescent="0.2">
      <c r="F50" s="205" t="s">
        <v>145</v>
      </c>
      <c r="L50" s="200"/>
    </row>
    <row r="51" spans="6:12" hidden="1" x14ac:dyDescent="0.2">
      <c r="F51" s="205" t="s">
        <v>144</v>
      </c>
      <c r="L51" s="200"/>
    </row>
    <row r="52" spans="6:12" hidden="1" x14ac:dyDescent="0.2">
      <c r="F52" s="205" t="s">
        <v>149</v>
      </c>
      <c r="L52" s="200"/>
    </row>
    <row r="53" spans="6:12" hidden="1" x14ac:dyDescent="0.2"/>
  </sheetData>
  <protectedRanges>
    <protectedRange password="E1A2" sqref="L15:M15 L22 L20 L13 L24" name="Range1"/>
    <protectedRange password="E1A2" sqref="L38" name="Range1_3"/>
    <protectedRange password="E1A2" sqref="AA2" name="Range1_1_2"/>
    <protectedRange password="E1A2" sqref="L3:M3" name="Range1_2_1"/>
    <protectedRange password="E1A2" sqref="L4:M4" name="Range1_4"/>
    <protectedRange password="E1A2" sqref="L5 N5" name="Range1_5"/>
    <protectedRange password="E1A2" sqref="U5" name="Range1_1_1"/>
    <protectedRange password="E1A2" sqref="L18 N18" name="Range1_6"/>
    <protectedRange password="E1A2" sqref="U18" name="Range1_1_1_2"/>
    <protectedRange password="E1A2" sqref="L6 N6" name="Range1_7"/>
    <protectedRange password="E1A2" sqref="U6" name="Range1_1_1_3"/>
    <protectedRange password="E1A2" sqref="L7 N7" name="Range1_8"/>
    <protectedRange password="E1A2" sqref="U7" name="Range1_1_1_4"/>
    <protectedRange password="E1A2" sqref="L25" name="Range1_10"/>
    <protectedRange password="E1A2" sqref="L23:M23" name="Range1_9_2"/>
    <protectedRange password="E1A2" sqref="L19 N19" name="Range1_13"/>
    <protectedRange password="E1A2" sqref="U19" name="Range1_1_1_5"/>
    <protectedRange password="E1A2" sqref="L2:M2" name="Range1_1"/>
    <protectedRange password="E1A2" sqref="L8:M8" name="Range1_2"/>
  </protectedRanges>
  <autoFilter ref="A2:M38" xr:uid="{00000000-0009-0000-0000-000003000000}"/>
  <dataConsolidate/>
  <conditionalFormatting sqref="L3:L38">
    <cfRule type="expression" dxfId="14" priority="149" stopIfTrue="1">
      <formula>ISERROR(AA3)</formula>
    </cfRule>
  </conditionalFormatting>
  <conditionalFormatting sqref="I3:I38">
    <cfRule type="cellIs" dxfId="13" priority="1" stopIfTrue="1" operator="equal">
      <formula>"Fail"</formula>
    </cfRule>
    <cfRule type="cellIs" dxfId="12" priority="2" stopIfTrue="1" operator="equal">
      <formula>"Pass"</formula>
    </cfRule>
    <cfRule type="cellIs" dxfId="11" priority="3" stopIfTrue="1" operator="equal">
      <formula>"Info"</formula>
    </cfRule>
  </conditionalFormatting>
  <dataValidations count="2">
    <dataValidation type="list" allowBlank="1" showInputMessage="1" showErrorMessage="1" sqref="K3:K38" xr:uid="{00000000-0002-0000-0300-000000000000}">
      <formula1>$F$49:$F$52</formula1>
    </dataValidation>
    <dataValidation type="list" allowBlank="1" showInputMessage="1" showErrorMessage="1" sqref="I3:I38" xr:uid="{00000000-0002-0000-0300-000001000000}">
      <formula1>$F$43:$F$46</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3AA2-3053-493A-8A3F-0B18DE6916EF}">
  <sheetPr>
    <tabColor theme="4" tint="-0.249977111117893"/>
  </sheetPr>
  <dimension ref="A1:AJ70"/>
  <sheetViews>
    <sheetView zoomScale="80" zoomScaleNormal="80" workbookViewId="0">
      <pane ySplit="2" topLeftCell="A3" activePane="bottomLeft" state="frozen"/>
      <selection activeCell="O1" sqref="O1"/>
      <selection pane="bottomLeft" activeCell="G6" sqref="G6"/>
    </sheetView>
  </sheetViews>
  <sheetFormatPr defaultColWidth="22.7109375" defaultRowHeight="15" x14ac:dyDescent="0.25"/>
  <cols>
    <col min="1" max="1" width="10.85546875" style="271" bestFit="1" customWidth="1"/>
    <col min="2" max="2" width="11.85546875" style="287" customWidth="1"/>
    <col min="3" max="3" width="22.7109375" style="288" customWidth="1"/>
    <col min="4" max="5" width="22.7109375" style="271" customWidth="1"/>
    <col min="6" max="6" width="36.42578125" style="271" customWidth="1"/>
    <col min="7" max="7" width="27.85546875" style="277" customWidth="1"/>
    <col min="8" max="10" width="22.7109375" style="271" customWidth="1"/>
    <col min="11" max="11" width="22.7109375" style="287" customWidth="1"/>
    <col min="12" max="12" width="15.7109375" style="271" customWidth="1"/>
    <col min="13" max="13" width="12.5703125" style="287" customWidth="1"/>
    <col min="14" max="14" width="12" style="287" customWidth="1"/>
    <col min="15" max="15" width="39.5703125" style="287" customWidth="1"/>
    <col min="16" max="16" width="6.140625" style="271" customWidth="1"/>
    <col min="17" max="18" width="22.7109375" style="287" customWidth="1"/>
    <col min="19" max="19" width="31.85546875" style="287" customWidth="1"/>
    <col min="20" max="20" width="49.7109375" style="277" customWidth="1"/>
    <col min="21" max="21" width="52.28515625" style="199" customWidth="1"/>
    <col min="22" max="22" width="45.85546875" style="199" customWidth="1"/>
    <col min="24" max="25" width="22.7109375" style="271" customWidth="1"/>
    <col min="26" max="26" width="22.7109375" style="33"/>
    <col min="27" max="27" width="22.7109375" style="271" hidden="1" customWidth="1"/>
    <col min="28" max="16384" width="22.7109375" style="271"/>
  </cols>
  <sheetData>
    <row r="1" spans="1:35" s="208" customFormat="1" ht="14.25" x14ac:dyDescent="0.2">
      <c r="A1" s="261" t="s">
        <v>265</v>
      </c>
      <c r="B1" s="262"/>
      <c r="C1" s="262"/>
      <c r="D1" s="263"/>
      <c r="E1" s="263"/>
      <c r="F1" s="263"/>
      <c r="G1" s="263"/>
      <c r="H1" s="263"/>
      <c r="I1" s="263"/>
      <c r="J1" s="263"/>
      <c r="K1" s="196"/>
      <c r="L1" s="264"/>
      <c r="M1" s="264"/>
      <c r="N1" s="264"/>
      <c r="O1" s="264"/>
      <c r="P1" s="264"/>
      <c r="Q1" s="264"/>
      <c r="R1" s="264"/>
      <c r="S1" s="264"/>
      <c r="T1" s="264"/>
      <c r="U1" s="264"/>
      <c r="V1" s="264"/>
      <c r="AA1" s="264"/>
    </row>
    <row r="2" spans="1:35" ht="25.5" x14ac:dyDescent="0.25">
      <c r="A2" s="265" t="s">
        <v>65</v>
      </c>
      <c r="B2" s="265" t="s">
        <v>66</v>
      </c>
      <c r="C2" s="266" t="s">
        <v>274</v>
      </c>
      <c r="D2" s="265" t="s">
        <v>67</v>
      </c>
      <c r="E2" s="265" t="s">
        <v>70</v>
      </c>
      <c r="F2" s="265" t="s">
        <v>76</v>
      </c>
      <c r="G2" s="265" t="s">
        <v>2156</v>
      </c>
      <c r="H2" s="265" t="s">
        <v>74</v>
      </c>
      <c r="I2" s="265" t="s">
        <v>71</v>
      </c>
      <c r="J2" s="265" t="s">
        <v>72</v>
      </c>
      <c r="K2" s="267" t="s">
        <v>2192</v>
      </c>
      <c r="L2" s="265" t="s">
        <v>73</v>
      </c>
      <c r="M2" s="265" t="s">
        <v>86</v>
      </c>
      <c r="N2" s="114" t="s">
        <v>327</v>
      </c>
      <c r="O2" s="114" t="s">
        <v>1030</v>
      </c>
      <c r="P2" s="268"/>
      <c r="Q2" s="269" t="s">
        <v>68</v>
      </c>
      <c r="R2" s="270" t="s">
        <v>69</v>
      </c>
      <c r="S2" s="270" t="s">
        <v>1570</v>
      </c>
      <c r="T2" s="270" t="s">
        <v>75</v>
      </c>
      <c r="U2" s="253" t="s">
        <v>1687</v>
      </c>
      <c r="V2" s="253" t="s">
        <v>1688</v>
      </c>
      <c r="AA2" s="272" t="s">
        <v>326</v>
      </c>
    </row>
    <row r="3" spans="1:35" ht="140.25" x14ac:dyDescent="0.25">
      <c r="A3" s="189" t="s">
        <v>1847</v>
      </c>
      <c r="B3" s="258" t="s">
        <v>84</v>
      </c>
      <c r="C3" s="258" t="s">
        <v>85</v>
      </c>
      <c r="D3" s="258" t="s">
        <v>1467</v>
      </c>
      <c r="E3" s="258" t="s">
        <v>1311</v>
      </c>
      <c r="F3" s="258" t="s">
        <v>1355</v>
      </c>
      <c r="G3" s="258" t="s">
        <v>1971</v>
      </c>
      <c r="H3" s="258" t="s">
        <v>1972</v>
      </c>
      <c r="I3" s="258"/>
      <c r="J3" s="228"/>
      <c r="K3" s="273" t="s">
        <v>143</v>
      </c>
      <c r="L3" s="258"/>
      <c r="M3" s="258" t="s">
        <v>145</v>
      </c>
      <c r="N3" s="258" t="s">
        <v>146</v>
      </c>
      <c r="O3" s="258" t="s">
        <v>789</v>
      </c>
      <c r="P3" s="268"/>
      <c r="Q3" s="274" t="s">
        <v>1242</v>
      </c>
      <c r="R3" s="274" t="s">
        <v>120</v>
      </c>
      <c r="S3" s="258" t="s">
        <v>1551</v>
      </c>
      <c r="T3" s="258" t="s">
        <v>2166</v>
      </c>
      <c r="U3" s="172" t="s">
        <v>1780</v>
      </c>
      <c r="V3" s="172" t="s">
        <v>1689</v>
      </c>
      <c r="AA3" s="275">
        <f>IF(OR(J3="Fail",ISBLANK(J3)),INDEX('Issue Code Table'!C:C,MATCH(N:N,'Issue Code Table'!A:A,0)),IF(M3="Critical",6,IF(M3="Significant",5,IF(M3="Moderate",3,2))))</f>
        <v>5</v>
      </c>
    </row>
    <row r="4" spans="1:35" ht="140.25" x14ac:dyDescent="0.25">
      <c r="A4" s="189" t="s">
        <v>1848</v>
      </c>
      <c r="B4" s="258" t="s">
        <v>1463</v>
      </c>
      <c r="C4" s="258" t="s">
        <v>1469</v>
      </c>
      <c r="D4" s="258" t="s">
        <v>1467</v>
      </c>
      <c r="E4" s="258" t="s">
        <v>1312</v>
      </c>
      <c r="F4" s="258" t="s">
        <v>1356</v>
      </c>
      <c r="G4" s="258" t="s">
        <v>1973</v>
      </c>
      <c r="H4" s="258" t="s">
        <v>1974</v>
      </c>
      <c r="I4" s="258"/>
      <c r="J4" s="228"/>
      <c r="K4" s="258" t="s">
        <v>270</v>
      </c>
      <c r="L4" s="258"/>
      <c r="M4" s="258" t="s">
        <v>145</v>
      </c>
      <c r="N4" s="258" t="s">
        <v>146</v>
      </c>
      <c r="O4" s="258" t="s">
        <v>789</v>
      </c>
      <c r="P4" s="268"/>
      <c r="Q4" s="274" t="s">
        <v>1242</v>
      </c>
      <c r="R4" s="274" t="s">
        <v>121</v>
      </c>
      <c r="S4" s="258" t="s">
        <v>1552</v>
      </c>
      <c r="T4" s="258" t="s">
        <v>2167</v>
      </c>
      <c r="U4" s="172" t="s">
        <v>1784</v>
      </c>
      <c r="V4" s="172" t="s">
        <v>1690</v>
      </c>
      <c r="AA4" s="275">
        <f>IF(OR(J4="Fail",ISBLANK(J4)),INDEX('Issue Code Table'!C:C,MATCH(N:N,'Issue Code Table'!A:A,0)),IF(M4="Critical",6,IF(M4="Significant",5,IF(M4="Moderate",3,2))))</f>
        <v>5</v>
      </c>
    </row>
    <row r="5" spans="1:35" ht="127.5" x14ac:dyDescent="0.25">
      <c r="A5" s="189" t="s">
        <v>1849</v>
      </c>
      <c r="B5" s="258" t="s">
        <v>129</v>
      </c>
      <c r="C5" s="258" t="s">
        <v>130</v>
      </c>
      <c r="D5" s="258" t="s">
        <v>1467</v>
      </c>
      <c r="E5" s="258" t="s">
        <v>1313</v>
      </c>
      <c r="F5" s="258" t="s">
        <v>1357</v>
      </c>
      <c r="G5" s="258" t="s">
        <v>1666</v>
      </c>
      <c r="H5" s="258" t="s">
        <v>1394</v>
      </c>
      <c r="I5" s="258"/>
      <c r="J5" s="228"/>
      <c r="K5" s="273" t="s">
        <v>1423</v>
      </c>
      <c r="L5" s="258"/>
      <c r="M5" s="258" t="s">
        <v>145</v>
      </c>
      <c r="N5" s="258" t="s">
        <v>146</v>
      </c>
      <c r="O5" s="258" t="s">
        <v>789</v>
      </c>
      <c r="P5" s="268"/>
      <c r="Q5" s="274" t="s">
        <v>1242</v>
      </c>
      <c r="R5" s="274" t="s">
        <v>1243</v>
      </c>
      <c r="S5" s="258" t="s">
        <v>1553</v>
      </c>
      <c r="T5" s="258" t="s">
        <v>2168</v>
      </c>
      <c r="U5" s="172" t="s">
        <v>1783</v>
      </c>
      <c r="V5" s="172" t="s">
        <v>2158</v>
      </c>
      <c r="AA5" s="275">
        <f>IF(OR(J5="Fail",ISBLANK(J5)),INDEX('Issue Code Table'!C:C,MATCH(N:N,'Issue Code Table'!A:A,0)),IF(M5="Critical",6,IF(M5="Significant",5,IF(M5="Moderate",3,2))))</f>
        <v>5</v>
      </c>
    </row>
    <row r="6" spans="1:35" ht="140.25" x14ac:dyDescent="0.25">
      <c r="A6" s="189" t="s">
        <v>1850</v>
      </c>
      <c r="B6" s="258" t="s">
        <v>129</v>
      </c>
      <c r="C6" s="258" t="s">
        <v>130</v>
      </c>
      <c r="D6" s="258" t="s">
        <v>1467</v>
      </c>
      <c r="E6" s="258" t="s">
        <v>1314</v>
      </c>
      <c r="F6" s="258" t="s">
        <v>1358</v>
      </c>
      <c r="G6" s="258" t="s">
        <v>1975</v>
      </c>
      <c r="H6" s="258" t="s">
        <v>1395</v>
      </c>
      <c r="I6" s="258"/>
      <c r="J6" s="228"/>
      <c r="K6" s="273" t="s">
        <v>1424</v>
      </c>
      <c r="L6" s="258"/>
      <c r="M6" s="258" t="s">
        <v>145</v>
      </c>
      <c r="N6" s="258" t="s">
        <v>146</v>
      </c>
      <c r="O6" s="258" t="s">
        <v>789</v>
      </c>
      <c r="P6" s="268"/>
      <c r="Q6" s="274" t="s">
        <v>1242</v>
      </c>
      <c r="R6" s="274" t="s">
        <v>122</v>
      </c>
      <c r="S6" s="258" t="s">
        <v>1554</v>
      </c>
      <c r="T6" s="258" t="s">
        <v>2169</v>
      </c>
      <c r="U6" s="172" t="s">
        <v>1782</v>
      </c>
      <c r="V6" s="172" t="s">
        <v>2159</v>
      </c>
      <c r="AA6" s="275">
        <f>IF(OR(J6="Fail",ISBLANK(J6)),INDEX('Issue Code Table'!C:C,MATCH(N:N,'Issue Code Table'!A:A,0)),IF(M6="Critical",6,IF(M6="Significant",5,IF(M6="Moderate",3,2))))</f>
        <v>5</v>
      </c>
    </row>
    <row r="7" spans="1:35" ht="140.25" x14ac:dyDescent="0.25">
      <c r="A7" s="189" t="s">
        <v>1851</v>
      </c>
      <c r="B7" s="258" t="s">
        <v>129</v>
      </c>
      <c r="C7" s="258" t="s">
        <v>130</v>
      </c>
      <c r="D7" s="258" t="s">
        <v>1467</v>
      </c>
      <c r="E7" s="258" t="s">
        <v>1315</v>
      </c>
      <c r="F7" s="258" t="s">
        <v>1359</v>
      </c>
      <c r="G7" s="258" t="s">
        <v>1975</v>
      </c>
      <c r="H7" s="258" t="s">
        <v>1396</v>
      </c>
      <c r="I7" s="258"/>
      <c r="J7" s="228"/>
      <c r="K7" s="273" t="s">
        <v>1425</v>
      </c>
      <c r="L7" s="258"/>
      <c r="M7" s="258" t="s">
        <v>145</v>
      </c>
      <c r="N7" s="258" t="s">
        <v>146</v>
      </c>
      <c r="O7" s="258" t="s">
        <v>789</v>
      </c>
      <c r="P7" s="268"/>
      <c r="Q7" s="274" t="s">
        <v>1242</v>
      </c>
      <c r="R7" s="274" t="s">
        <v>123</v>
      </c>
      <c r="S7" s="258" t="s">
        <v>1555</v>
      </c>
      <c r="T7" s="258" t="s">
        <v>2170</v>
      </c>
      <c r="U7" s="172" t="s">
        <v>1781</v>
      </c>
      <c r="V7" s="172" t="s">
        <v>1723</v>
      </c>
      <c r="AA7" s="275">
        <f>IF(OR(J7="Fail",ISBLANK(J7)),INDEX('Issue Code Table'!C:C,MATCH(N:N,'Issue Code Table'!A:A,0)),IF(M7="Critical",6,IF(M7="Significant",5,IF(M7="Moderate",3,2))))</f>
        <v>5</v>
      </c>
    </row>
    <row r="8" spans="1:35" ht="140.25" x14ac:dyDescent="0.25">
      <c r="A8" s="189" t="s">
        <v>1852</v>
      </c>
      <c r="B8" s="258" t="s">
        <v>129</v>
      </c>
      <c r="C8" s="258" t="s">
        <v>130</v>
      </c>
      <c r="D8" s="258" t="s">
        <v>1467</v>
      </c>
      <c r="E8" s="258" t="s">
        <v>1316</v>
      </c>
      <c r="F8" s="258" t="s">
        <v>1360</v>
      </c>
      <c r="G8" s="258" t="s">
        <v>1975</v>
      </c>
      <c r="H8" s="258" t="s">
        <v>1397</v>
      </c>
      <c r="I8" s="258"/>
      <c r="J8" s="228"/>
      <c r="K8" s="273" t="s">
        <v>1426</v>
      </c>
      <c r="L8" s="258"/>
      <c r="M8" s="258" t="s">
        <v>145</v>
      </c>
      <c r="N8" s="258" t="s">
        <v>146</v>
      </c>
      <c r="O8" s="258" t="s">
        <v>789</v>
      </c>
      <c r="P8" s="268"/>
      <c r="Q8" s="274" t="s">
        <v>1242</v>
      </c>
      <c r="R8" s="274" t="s">
        <v>1244</v>
      </c>
      <c r="S8" s="258" t="s">
        <v>1556</v>
      </c>
      <c r="T8" s="258" t="s">
        <v>2171</v>
      </c>
      <c r="U8" s="172" t="s">
        <v>1785</v>
      </c>
      <c r="V8" s="172" t="s">
        <v>1724</v>
      </c>
      <c r="AA8" s="275">
        <f>IF(OR(J8="Fail",ISBLANK(J8)),INDEX('Issue Code Table'!C:C,MATCH(N:N,'Issue Code Table'!A:A,0)),IF(M8="Critical",6,IF(M8="Significant",5,IF(M8="Moderate",3,2))))</f>
        <v>5</v>
      </c>
    </row>
    <row r="9" spans="1:35" ht="127.5" x14ac:dyDescent="0.25">
      <c r="A9" s="189" t="s">
        <v>1853</v>
      </c>
      <c r="B9" s="258" t="s">
        <v>129</v>
      </c>
      <c r="C9" s="258" t="s">
        <v>130</v>
      </c>
      <c r="D9" s="258" t="s">
        <v>1467</v>
      </c>
      <c r="E9" s="258" t="s">
        <v>1317</v>
      </c>
      <c r="F9" s="258" t="s">
        <v>1361</v>
      </c>
      <c r="G9" s="258" t="s">
        <v>1976</v>
      </c>
      <c r="H9" s="258" t="s">
        <v>1398</v>
      </c>
      <c r="I9" s="258"/>
      <c r="J9" s="228"/>
      <c r="K9" s="273" t="s">
        <v>1427</v>
      </c>
      <c r="L9" s="273"/>
      <c r="M9" s="258" t="s">
        <v>145</v>
      </c>
      <c r="N9" s="258" t="s">
        <v>146</v>
      </c>
      <c r="O9" s="258" t="s">
        <v>789</v>
      </c>
      <c r="P9" s="268"/>
      <c r="Q9" s="274" t="s">
        <v>1245</v>
      </c>
      <c r="R9" s="274" t="s">
        <v>1246</v>
      </c>
      <c r="S9" s="258" t="s">
        <v>1557</v>
      </c>
      <c r="T9" s="258" t="s">
        <v>2172</v>
      </c>
      <c r="U9" s="172" t="s">
        <v>1786</v>
      </c>
      <c r="V9" s="172" t="s">
        <v>2065</v>
      </c>
      <c r="AA9" s="275">
        <f>IF(OR(J9="Fail",ISBLANK(J9)),INDEX('Issue Code Table'!C:C,MATCH(N:N,'Issue Code Table'!A:A,0)),IF(M9="Critical",6,IF(M9="Significant",5,IF(M9="Moderate",3,2))))</f>
        <v>5</v>
      </c>
    </row>
    <row r="10" spans="1:35" ht="114.75" x14ac:dyDescent="0.25">
      <c r="A10" s="189" t="s">
        <v>1854</v>
      </c>
      <c r="B10" s="258" t="s">
        <v>89</v>
      </c>
      <c r="C10" s="276" t="s">
        <v>1470</v>
      </c>
      <c r="D10" s="258" t="s">
        <v>1467</v>
      </c>
      <c r="E10" s="258" t="s">
        <v>1318</v>
      </c>
      <c r="F10" s="258" t="s">
        <v>1362</v>
      </c>
      <c r="G10" s="258" t="s">
        <v>1977</v>
      </c>
      <c r="H10" s="258" t="s">
        <v>1978</v>
      </c>
      <c r="I10" s="258"/>
      <c r="J10" s="228"/>
      <c r="K10" s="273" t="s">
        <v>1428</v>
      </c>
      <c r="L10" s="258"/>
      <c r="M10" s="258" t="s">
        <v>145</v>
      </c>
      <c r="N10" s="231" t="s">
        <v>673</v>
      </c>
      <c r="O10" s="231" t="s">
        <v>1477</v>
      </c>
      <c r="P10" s="268"/>
      <c r="Q10" s="274" t="s">
        <v>1245</v>
      </c>
      <c r="R10" s="274" t="s">
        <v>124</v>
      </c>
      <c r="S10" s="258" t="s">
        <v>1558</v>
      </c>
      <c r="T10" s="258" t="s">
        <v>2173</v>
      </c>
      <c r="U10" s="172" t="s">
        <v>1787</v>
      </c>
      <c r="V10" s="172" t="s">
        <v>1726</v>
      </c>
      <c r="AA10" s="275">
        <f>IF(OR(J10="Fail",ISBLANK(J10)),INDEX('Issue Code Table'!C:C,MATCH(N:N,'Issue Code Table'!A:A,0)),IF(M10="Critical",6,IF(M10="Significant",5,IF(M10="Moderate",3,2))))</f>
        <v>6</v>
      </c>
    </row>
    <row r="11" spans="1:35" ht="165.75" x14ac:dyDescent="0.25">
      <c r="A11" s="189" t="s">
        <v>1855</v>
      </c>
      <c r="B11" s="258" t="s">
        <v>131</v>
      </c>
      <c r="C11" s="258" t="s">
        <v>132</v>
      </c>
      <c r="D11" s="258" t="s">
        <v>1467</v>
      </c>
      <c r="E11" s="258" t="s">
        <v>1319</v>
      </c>
      <c r="F11" s="258" t="s">
        <v>1363</v>
      </c>
      <c r="G11" s="258" t="s">
        <v>1979</v>
      </c>
      <c r="H11" s="258" t="s">
        <v>1980</v>
      </c>
      <c r="I11" s="258"/>
      <c r="J11" s="228"/>
      <c r="K11" s="273" t="s">
        <v>1429</v>
      </c>
      <c r="L11" s="258"/>
      <c r="M11" s="258" t="s">
        <v>145</v>
      </c>
      <c r="N11" s="258" t="s">
        <v>155</v>
      </c>
      <c r="O11" s="258" t="s">
        <v>787</v>
      </c>
      <c r="P11" s="268"/>
      <c r="Q11" s="274" t="s">
        <v>1245</v>
      </c>
      <c r="R11" s="274" t="s">
        <v>125</v>
      </c>
      <c r="S11" s="258" t="s">
        <v>1559</v>
      </c>
      <c r="T11" s="258" t="s">
        <v>2174</v>
      </c>
      <c r="U11" s="172" t="s">
        <v>1746</v>
      </c>
      <c r="V11" s="172" t="s">
        <v>1727</v>
      </c>
      <c r="AA11" s="275">
        <f>IF(OR(J11="Fail",ISBLANK(J11)),INDEX('Issue Code Table'!C:C,MATCH(N:N,'Issue Code Table'!A:A,0)),IF(M11="Critical",6,IF(M11="Significant",5,IF(M11="Moderate",3,2))))</f>
        <v>5</v>
      </c>
    </row>
    <row r="12" spans="1:35" ht="102" x14ac:dyDescent="0.25">
      <c r="A12" s="189" t="s">
        <v>1856</v>
      </c>
      <c r="B12" s="258" t="s">
        <v>1464</v>
      </c>
      <c r="C12" s="258" t="s">
        <v>1471</v>
      </c>
      <c r="D12" s="258" t="s">
        <v>1467</v>
      </c>
      <c r="E12" s="258" t="s">
        <v>1320</v>
      </c>
      <c r="F12" s="258" t="s">
        <v>1364</v>
      </c>
      <c r="G12" s="258" t="s">
        <v>1981</v>
      </c>
      <c r="H12" s="258" t="s">
        <v>1399</v>
      </c>
      <c r="I12" s="258"/>
      <c r="J12" s="228"/>
      <c r="K12" s="273" t="s">
        <v>1430</v>
      </c>
      <c r="L12" s="258"/>
      <c r="M12" s="258" t="s">
        <v>145</v>
      </c>
      <c r="N12" s="258" t="s">
        <v>708</v>
      </c>
      <c r="O12" s="258" t="s">
        <v>1478</v>
      </c>
      <c r="P12" s="268"/>
      <c r="Q12" s="274" t="s">
        <v>1245</v>
      </c>
      <c r="R12" s="274" t="s">
        <v>126</v>
      </c>
      <c r="S12" s="258" t="s">
        <v>1560</v>
      </c>
      <c r="T12" s="258" t="s">
        <v>2175</v>
      </c>
      <c r="U12" s="172" t="s">
        <v>2162</v>
      </c>
      <c r="V12" s="172" t="s">
        <v>1744</v>
      </c>
      <c r="AA12" s="275">
        <f>IF(OR(J12="Fail",ISBLANK(J12)),INDEX('Issue Code Table'!C:C,MATCH(N:N,'Issue Code Table'!A:A,0)),IF(M12="Critical",6,IF(M12="Significant",5,IF(M12="Moderate",3,2))))</f>
        <v>6</v>
      </c>
    </row>
    <row r="13" spans="1:35" ht="102" x14ac:dyDescent="0.25">
      <c r="A13" s="189" t="s">
        <v>1857</v>
      </c>
      <c r="B13" s="258" t="s">
        <v>1464</v>
      </c>
      <c r="C13" s="258" t="s">
        <v>1471</v>
      </c>
      <c r="D13" s="258" t="s">
        <v>1467</v>
      </c>
      <c r="E13" s="258" t="s">
        <v>1321</v>
      </c>
      <c r="F13" s="258" t="s">
        <v>1365</v>
      </c>
      <c r="G13" s="258" t="s">
        <v>1984</v>
      </c>
      <c r="H13" s="258" t="s">
        <v>1400</v>
      </c>
      <c r="I13" s="258"/>
      <c r="J13" s="228"/>
      <c r="K13" s="273" t="s">
        <v>1431</v>
      </c>
      <c r="L13" s="258"/>
      <c r="M13" s="258" t="s">
        <v>145</v>
      </c>
      <c r="N13" s="258" t="s">
        <v>708</v>
      </c>
      <c r="O13" s="258" t="s">
        <v>1478</v>
      </c>
      <c r="P13" s="268"/>
      <c r="Q13" s="274" t="s">
        <v>1245</v>
      </c>
      <c r="R13" s="274" t="s">
        <v>1247</v>
      </c>
      <c r="S13" s="258" t="s">
        <v>2163</v>
      </c>
      <c r="T13" s="258" t="s">
        <v>2176</v>
      </c>
      <c r="U13" s="172" t="s">
        <v>1747</v>
      </c>
      <c r="V13" s="172" t="s">
        <v>1728</v>
      </c>
      <c r="AA13" s="275">
        <f>IF(OR(J13="Fail",ISBLANK(J13)),INDEX('Issue Code Table'!C:C,MATCH(N:N,'Issue Code Table'!A:A,0)),IF(M13="Critical",6,IF(M13="Significant",5,IF(M13="Moderate",3,2))))</f>
        <v>6</v>
      </c>
    </row>
    <row r="14" spans="1:35" s="277" customFormat="1" ht="140.25" x14ac:dyDescent="0.2">
      <c r="A14" s="189" t="s">
        <v>1858</v>
      </c>
      <c r="B14" s="258" t="s">
        <v>135</v>
      </c>
      <c r="C14" s="258" t="s">
        <v>136</v>
      </c>
      <c r="D14" s="258" t="s">
        <v>1467</v>
      </c>
      <c r="E14" s="258" t="s">
        <v>1859</v>
      </c>
      <c r="F14" s="258" t="s">
        <v>1366</v>
      </c>
      <c r="G14" s="258" t="s">
        <v>1982</v>
      </c>
      <c r="H14" s="258" t="s">
        <v>1860</v>
      </c>
      <c r="I14" s="258"/>
      <c r="J14" s="228"/>
      <c r="K14" s="273" t="s">
        <v>1861</v>
      </c>
      <c r="L14" s="258"/>
      <c r="M14" s="258" t="s">
        <v>145</v>
      </c>
      <c r="N14" s="258" t="s">
        <v>929</v>
      </c>
      <c r="O14" s="258" t="s">
        <v>1479</v>
      </c>
      <c r="P14" s="268"/>
      <c r="Q14" s="274" t="s">
        <v>1245</v>
      </c>
      <c r="R14" s="274" t="s">
        <v>1248</v>
      </c>
      <c r="S14" s="258" t="s">
        <v>1561</v>
      </c>
      <c r="T14" s="258" t="s">
        <v>1986</v>
      </c>
      <c r="U14" s="172" t="s">
        <v>1819</v>
      </c>
      <c r="V14" s="172" t="s">
        <v>1823</v>
      </c>
      <c r="X14" s="271"/>
      <c r="Y14" s="271"/>
      <c r="AA14" s="275">
        <f>IF(OR(J14="Fail",ISBLANK(J14)),INDEX('Issue Code Table'!C:C,MATCH(N:N,'Issue Code Table'!A:A,0)),IF(M14="Critical",6,IF(M14="Significant",5,IF(M14="Moderate",3,2))))</f>
        <v>5</v>
      </c>
      <c r="AB14" s="271"/>
      <c r="AC14" s="271"/>
      <c r="AD14" s="271"/>
      <c r="AE14" s="271"/>
      <c r="AF14" s="271"/>
      <c r="AG14" s="271"/>
      <c r="AH14" s="271"/>
      <c r="AI14" s="271"/>
    </row>
    <row r="15" spans="1:35" ht="140.25" x14ac:dyDescent="0.25">
      <c r="A15" s="189" t="s">
        <v>1862</v>
      </c>
      <c r="B15" s="258" t="s">
        <v>135</v>
      </c>
      <c r="C15" s="258" t="s">
        <v>136</v>
      </c>
      <c r="D15" s="258" t="s">
        <v>1467</v>
      </c>
      <c r="E15" s="258" t="s">
        <v>1863</v>
      </c>
      <c r="F15" s="258" t="s">
        <v>1366</v>
      </c>
      <c r="G15" s="258" t="s">
        <v>1983</v>
      </c>
      <c r="H15" s="258" t="s">
        <v>1864</v>
      </c>
      <c r="I15" s="258"/>
      <c r="J15" s="228"/>
      <c r="K15" s="273" t="s">
        <v>1865</v>
      </c>
      <c r="L15" s="273"/>
      <c r="M15" s="258" t="s">
        <v>145</v>
      </c>
      <c r="N15" s="258" t="s">
        <v>929</v>
      </c>
      <c r="O15" s="258" t="s">
        <v>1479</v>
      </c>
      <c r="P15" s="268"/>
      <c r="Q15" s="274" t="s">
        <v>1245</v>
      </c>
      <c r="R15" s="274" t="s">
        <v>1249</v>
      </c>
      <c r="S15" s="258" t="s">
        <v>1562</v>
      </c>
      <c r="T15" s="258" t="s">
        <v>2177</v>
      </c>
      <c r="U15" s="172" t="s">
        <v>1820</v>
      </c>
      <c r="V15" s="172" t="s">
        <v>1823</v>
      </c>
      <c r="AA15" s="275">
        <f>IF(OR(J15="Fail",ISBLANK(J15)),INDEX('Issue Code Table'!C:C,MATCH(N:N,'Issue Code Table'!A:A,0)),IF(M15="Critical",6,IF(M15="Significant",5,IF(M15="Moderate",3,2))))</f>
        <v>5</v>
      </c>
    </row>
    <row r="16" spans="1:35" ht="165.75" x14ac:dyDescent="0.25">
      <c r="A16" s="189" t="s">
        <v>1866</v>
      </c>
      <c r="B16" s="258" t="s">
        <v>135</v>
      </c>
      <c r="C16" s="258" t="s">
        <v>136</v>
      </c>
      <c r="D16" s="258" t="s">
        <v>1467</v>
      </c>
      <c r="E16" s="258" t="s">
        <v>1867</v>
      </c>
      <c r="F16" s="258" t="s">
        <v>1366</v>
      </c>
      <c r="G16" s="258" t="s">
        <v>1985</v>
      </c>
      <c r="H16" s="258" t="s">
        <v>1868</v>
      </c>
      <c r="I16" s="258"/>
      <c r="J16" s="228"/>
      <c r="K16" s="273" t="s">
        <v>1869</v>
      </c>
      <c r="L16" s="258"/>
      <c r="M16" s="258" t="s">
        <v>145</v>
      </c>
      <c r="N16" s="258" t="s">
        <v>929</v>
      </c>
      <c r="O16" s="258" t="s">
        <v>1479</v>
      </c>
      <c r="P16" s="268"/>
      <c r="Q16" s="274" t="s">
        <v>1245</v>
      </c>
      <c r="R16" s="274" t="s">
        <v>1250</v>
      </c>
      <c r="S16" s="258" t="s">
        <v>1563</v>
      </c>
      <c r="T16" s="258" t="s">
        <v>2178</v>
      </c>
      <c r="U16" s="172" t="s">
        <v>1821</v>
      </c>
      <c r="V16" s="172" t="s">
        <v>1823</v>
      </c>
      <c r="AA16" s="275">
        <f>IF(OR(J16="Fail",ISBLANK(J16)),INDEX('Issue Code Table'!C:C,MATCH(N:N,'Issue Code Table'!A:A,0)),IF(M16="Critical",6,IF(M16="Significant",5,IF(M16="Moderate",3,2))))</f>
        <v>5</v>
      </c>
    </row>
    <row r="17" spans="1:35" s="277" customFormat="1" ht="140.25" x14ac:dyDescent="0.2">
      <c r="A17" s="189" t="s">
        <v>1870</v>
      </c>
      <c r="B17" s="258" t="s">
        <v>135</v>
      </c>
      <c r="C17" s="258" t="s">
        <v>136</v>
      </c>
      <c r="D17" s="258" t="s">
        <v>1467</v>
      </c>
      <c r="E17" s="258" t="s">
        <v>1871</v>
      </c>
      <c r="F17" s="258" t="s">
        <v>1366</v>
      </c>
      <c r="G17" s="258" t="s">
        <v>1987</v>
      </c>
      <c r="H17" s="258" t="s">
        <v>1872</v>
      </c>
      <c r="I17" s="258"/>
      <c r="J17" s="228"/>
      <c r="K17" s="273" t="s">
        <v>1873</v>
      </c>
      <c r="L17" s="258"/>
      <c r="M17" s="258" t="s">
        <v>145</v>
      </c>
      <c r="N17" s="258" t="s">
        <v>929</v>
      </c>
      <c r="O17" s="258" t="s">
        <v>1479</v>
      </c>
      <c r="P17" s="268"/>
      <c r="Q17" s="274" t="s">
        <v>1245</v>
      </c>
      <c r="R17" s="274" t="s">
        <v>1251</v>
      </c>
      <c r="S17" s="258" t="s">
        <v>1561</v>
      </c>
      <c r="T17" s="258" t="s">
        <v>2179</v>
      </c>
      <c r="U17" s="172" t="s">
        <v>1822</v>
      </c>
      <c r="V17" s="172" t="s">
        <v>1823</v>
      </c>
      <c r="X17" s="271"/>
      <c r="Y17" s="271"/>
      <c r="AA17" s="275">
        <f>IF(OR(J17="Fail",ISBLANK(J17)),INDEX('Issue Code Table'!C:C,MATCH(N:N,'Issue Code Table'!A:A,0)),IF(M17="Critical",6,IF(M17="Significant",5,IF(M17="Moderate",3,2))))</f>
        <v>5</v>
      </c>
      <c r="AB17" s="271"/>
      <c r="AC17" s="271"/>
      <c r="AD17" s="271"/>
      <c r="AE17" s="271"/>
      <c r="AF17" s="271"/>
      <c r="AG17" s="271"/>
      <c r="AH17" s="271"/>
      <c r="AI17" s="271"/>
    </row>
    <row r="18" spans="1:35" s="277" customFormat="1" ht="140.25" x14ac:dyDescent="0.2">
      <c r="A18" s="189" t="s">
        <v>1874</v>
      </c>
      <c r="B18" s="258" t="s">
        <v>131</v>
      </c>
      <c r="C18" s="276" t="s">
        <v>132</v>
      </c>
      <c r="D18" s="258" t="s">
        <v>1467</v>
      </c>
      <c r="E18" s="258" t="s">
        <v>1322</v>
      </c>
      <c r="F18" s="258" t="s">
        <v>1367</v>
      </c>
      <c r="G18" s="258" t="s">
        <v>1988</v>
      </c>
      <c r="H18" s="258" t="s">
        <v>1401</v>
      </c>
      <c r="I18" s="258"/>
      <c r="J18" s="228"/>
      <c r="K18" s="273" t="s">
        <v>1432</v>
      </c>
      <c r="L18" s="273"/>
      <c r="M18" s="258" t="s">
        <v>145</v>
      </c>
      <c r="N18" s="258" t="s">
        <v>146</v>
      </c>
      <c r="O18" s="258" t="s">
        <v>789</v>
      </c>
      <c r="P18" s="268"/>
      <c r="Q18" s="274" t="s">
        <v>1245</v>
      </c>
      <c r="R18" s="274" t="s">
        <v>1875</v>
      </c>
      <c r="S18" s="258" t="s">
        <v>1564</v>
      </c>
      <c r="T18" s="258" t="s">
        <v>2180</v>
      </c>
      <c r="U18" s="172" t="s">
        <v>1748</v>
      </c>
      <c r="V18" s="172" t="s">
        <v>1729</v>
      </c>
      <c r="X18" s="271"/>
      <c r="Y18" s="271"/>
      <c r="AA18" s="275">
        <f>IF(OR(J18="Fail",ISBLANK(J18)),INDEX('Issue Code Table'!C:C,MATCH(N:N,'Issue Code Table'!A:A,0)),IF(M18="Critical",6,IF(M18="Significant",5,IF(M18="Moderate",3,2))))</f>
        <v>5</v>
      </c>
      <c r="AB18" s="271"/>
      <c r="AC18" s="271"/>
      <c r="AD18" s="271"/>
      <c r="AE18" s="271"/>
      <c r="AF18" s="271"/>
      <c r="AG18" s="271"/>
      <c r="AH18" s="271"/>
      <c r="AI18" s="271"/>
    </row>
    <row r="19" spans="1:35" s="277" customFormat="1" ht="127.5" x14ac:dyDescent="0.2">
      <c r="A19" s="189" t="s">
        <v>1876</v>
      </c>
      <c r="B19" s="258" t="s">
        <v>82</v>
      </c>
      <c r="C19" s="258" t="s">
        <v>83</v>
      </c>
      <c r="D19" s="258" t="s">
        <v>1467</v>
      </c>
      <c r="E19" s="258" t="s">
        <v>1323</v>
      </c>
      <c r="F19" s="258" t="s">
        <v>1368</v>
      </c>
      <c r="G19" s="258" t="s">
        <v>1989</v>
      </c>
      <c r="H19" s="258" t="s">
        <v>1990</v>
      </c>
      <c r="I19" s="258"/>
      <c r="J19" s="228"/>
      <c r="K19" s="278" t="s">
        <v>1433</v>
      </c>
      <c r="L19" s="273"/>
      <c r="M19" s="258" t="s">
        <v>145</v>
      </c>
      <c r="N19" s="258" t="s">
        <v>150</v>
      </c>
      <c r="O19" s="258" t="s">
        <v>1480</v>
      </c>
      <c r="P19" s="268"/>
      <c r="Q19" s="274" t="s">
        <v>1252</v>
      </c>
      <c r="R19" s="274" t="s">
        <v>1253</v>
      </c>
      <c r="S19" s="258" t="s">
        <v>1565</v>
      </c>
      <c r="T19" s="258" t="s">
        <v>1877</v>
      </c>
      <c r="U19" s="172" t="s">
        <v>2104</v>
      </c>
      <c r="V19" s="172" t="s">
        <v>1731</v>
      </c>
      <c r="X19" s="271"/>
      <c r="Y19" s="271"/>
      <c r="AA19" s="275">
        <f>IF(OR(J19="Fail",ISBLANK(J19)),INDEX('Issue Code Table'!C:C,MATCH(N:N,'Issue Code Table'!A:A,0)),IF(M19="Critical",6,IF(M19="Significant",5,IF(M19="Moderate",3,2))))</f>
        <v>6</v>
      </c>
      <c r="AB19" s="271"/>
      <c r="AC19" s="271"/>
      <c r="AD19" s="271"/>
      <c r="AE19" s="271"/>
      <c r="AF19" s="271"/>
      <c r="AG19" s="271"/>
      <c r="AH19" s="271"/>
      <c r="AI19" s="271"/>
    </row>
    <row r="20" spans="1:35" s="277" customFormat="1" ht="114.75" x14ac:dyDescent="0.2">
      <c r="A20" s="189" t="s">
        <v>1878</v>
      </c>
      <c r="B20" s="258" t="s">
        <v>82</v>
      </c>
      <c r="C20" s="258" t="s">
        <v>83</v>
      </c>
      <c r="D20" s="258" t="s">
        <v>1467</v>
      </c>
      <c r="E20" s="258" t="s">
        <v>1324</v>
      </c>
      <c r="F20" s="258" t="s">
        <v>1369</v>
      </c>
      <c r="G20" s="258" t="s">
        <v>1991</v>
      </c>
      <c r="H20" s="258" t="s">
        <v>1402</v>
      </c>
      <c r="I20" s="258"/>
      <c r="J20" s="228"/>
      <c r="K20" s="273" t="s">
        <v>1434</v>
      </c>
      <c r="L20" s="273"/>
      <c r="M20" s="258" t="s">
        <v>145</v>
      </c>
      <c r="N20" s="258" t="s">
        <v>593</v>
      </c>
      <c r="O20" s="258" t="s">
        <v>1481</v>
      </c>
      <c r="P20" s="268"/>
      <c r="Q20" s="274" t="s">
        <v>1252</v>
      </c>
      <c r="R20" s="274" t="s">
        <v>1254</v>
      </c>
      <c r="S20" s="258" t="s">
        <v>1566</v>
      </c>
      <c r="T20" s="258" t="s">
        <v>1992</v>
      </c>
      <c r="U20" s="172" t="s">
        <v>2103</v>
      </c>
      <c r="V20" s="172" t="s">
        <v>1730</v>
      </c>
      <c r="X20" s="271"/>
      <c r="Y20" s="271"/>
      <c r="AA20" s="275">
        <f>IF(OR(J20="Fail",ISBLANK(J20)),INDEX('Issue Code Table'!C:C,MATCH(N:N,'Issue Code Table'!A:A,0)),IF(M20="Critical",6,IF(M20="Significant",5,IF(M20="Moderate",3,2))))</f>
        <v>6</v>
      </c>
      <c r="AB20" s="271"/>
      <c r="AC20" s="271"/>
      <c r="AD20" s="271"/>
      <c r="AE20" s="271"/>
      <c r="AF20" s="271"/>
      <c r="AG20" s="271"/>
      <c r="AH20" s="271"/>
      <c r="AI20" s="271"/>
    </row>
    <row r="21" spans="1:35" s="277" customFormat="1" ht="255" x14ac:dyDescent="0.2">
      <c r="A21" s="189" t="s">
        <v>1879</v>
      </c>
      <c r="B21" s="258" t="s">
        <v>82</v>
      </c>
      <c r="C21" s="258" t="s">
        <v>83</v>
      </c>
      <c r="D21" s="258" t="s">
        <v>1467</v>
      </c>
      <c r="E21" s="258" t="s">
        <v>1325</v>
      </c>
      <c r="F21" s="258" t="s">
        <v>1370</v>
      </c>
      <c r="G21" s="258" t="s">
        <v>1993</v>
      </c>
      <c r="H21" s="258" t="s">
        <v>1994</v>
      </c>
      <c r="I21" s="258"/>
      <c r="J21" s="228"/>
      <c r="K21" s="273" t="s">
        <v>1435</v>
      </c>
      <c r="L21" s="258"/>
      <c r="M21" s="258" t="s">
        <v>145</v>
      </c>
      <c r="N21" s="258" t="s">
        <v>593</v>
      </c>
      <c r="O21" s="258" t="s">
        <v>1481</v>
      </c>
      <c r="P21" s="268"/>
      <c r="Q21" s="274" t="s">
        <v>1252</v>
      </c>
      <c r="R21" s="274" t="s">
        <v>1255</v>
      </c>
      <c r="S21" s="258" t="s">
        <v>1567</v>
      </c>
      <c r="T21" s="258" t="s">
        <v>1880</v>
      </c>
      <c r="U21" s="172" t="s">
        <v>1750</v>
      </c>
      <c r="V21" s="172" t="s">
        <v>2105</v>
      </c>
      <c r="X21" s="271"/>
      <c r="Y21" s="271"/>
      <c r="AA21" s="275">
        <f>IF(OR(J21="Fail",ISBLANK(J21)),INDEX('Issue Code Table'!C:C,MATCH(N:N,'Issue Code Table'!A:A,0)),IF(M21="Critical",6,IF(M21="Significant",5,IF(M21="Moderate",3,2))))</f>
        <v>6</v>
      </c>
      <c r="AB21" s="271"/>
      <c r="AC21" s="271"/>
      <c r="AD21" s="271"/>
      <c r="AE21" s="271"/>
      <c r="AF21" s="271"/>
      <c r="AG21" s="271"/>
      <c r="AH21" s="271"/>
      <c r="AI21" s="271"/>
    </row>
    <row r="22" spans="1:35" s="277" customFormat="1" ht="63.75" x14ac:dyDescent="0.2">
      <c r="A22" s="189" t="s">
        <v>1881</v>
      </c>
      <c r="B22" s="258" t="s">
        <v>131</v>
      </c>
      <c r="C22" s="258" t="s">
        <v>132</v>
      </c>
      <c r="D22" s="258" t="s">
        <v>1467</v>
      </c>
      <c r="E22" s="258" t="s">
        <v>1326</v>
      </c>
      <c r="F22" s="258" t="s">
        <v>119</v>
      </c>
      <c r="G22" s="258" t="s">
        <v>1995</v>
      </c>
      <c r="H22" s="258" t="s">
        <v>1996</v>
      </c>
      <c r="I22" s="279"/>
      <c r="J22" s="228"/>
      <c r="K22" s="273" t="s">
        <v>1436</v>
      </c>
      <c r="L22" s="279"/>
      <c r="M22" s="258" t="s">
        <v>144</v>
      </c>
      <c r="N22" s="258" t="s">
        <v>151</v>
      </c>
      <c r="O22" s="258" t="s">
        <v>1482</v>
      </c>
      <c r="P22" s="268"/>
      <c r="Q22" s="274" t="s">
        <v>1256</v>
      </c>
      <c r="R22" s="280" t="s">
        <v>1257</v>
      </c>
      <c r="S22" s="258" t="s">
        <v>1568</v>
      </c>
      <c r="T22" s="258" t="s">
        <v>2002</v>
      </c>
      <c r="U22" s="172" t="s">
        <v>1751</v>
      </c>
      <c r="V22" s="172"/>
      <c r="X22" s="271"/>
      <c r="Y22" s="271"/>
      <c r="AA22" s="275">
        <f>IF(OR(J22="Fail",ISBLANK(J22)),INDEX('Issue Code Table'!C:C,MATCH(N:N,'Issue Code Table'!A:A,0)),IF(M22="Critical",6,IF(M22="Significant",5,IF(M22="Moderate",3,2))))</f>
        <v>4</v>
      </c>
      <c r="AB22" s="271"/>
      <c r="AC22" s="271"/>
      <c r="AD22" s="271"/>
      <c r="AE22" s="271"/>
      <c r="AF22" s="271"/>
      <c r="AG22" s="271"/>
      <c r="AH22" s="271"/>
      <c r="AI22" s="271"/>
    </row>
    <row r="23" spans="1:35" s="277" customFormat="1" ht="114.75" x14ac:dyDescent="0.2">
      <c r="A23" s="189" t="s">
        <v>1882</v>
      </c>
      <c r="B23" s="258" t="s">
        <v>82</v>
      </c>
      <c r="C23" s="258" t="s">
        <v>83</v>
      </c>
      <c r="D23" s="258" t="s">
        <v>1467</v>
      </c>
      <c r="E23" s="258" t="s">
        <v>1327</v>
      </c>
      <c r="F23" s="258" t="s">
        <v>1371</v>
      </c>
      <c r="G23" s="258" t="s">
        <v>1997</v>
      </c>
      <c r="H23" s="258" t="s">
        <v>1998</v>
      </c>
      <c r="I23" s="279"/>
      <c r="J23" s="228"/>
      <c r="K23" s="273" t="s">
        <v>1437</v>
      </c>
      <c r="L23" s="273"/>
      <c r="M23" s="258" t="s">
        <v>144</v>
      </c>
      <c r="N23" s="258" t="s">
        <v>151</v>
      </c>
      <c r="O23" s="258" t="s">
        <v>1482</v>
      </c>
      <c r="P23" s="268"/>
      <c r="Q23" s="280" t="s">
        <v>1256</v>
      </c>
      <c r="R23" s="280" t="s">
        <v>1258</v>
      </c>
      <c r="S23" s="258" t="s">
        <v>2006</v>
      </c>
      <c r="T23" s="258" t="s">
        <v>2003</v>
      </c>
      <c r="U23" s="172" t="s">
        <v>1752</v>
      </c>
      <c r="V23" s="172"/>
      <c r="X23" s="271"/>
      <c r="Y23" s="271"/>
      <c r="AA23" s="275">
        <f>IF(OR(J23="Fail",ISBLANK(J23)),INDEX('Issue Code Table'!C:C,MATCH(N:N,'Issue Code Table'!A:A,0)),IF(M23="Critical",6,IF(M23="Significant",5,IF(M23="Moderate",3,2))))</f>
        <v>4</v>
      </c>
      <c r="AB23" s="271"/>
      <c r="AC23" s="271"/>
      <c r="AD23" s="271"/>
      <c r="AE23" s="271"/>
      <c r="AF23" s="271"/>
      <c r="AG23" s="271"/>
      <c r="AH23" s="271"/>
      <c r="AI23" s="271"/>
    </row>
    <row r="24" spans="1:35" s="277" customFormat="1" ht="102" x14ac:dyDescent="0.2">
      <c r="A24" s="189" t="s">
        <v>1883</v>
      </c>
      <c r="B24" s="258" t="s">
        <v>82</v>
      </c>
      <c r="C24" s="258" t="s">
        <v>83</v>
      </c>
      <c r="D24" s="258" t="s">
        <v>1467</v>
      </c>
      <c r="E24" s="258" t="s">
        <v>1328</v>
      </c>
      <c r="F24" s="258" t="s">
        <v>1371</v>
      </c>
      <c r="G24" s="258" t="s">
        <v>1999</v>
      </c>
      <c r="H24" s="281" t="s">
        <v>1403</v>
      </c>
      <c r="I24" s="279"/>
      <c r="J24" s="228"/>
      <c r="K24" s="278" t="s">
        <v>1438</v>
      </c>
      <c r="L24" s="279"/>
      <c r="M24" s="258" t="s">
        <v>144</v>
      </c>
      <c r="N24" s="258" t="s">
        <v>151</v>
      </c>
      <c r="O24" s="258" t="s">
        <v>1482</v>
      </c>
      <c r="P24" s="268"/>
      <c r="Q24" s="280" t="s">
        <v>1256</v>
      </c>
      <c r="R24" s="280" t="s">
        <v>1259</v>
      </c>
      <c r="S24" s="258" t="s">
        <v>2005</v>
      </c>
      <c r="T24" s="258" t="s">
        <v>1710</v>
      </c>
      <c r="U24" s="172" t="s">
        <v>1753</v>
      </c>
      <c r="V24" s="172"/>
      <c r="X24" s="271"/>
      <c r="Y24" s="271"/>
      <c r="AA24" s="275">
        <f>IF(OR(J24="Fail",ISBLANK(J24)),INDEX('Issue Code Table'!C:C,MATCH(N:N,'Issue Code Table'!A:A,0)),IF(M24="Critical",6,IF(M24="Significant",5,IF(M24="Moderate",3,2))))</f>
        <v>4</v>
      </c>
      <c r="AB24" s="271"/>
      <c r="AC24" s="271"/>
      <c r="AD24" s="271"/>
      <c r="AE24" s="271"/>
      <c r="AF24" s="271"/>
      <c r="AG24" s="271"/>
      <c r="AH24" s="271"/>
      <c r="AI24" s="271"/>
    </row>
    <row r="25" spans="1:35" s="277" customFormat="1" ht="127.5" x14ac:dyDescent="0.2">
      <c r="A25" s="189" t="s">
        <v>1884</v>
      </c>
      <c r="B25" s="258" t="s">
        <v>129</v>
      </c>
      <c r="C25" s="258" t="s">
        <v>130</v>
      </c>
      <c r="D25" s="258" t="s">
        <v>1467</v>
      </c>
      <c r="E25" s="258" t="s">
        <v>1329</v>
      </c>
      <c r="F25" s="258" t="s">
        <v>1372</v>
      </c>
      <c r="G25" s="258" t="s">
        <v>2000</v>
      </c>
      <c r="H25" s="258" t="s">
        <v>2001</v>
      </c>
      <c r="I25" s="279"/>
      <c r="J25" s="228"/>
      <c r="K25" s="273" t="s">
        <v>1439</v>
      </c>
      <c r="L25" s="279"/>
      <c r="M25" s="258" t="s">
        <v>144</v>
      </c>
      <c r="N25" s="258" t="s">
        <v>151</v>
      </c>
      <c r="O25" s="258" t="s">
        <v>1482</v>
      </c>
      <c r="P25" s="268"/>
      <c r="Q25" s="280" t="s">
        <v>1256</v>
      </c>
      <c r="R25" s="280" t="s">
        <v>1260</v>
      </c>
      <c r="S25" s="258" t="s">
        <v>2004</v>
      </c>
      <c r="T25" s="258" t="s">
        <v>1885</v>
      </c>
      <c r="U25" s="172" t="s">
        <v>1754</v>
      </c>
      <c r="V25" s="172"/>
      <c r="X25" s="271"/>
      <c r="Y25" s="271"/>
      <c r="AA25" s="275">
        <f>IF(OR(J25="Fail",ISBLANK(J25)),INDEX('Issue Code Table'!C:C,MATCH(N:N,'Issue Code Table'!A:A,0)),IF(M25="Critical",6,IF(M25="Significant",5,IF(M25="Moderate",3,2))))</f>
        <v>4</v>
      </c>
      <c r="AB25" s="271"/>
      <c r="AC25" s="271"/>
      <c r="AD25" s="271"/>
      <c r="AE25" s="271"/>
      <c r="AF25" s="271"/>
      <c r="AG25" s="271"/>
      <c r="AH25" s="271"/>
      <c r="AI25" s="271"/>
    </row>
    <row r="26" spans="1:35" s="277" customFormat="1" ht="140.25" x14ac:dyDescent="0.2">
      <c r="A26" s="189" t="s">
        <v>1886</v>
      </c>
      <c r="B26" s="258" t="s">
        <v>1464</v>
      </c>
      <c r="C26" s="258" t="s">
        <v>1471</v>
      </c>
      <c r="D26" s="258" t="s">
        <v>1467</v>
      </c>
      <c r="E26" s="258" t="s">
        <v>2007</v>
      </c>
      <c r="F26" s="258" t="s">
        <v>1373</v>
      </c>
      <c r="G26" s="258" t="s">
        <v>2008</v>
      </c>
      <c r="H26" s="258" t="s">
        <v>1404</v>
      </c>
      <c r="I26" s="279"/>
      <c r="J26" s="228"/>
      <c r="K26" s="273" t="s">
        <v>1440</v>
      </c>
      <c r="L26" s="279"/>
      <c r="M26" s="258" t="s">
        <v>144</v>
      </c>
      <c r="N26" s="258" t="s">
        <v>151</v>
      </c>
      <c r="O26" s="258" t="s">
        <v>1482</v>
      </c>
      <c r="P26" s="268"/>
      <c r="Q26" s="280" t="s">
        <v>1256</v>
      </c>
      <c r="R26" s="280" t="s">
        <v>1261</v>
      </c>
      <c r="S26" s="258" t="s">
        <v>1569</v>
      </c>
      <c r="T26" s="258" t="s">
        <v>1887</v>
      </c>
      <c r="U26" s="172" t="s">
        <v>1755</v>
      </c>
      <c r="V26" s="172"/>
      <c r="X26" s="271"/>
      <c r="Y26" s="271"/>
      <c r="AA26" s="275">
        <f>IF(OR(J26="Fail",ISBLANK(J26)),INDEX('Issue Code Table'!C:C,MATCH(N:N,'Issue Code Table'!A:A,0)),IF(M26="Critical",6,IF(M26="Significant",5,IF(M26="Moderate",3,2))))</f>
        <v>4</v>
      </c>
      <c r="AB26" s="271"/>
      <c r="AC26" s="271"/>
      <c r="AD26" s="271"/>
      <c r="AE26" s="271"/>
      <c r="AF26" s="271"/>
      <c r="AG26" s="271"/>
      <c r="AH26" s="271"/>
      <c r="AI26" s="271"/>
    </row>
    <row r="27" spans="1:35" s="277" customFormat="1" ht="102" x14ac:dyDescent="0.2">
      <c r="A27" s="189" t="s">
        <v>1888</v>
      </c>
      <c r="B27" s="258" t="s">
        <v>1464</v>
      </c>
      <c r="C27" s="276" t="s">
        <v>1471</v>
      </c>
      <c r="D27" s="258" t="s">
        <v>1467</v>
      </c>
      <c r="E27" s="258" t="s">
        <v>1331</v>
      </c>
      <c r="F27" s="258" t="s">
        <v>1374</v>
      </c>
      <c r="G27" s="258" t="s">
        <v>2009</v>
      </c>
      <c r="H27" s="258" t="s">
        <v>1405</v>
      </c>
      <c r="I27" s="279"/>
      <c r="J27" s="228"/>
      <c r="K27" s="273" t="s">
        <v>1441</v>
      </c>
      <c r="L27" s="279"/>
      <c r="M27" s="258" t="s">
        <v>144</v>
      </c>
      <c r="N27" s="258" t="s">
        <v>151</v>
      </c>
      <c r="O27" s="258" t="s">
        <v>1482</v>
      </c>
      <c r="P27" s="268"/>
      <c r="Q27" s="280" t="s">
        <v>1256</v>
      </c>
      <c r="R27" s="280" t="s">
        <v>1262</v>
      </c>
      <c r="S27" s="280"/>
      <c r="T27" s="258" t="s">
        <v>1889</v>
      </c>
      <c r="U27" s="172" t="s">
        <v>1756</v>
      </c>
      <c r="V27" s="172"/>
      <c r="X27" s="271"/>
      <c r="Y27" s="271"/>
      <c r="AA27" s="275">
        <f>IF(OR(J27="Fail",ISBLANK(J27)),INDEX('Issue Code Table'!C:C,MATCH(N:N,'Issue Code Table'!A:A,0)),IF(M27="Critical",6,IF(M27="Significant",5,IF(M27="Moderate",3,2))))</f>
        <v>4</v>
      </c>
      <c r="AB27" s="271"/>
      <c r="AC27" s="271"/>
      <c r="AD27" s="271"/>
      <c r="AE27" s="271"/>
      <c r="AF27" s="271"/>
      <c r="AG27" s="271"/>
      <c r="AH27" s="271"/>
      <c r="AI27" s="271"/>
    </row>
    <row r="28" spans="1:35" s="277" customFormat="1" ht="127.5" x14ac:dyDescent="0.2">
      <c r="A28" s="189" t="s">
        <v>1890</v>
      </c>
      <c r="B28" s="258" t="s">
        <v>205</v>
      </c>
      <c r="C28" s="276" t="s">
        <v>1472</v>
      </c>
      <c r="D28" s="258" t="s">
        <v>1467</v>
      </c>
      <c r="E28" s="258" t="s">
        <v>1332</v>
      </c>
      <c r="F28" s="258" t="s">
        <v>1375</v>
      </c>
      <c r="G28" s="258" t="s">
        <v>2010</v>
      </c>
      <c r="H28" s="258" t="s">
        <v>1406</v>
      </c>
      <c r="I28" s="279"/>
      <c r="J28" s="228"/>
      <c r="K28" s="273" t="s">
        <v>1442</v>
      </c>
      <c r="L28" s="279"/>
      <c r="M28" s="258" t="s">
        <v>144</v>
      </c>
      <c r="N28" s="258" t="s">
        <v>151</v>
      </c>
      <c r="O28" s="258" t="s">
        <v>1482</v>
      </c>
      <c r="P28" s="268"/>
      <c r="Q28" s="280" t="s">
        <v>1256</v>
      </c>
      <c r="R28" s="280" t="s">
        <v>1263</v>
      </c>
      <c r="S28" s="280"/>
      <c r="T28" s="258" t="s">
        <v>1891</v>
      </c>
      <c r="U28" s="172" t="s">
        <v>1757</v>
      </c>
      <c r="V28" s="172"/>
      <c r="X28" s="271"/>
      <c r="Y28" s="271"/>
      <c r="AA28" s="275">
        <f>IF(OR(J28="Fail",ISBLANK(J28)),INDEX('Issue Code Table'!C:C,MATCH(N:N,'Issue Code Table'!A:A,0)),IF(M28="Critical",6,IF(M28="Significant",5,IF(M28="Moderate",3,2))))</f>
        <v>4</v>
      </c>
      <c r="AB28" s="271"/>
      <c r="AC28" s="271"/>
      <c r="AD28" s="271"/>
      <c r="AE28" s="271"/>
      <c r="AF28" s="271"/>
      <c r="AG28" s="271"/>
      <c r="AH28" s="271"/>
      <c r="AI28" s="271"/>
    </row>
    <row r="29" spans="1:35" s="277" customFormat="1" ht="127.5" x14ac:dyDescent="0.2">
      <c r="A29" s="189" t="s">
        <v>1892</v>
      </c>
      <c r="B29" s="258" t="s">
        <v>1465</v>
      </c>
      <c r="C29" s="276" t="s">
        <v>1473</v>
      </c>
      <c r="D29" s="258" t="s">
        <v>1467</v>
      </c>
      <c r="E29" s="258" t="s">
        <v>1333</v>
      </c>
      <c r="F29" s="258" t="s">
        <v>1375</v>
      </c>
      <c r="G29" s="258" t="s">
        <v>2010</v>
      </c>
      <c r="H29" s="258" t="s">
        <v>2011</v>
      </c>
      <c r="I29" s="279"/>
      <c r="J29" s="228"/>
      <c r="K29" s="273" t="s">
        <v>1443</v>
      </c>
      <c r="L29" s="279"/>
      <c r="M29" s="258" t="s">
        <v>144</v>
      </c>
      <c r="N29" s="258" t="s">
        <v>151</v>
      </c>
      <c r="O29" s="258" t="s">
        <v>1482</v>
      </c>
      <c r="P29" s="268"/>
      <c r="Q29" s="280" t="s">
        <v>1256</v>
      </c>
      <c r="R29" s="280" t="s">
        <v>1264</v>
      </c>
      <c r="S29" s="280"/>
      <c r="T29" s="258" t="s">
        <v>1893</v>
      </c>
      <c r="U29" s="172" t="s">
        <v>1758</v>
      </c>
      <c r="V29" s="172"/>
      <c r="X29" s="271"/>
      <c r="Y29" s="271"/>
      <c r="AA29" s="275">
        <f>IF(OR(J29="Fail",ISBLANK(J29)),INDEX('Issue Code Table'!C:C,MATCH(N:N,'Issue Code Table'!A:A,0)),IF(M29="Critical",6,IF(M29="Significant",5,IF(M29="Moderate",3,2))))</f>
        <v>4</v>
      </c>
      <c r="AB29" s="271"/>
      <c r="AC29" s="271"/>
      <c r="AD29" s="271"/>
      <c r="AE29" s="271"/>
      <c r="AF29" s="271"/>
      <c r="AG29" s="271"/>
      <c r="AH29" s="271"/>
      <c r="AI29" s="271"/>
    </row>
    <row r="30" spans="1:35" s="277" customFormat="1" ht="89.25" x14ac:dyDescent="0.2">
      <c r="A30" s="189" t="s">
        <v>1894</v>
      </c>
      <c r="B30" s="258" t="s">
        <v>131</v>
      </c>
      <c r="C30" s="276" t="s">
        <v>132</v>
      </c>
      <c r="D30" s="258" t="s">
        <v>1467</v>
      </c>
      <c r="E30" s="258" t="s">
        <v>1334</v>
      </c>
      <c r="F30" s="258" t="s">
        <v>139</v>
      </c>
      <c r="G30" s="258" t="s">
        <v>2012</v>
      </c>
      <c r="H30" s="258" t="s">
        <v>1407</v>
      </c>
      <c r="I30" s="279"/>
      <c r="J30" s="228"/>
      <c r="K30" s="273" t="s">
        <v>1444</v>
      </c>
      <c r="L30" s="279"/>
      <c r="M30" s="258" t="s">
        <v>145</v>
      </c>
      <c r="N30" s="258" t="s">
        <v>929</v>
      </c>
      <c r="O30" s="258" t="s">
        <v>1479</v>
      </c>
      <c r="P30" s="268"/>
      <c r="Q30" s="280" t="s">
        <v>1265</v>
      </c>
      <c r="R30" s="280" t="s">
        <v>1266</v>
      </c>
      <c r="S30" s="280"/>
      <c r="T30" s="258" t="s">
        <v>1895</v>
      </c>
      <c r="U30" s="172" t="s">
        <v>1759</v>
      </c>
      <c r="V30" s="172" t="s">
        <v>1732</v>
      </c>
      <c r="X30" s="271"/>
      <c r="Y30" s="271"/>
      <c r="AA30" s="275">
        <f>IF(OR(J30="Fail",ISBLANK(J30)),INDEX('Issue Code Table'!C:C,MATCH(N:N,'Issue Code Table'!A:A,0)),IF(M30="Critical",6,IF(M30="Significant",5,IF(M30="Moderate",3,2))))</f>
        <v>5</v>
      </c>
      <c r="AB30" s="271"/>
      <c r="AC30" s="271"/>
      <c r="AD30" s="271"/>
      <c r="AE30" s="271"/>
      <c r="AF30" s="271"/>
      <c r="AG30" s="271"/>
      <c r="AH30" s="271"/>
      <c r="AI30" s="271"/>
    </row>
    <row r="31" spans="1:35" s="277" customFormat="1" ht="89.25" x14ac:dyDescent="0.2">
      <c r="A31" s="189" t="s">
        <v>1896</v>
      </c>
      <c r="B31" s="258" t="s">
        <v>112</v>
      </c>
      <c r="C31" s="276" t="s">
        <v>113</v>
      </c>
      <c r="D31" s="258" t="s">
        <v>1466</v>
      </c>
      <c r="E31" s="258" t="s">
        <v>1335</v>
      </c>
      <c r="F31" s="258" t="s">
        <v>1376</v>
      </c>
      <c r="G31" s="258" t="s">
        <v>2014</v>
      </c>
      <c r="H31" s="258" t="s">
        <v>1408</v>
      </c>
      <c r="I31" s="279"/>
      <c r="J31" s="228"/>
      <c r="K31" s="273" t="s">
        <v>1445</v>
      </c>
      <c r="L31" s="279"/>
      <c r="M31" s="258" t="s">
        <v>145</v>
      </c>
      <c r="N31" s="258" t="s">
        <v>929</v>
      </c>
      <c r="O31" s="258" t="s">
        <v>1479</v>
      </c>
      <c r="P31" s="268"/>
      <c r="Q31" s="280" t="s">
        <v>1265</v>
      </c>
      <c r="R31" s="280" t="s">
        <v>1267</v>
      </c>
      <c r="S31" s="280"/>
      <c r="T31" s="258" t="s">
        <v>1897</v>
      </c>
      <c r="U31" s="172" t="s">
        <v>1760</v>
      </c>
      <c r="V31" s="172" t="s">
        <v>2124</v>
      </c>
      <c r="X31" s="271"/>
      <c r="Y31" s="271"/>
      <c r="AA31" s="275">
        <f>IF(OR(J31="Fail",ISBLANK(J31)),INDEX('Issue Code Table'!C:C,MATCH(N:N,'Issue Code Table'!A:A,0)),IF(M31="Critical",6,IF(M31="Significant",5,IF(M31="Moderate",3,2))))</f>
        <v>5</v>
      </c>
      <c r="AB31" s="271"/>
      <c r="AC31" s="271"/>
      <c r="AD31" s="271"/>
      <c r="AE31" s="271"/>
      <c r="AF31" s="271"/>
      <c r="AG31" s="271"/>
      <c r="AH31" s="271"/>
      <c r="AI31" s="271"/>
    </row>
    <row r="32" spans="1:35" s="277" customFormat="1" ht="89.25" x14ac:dyDescent="0.2">
      <c r="A32" s="189" t="s">
        <v>1898</v>
      </c>
      <c r="B32" s="258" t="s">
        <v>131</v>
      </c>
      <c r="C32" s="276" t="s">
        <v>132</v>
      </c>
      <c r="D32" s="258" t="s">
        <v>1467</v>
      </c>
      <c r="E32" s="258" t="s">
        <v>1336</v>
      </c>
      <c r="F32" s="258" t="s">
        <v>1377</v>
      </c>
      <c r="G32" s="258" t="s">
        <v>2015</v>
      </c>
      <c r="H32" s="258" t="s">
        <v>1409</v>
      </c>
      <c r="I32" s="279"/>
      <c r="J32" s="228"/>
      <c r="K32" s="273" t="s">
        <v>1446</v>
      </c>
      <c r="L32" s="279"/>
      <c r="M32" s="258" t="s">
        <v>145</v>
      </c>
      <c r="N32" s="258" t="s">
        <v>929</v>
      </c>
      <c r="O32" s="258" t="s">
        <v>1479</v>
      </c>
      <c r="P32" s="268"/>
      <c r="Q32" s="280" t="s">
        <v>1265</v>
      </c>
      <c r="R32" s="280" t="s">
        <v>1268</v>
      </c>
      <c r="S32" s="280"/>
      <c r="T32" s="258" t="s">
        <v>2023</v>
      </c>
      <c r="U32" s="172" t="s">
        <v>1761</v>
      </c>
      <c r="V32" s="172" t="s">
        <v>2125</v>
      </c>
      <c r="X32" s="271"/>
      <c r="Y32" s="271"/>
      <c r="AA32" s="275">
        <f>IF(OR(J32="Fail",ISBLANK(J32)),INDEX('Issue Code Table'!C:C,MATCH(N:N,'Issue Code Table'!A:A,0)),IF(M32="Critical",6,IF(M32="Significant",5,IF(M32="Moderate",3,2))))</f>
        <v>5</v>
      </c>
      <c r="AB32" s="271"/>
      <c r="AC32" s="271"/>
      <c r="AD32" s="271"/>
      <c r="AE32" s="271"/>
      <c r="AF32" s="271"/>
      <c r="AG32" s="271"/>
      <c r="AH32" s="271"/>
      <c r="AI32" s="271"/>
    </row>
    <row r="33" spans="1:36" s="277" customFormat="1" ht="89.25" x14ac:dyDescent="0.2">
      <c r="A33" s="189" t="s">
        <v>1899</v>
      </c>
      <c r="B33" s="258" t="s">
        <v>131</v>
      </c>
      <c r="C33" s="276" t="s">
        <v>132</v>
      </c>
      <c r="D33" s="258" t="s">
        <v>1467</v>
      </c>
      <c r="E33" s="258" t="s">
        <v>1337</v>
      </c>
      <c r="F33" s="258" t="s">
        <v>140</v>
      </c>
      <c r="G33" s="258" t="s">
        <v>2016</v>
      </c>
      <c r="H33" s="258" t="s">
        <v>2017</v>
      </c>
      <c r="I33" s="279"/>
      <c r="J33" s="228"/>
      <c r="K33" s="273" t="s">
        <v>1448</v>
      </c>
      <c r="L33" s="279"/>
      <c r="M33" s="258" t="s">
        <v>145</v>
      </c>
      <c r="N33" s="258" t="s">
        <v>929</v>
      </c>
      <c r="O33" s="258" t="s">
        <v>1479</v>
      </c>
      <c r="P33" s="268"/>
      <c r="Q33" s="280" t="s">
        <v>1265</v>
      </c>
      <c r="R33" s="280" t="s">
        <v>1269</v>
      </c>
      <c r="S33" s="280"/>
      <c r="T33" s="258" t="s">
        <v>2024</v>
      </c>
      <c r="U33" s="172" t="s">
        <v>1762</v>
      </c>
      <c r="V33" s="172" t="s">
        <v>1742</v>
      </c>
      <c r="X33" s="271"/>
      <c r="Y33" s="271"/>
      <c r="AA33" s="275">
        <f>IF(OR(J33="Fail",ISBLANK(J33)),INDEX('Issue Code Table'!C:C,MATCH(N:N,'Issue Code Table'!A:A,0)),IF(M33="Critical",6,IF(M33="Significant",5,IF(M33="Moderate",3,2))))</f>
        <v>5</v>
      </c>
      <c r="AB33" s="271"/>
      <c r="AC33" s="271"/>
      <c r="AD33" s="271"/>
      <c r="AE33" s="271"/>
      <c r="AF33" s="271"/>
      <c r="AG33" s="271"/>
      <c r="AH33" s="271"/>
      <c r="AI33" s="271"/>
    </row>
    <row r="34" spans="1:36" s="277" customFormat="1" ht="114.75" x14ac:dyDescent="0.2">
      <c r="A34" s="189" t="s">
        <v>1900</v>
      </c>
      <c r="B34" s="258" t="s">
        <v>1901</v>
      </c>
      <c r="C34" s="276" t="s">
        <v>1474</v>
      </c>
      <c r="D34" s="258" t="s">
        <v>1467</v>
      </c>
      <c r="E34" s="258" t="s">
        <v>1338</v>
      </c>
      <c r="F34" s="258" t="s">
        <v>1378</v>
      </c>
      <c r="G34" s="258" t="s">
        <v>2018</v>
      </c>
      <c r="H34" s="258" t="s">
        <v>1410</v>
      </c>
      <c r="I34" s="279"/>
      <c r="J34" s="228"/>
      <c r="K34" s="273" t="s">
        <v>1447</v>
      </c>
      <c r="L34" s="279"/>
      <c r="M34" s="273" t="s">
        <v>144</v>
      </c>
      <c r="N34" s="258" t="s">
        <v>629</v>
      </c>
      <c r="O34" s="258" t="s">
        <v>1028</v>
      </c>
      <c r="P34" s="268"/>
      <c r="Q34" s="280" t="s">
        <v>1265</v>
      </c>
      <c r="R34" s="280" t="s">
        <v>1270</v>
      </c>
      <c r="S34" s="280"/>
      <c r="T34" s="258" t="s">
        <v>1705</v>
      </c>
      <c r="U34" s="172" t="s">
        <v>1763</v>
      </c>
      <c r="V34" s="172"/>
      <c r="X34" s="271"/>
      <c r="Y34" s="271"/>
      <c r="AA34" s="275">
        <f>IF(OR(J34="Fail",ISBLANK(J34)),INDEX('Issue Code Table'!C:C,MATCH(N:N,'Issue Code Table'!A:A,0)),IF(M34="Critical",6,IF(M34="Significant",5,IF(M34="Moderate",3,2))))</f>
        <v>4</v>
      </c>
      <c r="AB34" s="271"/>
      <c r="AC34" s="271"/>
      <c r="AD34" s="271"/>
      <c r="AE34" s="271"/>
      <c r="AF34" s="271"/>
      <c r="AG34" s="271"/>
      <c r="AH34" s="271"/>
      <c r="AI34" s="271"/>
    </row>
    <row r="35" spans="1:36" s="277" customFormat="1" ht="114.75" x14ac:dyDescent="0.2">
      <c r="A35" s="189" t="s">
        <v>1902</v>
      </c>
      <c r="B35" s="258" t="s">
        <v>1901</v>
      </c>
      <c r="C35" s="276" t="s">
        <v>1474</v>
      </c>
      <c r="D35" s="258" t="s">
        <v>1466</v>
      </c>
      <c r="E35" s="258" t="s">
        <v>1339</v>
      </c>
      <c r="F35" s="258" t="s">
        <v>1379</v>
      </c>
      <c r="G35" s="258" t="s">
        <v>2018</v>
      </c>
      <c r="H35" s="258" t="s">
        <v>1411</v>
      </c>
      <c r="I35" s="279"/>
      <c r="J35" s="228"/>
      <c r="K35" s="273" t="s">
        <v>1449</v>
      </c>
      <c r="L35" s="279"/>
      <c r="M35" s="273" t="s">
        <v>144</v>
      </c>
      <c r="N35" s="258" t="s">
        <v>629</v>
      </c>
      <c r="O35" s="258" t="s">
        <v>1028</v>
      </c>
      <c r="P35" s="268"/>
      <c r="Q35" s="280" t="s">
        <v>1265</v>
      </c>
      <c r="R35" s="280" t="s">
        <v>1271</v>
      </c>
      <c r="S35" s="280"/>
      <c r="T35" s="258" t="s">
        <v>2025</v>
      </c>
      <c r="U35" s="172" t="s">
        <v>1764</v>
      </c>
      <c r="V35" s="172"/>
      <c r="X35" s="271"/>
      <c r="Y35" s="271"/>
      <c r="AA35" s="275">
        <f>IF(OR(J35="Fail",ISBLANK(J35)),INDEX('Issue Code Table'!C:C,MATCH(N:N,'Issue Code Table'!A:A,0)),IF(M35="Critical",6,IF(M35="Significant",5,IF(M35="Moderate",3,2))))</f>
        <v>4</v>
      </c>
      <c r="AB35" s="271"/>
      <c r="AC35" s="271"/>
      <c r="AD35" s="271"/>
      <c r="AE35" s="271"/>
      <c r="AF35" s="271"/>
      <c r="AG35" s="271"/>
      <c r="AH35" s="271"/>
      <c r="AI35" s="271"/>
    </row>
    <row r="36" spans="1:36" s="277" customFormat="1" ht="102" x14ac:dyDescent="0.2">
      <c r="A36" s="189" t="s">
        <v>1903</v>
      </c>
      <c r="B36" s="258" t="s">
        <v>131</v>
      </c>
      <c r="C36" s="276" t="s">
        <v>132</v>
      </c>
      <c r="D36" s="258" t="s">
        <v>1467</v>
      </c>
      <c r="E36" s="258" t="s">
        <v>1340</v>
      </c>
      <c r="F36" s="258" t="s">
        <v>141</v>
      </c>
      <c r="G36" s="258" t="s">
        <v>2019</v>
      </c>
      <c r="H36" s="258" t="s">
        <v>2020</v>
      </c>
      <c r="I36" s="279"/>
      <c r="J36" s="228"/>
      <c r="K36" s="273" t="s">
        <v>1450</v>
      </c>
      <c r="L36" s="279"/>
      <c r="M36" s="258" t="s">
        <v>145</v>
      </c>
      <c r="N36" s="258" t="s">
        <v>929</v>
      </c>
      <c r="O36" s="258" t="s">
        <v>1479</v>
      </c>
      <c r="P36" s="268"/>
      <c r="Q36" s="280" t="s">
        <v>1265</v>
      </c>
      <c r="R36" s="280" t="s">
        <v>1272</v>
      </c>
      <c r="S36" s="280"/>
      <c r="T36" s="258" t="s">
        <v>2026</v>
      </c>
      <c r="U36" s="172" t="s">
        <v>2164</v>
      </c>
      <c r="V36" s="172" t="s">
        <v>1743</v>
      </c>
      <c r="X36" s="271"/>
      <c r="Y36" s="271"/>
      <c r="AA36" s="275">
        <f>IF(OR(J36="Fail",ISBLANK(J36)),INDEX('Issue Code Table'!C:C,MATCH(N:N,'Issue Code Table'!A:A,0)),IF(M36="Critical",6,IF(M36="Significant",5,IF(M36="Moderate",3,2))))</f>
        <v>5</v>
      </c>
      <c r="AB36" s="271"/>
      <c r="AC36" s="271"/>
      <c r="AD36" s="271"/>
      <c r="AE36" s="271"/>
      <c r="AF36" s="271"/>
      <c r="AG36" s="271"/>
      <c r="AH36" s="271"/>
      <c r="AI36" s="271"/>
    </row>
    <row r="37" spans="1:36" s="277" customFormat="1" ht="102" x14ac:dyDescent="0.2">
      <c r="A37" s="189" t="s">
        <v>1904</v>
      </c>
      <c r="B37" s="258" t="s">
        <v>112</v>
      </c>
      <c r="C37" s="276" t="s">
        <v>113</v>
      </c>
      <c r="D37" s="258" t="s">
        <v>1466</v>
      </c>
      <c r="E37" s="258" t="s">
        <v>1341</v>
      </c>
      <c r="F37" s="258" t="s">
        <v>1380</v>
      </c>
      <c r="G37" s="258" t="s">
        <v>2021</v>
      </c>
      <c r="H37" s="258" t="s">
        <v>2022</v>
      </c>
      <c r="I37" s="279"/>
      <c r="J37" s="228"/>
      <c r="K37" s="273" t="s">
        <v>1451</v>
      </c>
      <c r="L37" s="279"/>
      <c r="M37" s="258" t="s">
        <v>145</v>
      </c>
      <c r="N37" s="258" t="s">
        <v>970</v>
      </c>
      <c r="O37" s="258" t="s">
        <v>1476</v>
      </c>
      <c r="P37" s="268"/>
      <c r="Q37" s="280" t="s">
        <v>1273</v>
      </c>
      <c r="R37" s="280" t="s">
        <v>1274</v>
      </c>
      <c r="S37" s="280"/>
      <c r="T37" s="258" t="s">
        <v>1706</v>
      </c>
      <c r="U37" s="172" t="s">
        <v>1765</v>
      </c>
      <c r="V37" s="172" t="s">
        <v>1741</v>
      </c>
      <c r="X37" s="271"/>
      <c r="Y37" s="271"/>
      <c r="AA37" s="275">
        <f>IF(OR(J37="Fail",ISBLANK(J37)),INDEX('Issue Code Table'!C:C,MATCH(N:N,'Issue Code Table'!A:A,0)),IF(M37="Critical",6,IF(M37="Significant",5,IF(M37="Moderate",3,2))))</f>
        <v>6</v>
      </c>
      <c r="AB37" s="271"/>
      <c r="AC37" s="271"/>
      <c r="AD37" s="271"/>
      <c r="AE37" s="271"/>
      <c r="AF37" s="271"/>
      <c r="AG37" s="271"/>
      <c r="AH37" s="271"/>
      <c r="AI37" s="271"/>
    </row>
    <row r="38" spans="1:36" s="277" customFormat="1" ht="127.5" x14ac:dyDescent="0.2">
      <c r="A38" s="189" t="s">
        <v>1905</v>
      </c>
      <c r="B38" s="258" t="s">
        <v>112</v>
      </c>
      <c r="C38" s="276" t="s">
        <v>113</v>
      </c>
      <c r="D38" s="258" t="s">
        <v>1467</v>
      </c>
      <c r="E38" s="258" t="s">
        <v>1342</v>
      </c>
      <c r="F38" s="258" t="s">
        <v>1381</v>
      </c>
      <c r="G38" s="258" t="s">
        <v>2029</v>
      </c>
      <c r="H38" s="258" t="s">
        <v>2031</v>
      </c>
      <c r="I38" s="279"/>
      <c r="J38" s="228"/>
      <c r="K38" s="273" t="s">
        <v>1452</v>
      </c>
      <c r="L38" s="279"/>
      <c r="M38" s="273" t="s">
        <v>145</v>
      </c>
      <c r="N38" s="258" t="s">
        <v>371</v>
      </c>
      <c r="O38" s="258" t="s">
        <v>1483</v>
      </c>
      <c r="P38" s="268"/>
      <c r="Q38" s="280" t="s">
        <v>1275</v>
      </c>
      <c r="R38" s="280" t="s">
        <v>1276</v>
      </c>
      <c r="S38" s="280"/>
      <c r="T38" s="258" t="s">
        <v>2038</v>
      </c>
      <c r="U38" s="172" t="s">
        <v>1766</v>
      </c>
      <c r="V38" s="172" t="s">
        <v>2135</v>
      </c>
      <c r="X38" s="271"/>
      <c r="Y38" s="271"/>
      <c r="AA38" s="275">
        <f>IF(OR(J38="Fail",ISBLANK(J38)),INDEX('Issue Code Table'!C:C,MATCH(N:N,'Issue Code Table'!A:A,0)),IF(M38="Critical",6,IF(M38="Significant",5,IF(M38="Moderate",3,2))))</f>
        <v>6</v>
      </c>
      <c r="AB38" s="271"/>
      <c r="AC38" s="271"/>
      <c r="AD38" s="271"/>
      <c r="AE38" s="271"/>
      <c r="AF38" s="271"/>
      <c r="AG38" s="271"/>
      <c r="AH38" s="271"/>
      <c r="AI38" s="271"/>
      <c r="AJ38" s="271"/>
    </row>
    <row r="39" spans="1:36" s="277" customFormat="1" ht="114.75" x14ac:dyDescent="0.2">
      <c r="A39" s="189" t="s">
        <v>1906</v>
      </c>
      <c r="B39" s="258" t="s">
        <v>112</v>
      </c>
      <c r="C39" s="276" t="s">
        <v>113</v>
      </c>
      <c r="D39" s="258" t="s">
        <v>1467</v>
      </c>
      <c r="E39" s="258" t="s">
        <v>1343</v>
      </c>
      <c r="F39" s="258" t="s">
        <v>2027</v>
      </c>
      <c r="G39" s="258" t="s">
        <v>2030</v>
      </c>
      <c r="H39" s="258" t="s">
        <v>2032</v>
      </c>
      <c r="I39" s="279"/>
      <c r="J39" s="228"/>
      <c r="K39" s="273" t="s">
        <v>1453</v>
      </c>
      <c r="L39" s="279"/>
      <c r="M39" s="273" t="s">
        <v>145</v>
      </c>
      <c r="N39" s="258" t="s">
        <v>371</v>
      </c>
      <c r="O39" s="258" t="s">
        <v>1483</v>
      </c>
      <c r="P39" s="268"/>
      <c r="Q39" s="280" t="s">
        <v>1275</v>
      </c>
      <c r="R39" s="280" t="s">
        <v>1277</v>
      </c>
      <c r="S39" s="280"/>
      <c r="T39" s="258" t="s">
        <v>2039</v>
      </c>
      <c r="U39" s="172" t="s">
        <v>1767</v>
      </c>
      <c r="V39" s="172" t="s">
        <v>1739</v>
      </c>
      <c r="X39" s="271"/>
      <c r="Y39" s="271"/>
      <c r="AA39" s="275">
        <f>IF(OR(J39="Fail",ISBLANK(J39)),INDEX('Issue Code Table'!C:C,MATCH(N:N,'Issue Code Table'!A:A,0)),IF(M39="Critical",6,IF(M39="Significant",5,IF(M39="Moderate",3,2))))</f>
        <v>6</v>
      </c>
      <c r="AB39" s="271"/>
      <c r="AC39" s="271"/>
      <c r="AD39" s="271"/>
      <c r="AE39" s="271"/>
      <c r="AF39" s="271"/>
      <c r="AG39" s="271"/>
      <c r="AH39" s="271"/>
      <c r="AI39" s="271"/>
      <c r="AJ39" s="271"/>
    </row>
    <row r="40" spans="1:36" s="277" customFormat="1" ht="76.5" x14ac:dyDescent="0.2">
      <c r="A40" s="189" t="s">
        <v>1907</v>
      </c>
      <c r="B40" s="258" t="s">
        <v>1468</v>
      </c>
      <c r="C40" s="276" t="s">
        <v>1475</v>
      </c>
      <c r="D40" s="258" t="s">
        <v>1466</v>
      </c>
      <c r="E40" s="258" t="s">
        <v>1344</v>
      </c>
      <c r="F40" s="258" t="s">
        <v>2028</v>
      </c>
      <c r="G40" s="258" t="s">
        <v>2033</v>
      </c>
      <c r="H40" s="258" t="s">
        <v>1412</v>
      </c>
      <c r="I40" s="279"/>
      <c r="J40" s="228"/>
      <c r="K40" s="273" t="s">
        <v>1454</v>
      </c>
      <c r="L40" s="279"/>
      <c r="M40" s="273" t="s">
        <v>144</v>
      </c>
      <c r="N40" s="258" t="s">
        <v>321</v>
      </c>
      <c r="O40" s="258" t="s">
        <v>2037</v>
      </c>
      <c r="P40" s="268"/>
      <c r="Q40" s="280" t="s">
        <v>1275</v>
      </c>
      <c r="R40" s="280" t="s">
        <v>1278</v>
      </c>
      <c r="S40" s="280"/>
      <c r="T40" s="258" t="s">
        <v>2040</v>
      </c>
      <c r="U40" s="172" t="s">
        <v>1768</v>
      </c>
      <c r="V40" s="172"/>
      <c r="X40" s="271"/>
      <c r="Y40" s="271"/>
      <c r="AA40" s="275">
        <f>IF(OR(J40="Fail",ISBLANK(J40)),INDEX('Issue Code Table'!C:C,MATCH(N:N,'Issue Code Table'!A:A,0)),IF(M40="Critical",6,IF(M40="Significant",5,IF(M40="Moderate",3,2))))</f>
        <v>4</v>
      </c>
      <c r="AB40" s="271"/>
      <c r="AC40" s="271"/>
      <c r="AD40" s="271"/>
      <c r="AE40" s="271"/>
      <c r="AF40" s="271"/>
      <c r="AG40" s="271"/>
      <c r="AH40" s="271"/>
      <c r="AI40" s="271"/>
      <c r="AJ40" s="271"/>
    </row>
    <row r="41" spans="1:36" s="277" customFormat="1" ht="102" x14ac:dyDescent="0.2">
      <c r="A41" s="189" t="s">
        <v>1908</v>
      </c>
      <c r="B41" s="258" t="s">
        <v>135</v>
      </c>
      <c r="C41" s="258" t="s">
        <v>136</v>
      </c>
      <c r="D41" s="258" t="s">
        <v>1466</v>
      </c>
      <c r="E41" s="258" t="s">
        <v>1345</v>
      </c>
      <c r="F41" s="258" t="s">
        <v>1384</v>
      </c>
      <c r="G41" s="258" t="s">
        <v>2034</v>
      </c>
      <c r="H41" s="258" t="s">
        <v>1413</v>
      </c>
      <c r="I41" s="279"/>
      <c r="J41" s="228"/>
      <c r="K41" s="273" t="s">
        <v>1572</v>
      </c>
      <c r="L41" s="279"/>
      <c r="M41" s="282" t="s">
        <v>145</v>
      </c>
      <c r="N41" s="215" t="s">
        <v>716</v>
      </c>
      <c r="O41" s="215" t="s">
        <v>1909</v>
      </c>
      <c r="P41" s="268"/>
      <c r="Q41" s="280" t="s">
        <v>1275</v>
      </c>
      <c r="R41" s="280" t="s">
        <v>1279</v>
      </c>
      <c r="S41" s="280"/>
      <c r="T41" s="258" t="s">
        <v>2181</v>
      </c>
      <c r="U41" s="172" t="s">
        <v>1769</v>
      </c>
      <c r="V41" s="172" t="s">
        <v>1740</v>
      </c>
      <c r="X41" s="271"/>
      <c r="Y41" s="271"/>
      <c r="AA41" s="275">
        <f>IF(OR(J41="Fail",ISBLANK(J41)),INDEX('Issue Code Table'!C:C,MATCH(N:N,'Issue Code Table'!A:A,0)),IF(M41="Critical",6,IF(M41="Significant",5,IF(M41="Moderate",3,2))))</f>
        <v>4</v>
      </c>
      <c r="AB41" s="271"/>
      <c r="AC41" s="271"/>
      <c r="AD41" s="271"/>
      <c r="AE41" s="271"/>
      <c r="AF41" s="271"/>
      <c r="AG41" s="271"/>
      <c r="AH41" s="271"/>
      <c r="AI41" s="271"/>
      <c r="AJ41" s="271"/>
    </row>
    <row r="42" spans="1:36" s="277" customFormat="1" ht="102" x14ac:dyDescent="0.2">
      <c r="A42" s="189" t="s">
        <v>1910</v>
      </c>
      <c r="B42" s="258" t="s">
        <v>135</v>
      </c>
      <c r="C42" s="258" t="s">
        <v>136</v>
      </c>
      <c r="D42" s="258" t="s">
        <v>1466</v>
      </c>
      <c r="E42" s="258" t="s">
        <v>2165</v>
      </c>
      <c r="F42" s="258" t="s">
        <v>1385</v>
      </c>
      <c r="G42" s="258" t="s">
        <v>2035</v>
      </c>
      <c r="H42" s="258" t="s">
        <v>1414</v>
      </c>
      <c r="I42" s="279"/>
      <c r="J42" s="228"/>
      <c r="K42" s="273" t="s">
        <v>1571</v>
      </c>
      <c r="L42" s="279"/>
      <c r="M42" s="282" t="s">
        <v>145</v>
      </c>
      <c r="N42" s="215" t="s">
        <v>154</v>
      </c>
      <c r="O42" s="215" t="s">
        <v>790</v>
      </c>
      <c r="P42" s="268"/>
      <c r="Q42" s="280" t="s">
        <v>1275</v>
      </c>
      <c r="R42" s="280" t="s">
        <v>1280</v>
      </c>
      <c r="S42" s="280"/>
      <c r="T42" s="258" t="s">
        <v>2182</v>
      </c>
      <c r="U42" s="172" t="s">
        <v>1770</v>
      </c>
      <c r="V42" s="172" t="s">
        <v>1733</v>
      </c>
      <c r="X42" s="271"/>
      <c r="Y42" s="271"/>
      <c r="AA42" s="275">
        <f>IF(OR(J42="Fail",ISBLANK(J42)),INDEX('Issue Code Table'!C:C,MATCH(N:N,'Issue Code Table'!A:A,0)),IF(M42="Critical",6,IF(M42="Significant",5,IF(M42="Moderate",3,2))))</f>
        <v>5</v>
      </c>
      <c r="AB42" s="271"/>
      <c r="AC42" s="271"/>
      <c r="AD42" s="271"/>
      <c r="AE42" s="271"/>
      <c r="AF42" s="271"/>
      <c r="AG42" s="271"/>
      <c r="AH42" s="271"/>
      <c r="AI42" s="271"/>
      <c r="AJ42" s="271"/>
    </row>
    <row r="43" spans="1:36" ht="102" x14ac:dyDescent="0.25">
      <c r="A43" s="189" t="s">
        <v>1911</v>
      </c>
      <c r="B43" s="258" t="s">
        <v>1465</v>
      </c>
      <c r="C43" s="258" t="s">
        <v>1473</v>
      </c>
      <c r="D43" s="258" t="s">
        <v>1467</v>
      </c>
      <c r="E43" s="258" t="s">
        <v>1346</v>
      </c>
      <c r="F43" s="258" t="s">
        <v>1386</v>
      </c>
      <c r="G43" s="258" t="s">
        <v>2036</v>
      </c>
      <c r="H43" s="258" t="s">
        <v>1415</v>
      </c>
      <c r="I43" s="279"/>
      <c r="J43" s="228"/>
      <c r="K43" s="273" t="s">
        <v>1455</v>
      </c>
      <c r="L43" s="279"/>
      <c r="M43" s="273" t="s">
        <v>175</v>
      </c>
      <c r="N43" s="258" t="s">
        <v>416</v>
      </c>
      <c r="O43" s="258" t="s">
        <v>1484</v>
      </c>
      <c r="P43" s="268"/>
      <c r="Q43" s="280" t="s">
        <v>1281</v>
      </c>
      <c r="R43" s="280" t="s">
        <v>1282</v>
      </c>
      <c r="S43" s="280"/>
      <c r="T43" s="258" t="s">
        <v>2183</v>
      </c>
      <c r="U43" s="172" t="s">
        <v>1771</v>
      </c>
      <c r="V43" s="172" t="s">
        <v>1738</v>
      </c>
      <c r="AA43" s="275">
        <f>IF(OR(J43="Fail",ISBLANK(J43)),INDEX('Issue Code Table'!C:C,MATCH(N:N,'Issue Code Table'!A:A,0)),IF(M43="Critical",6,IF(M43="Significant",5,IF(M43="Moderate",3,2))))</f>
        <v>7</v>
      </c>
    </row>
    <row r="44" spans="1:36" s="277" customFormat="1" ht="114.75" x14ac:dyDescent="0.2">
      <c r="A44" s="189" t="s">
        <v>1912</v>
      </c>
      <c r="B44" s="258" t="s">
        <v>116</v>
      </c>
      <c r="C44" s="258" t="s">
        <v>117</v>
      </c>
      <c r="D44" s="258" t="s">
        <v>1467</v>
      </c>
      <c r="E44" s="258" t="s">
        <v>1347</v>
      </c>
      <c r="F44" s="258" t="s">
        <v>1387</v>
      </c>
      <c r="G44" s="258" t="s">
        <v>2041</v>
      </c>
      <c r="H44" s="258" t="s">
        <v>1416</v>
      </c>
      <c r="I44" s="279"/>
      <c r="J44" s="228"/>
      <c r="K44" s="273" t="s">
        <v>1456</v>
      </c>
      <c r="L44" s="273"/>
      <c r="M44" s="273" t="s">
        <v>149</v>
      </c>
      <c r="N44" s="258" t="s">
        <v>448</v>
      </c>
      <c r="O44" s="258" t="s">
        <v>1485</v>
      </c>
      <c r="P44" s="268"/>
      <c r="Q44" s="280" t="s">
        <v>1281</v>
      </c>
      <c r="R44" s="280" t="s">
        <v>1283</v>
      </c>
      <c r="S44" s="280"/>
      <c r="T44" s="258" t="s">
        <v>2184</v>
      </c>
      <c r="U44" s="172" t="s">
        <v>1772</v>
      </c>
      <c r="V44" s="172"/>
      <c r="X44" s="271"/>
      <c r="Y44" s="271"/>
      <c r="AA44" s="275">
        <f>IF(OR(J44="Fail",ISBLANK(J44)),INDEX('Issue Code Table'!C:C,MATCH(N:N,'Issue Code Table'!A:A,0)),IF(M44="Critical",6,IF(M44="Significant",5,IF(M44="Moderate",3,2))))</f>
        <v>2</v>
      </c>
      <c r="AB44" s="271"/>
      <c r="AC44" s="271"/>
      <c r="AD44" s="271"/>
      <c r="AE44" s="271"/>
      <c r="AF44" s="271"/>
      <c r="AG44" s="271"/>
      <c r="AH44" s="271"/>
      <c r="AI44" s="271"/>
      <c r="AJ44" s="271"/>
    </row>
    <row r="45" spans="1:36" s="277" customFormat="1" ht="114.75" x14ac:dyDescent="0.2">
      <c r="A45" s="189" t="s">
        <v>1913</v>
      </c>
      <c r="B45" s="258" t="s">
        <v>1465</v>
      </c>
      <c r="C45" s="258" t="s">
        <v>1473</v>
      </c>
      <c r="D45" s="258" t="s">
        <v>1467</v>
      </c>
      <c r="E45" s="258" t="s">
        <v>1348</v>
      </c>
      <c r="F45" s="258" t="s">
        <v>142</v>
      </c>
      <c r="G45" s="258" t="s">
        <v>2042</v>
      </c>
      <c r="H45" s="258" t="s">
        <v>1417</v>
      </c>
      <c r="I45" s="279"/>
      <c r="J45" s="228"/>
      <c r="K45" s="273" t="s">
        <v>1457</v>
      </c>
      <c r="L45" s="279"/>
      <c r="M45" s="273" t="s">
        <v>145</v>
      </c>
      <c r="N45" s="258" t="s">
        <v>307</v>
      </c>
      <c r="O45" s="258" t="s">
        <v>1486</v>
      </c>
      <c r="P45" s="268"/>
      <c r="Q45" s="280" t="s">
        <v>1281</v>
      </c>
      <c r="R45" s="280" t="s">
        <v>1284</v>
      </c>
      <c r="S45" s="280"/>
      <c r="T45" s="258" t="s">
        <v>2185</v>
      </c>
      <c r="U45" s="172" t="s">
        <v>1773</v>
      </c>
      <c r="V45" s="172" t="s">
        <v>1737</v>
      </c>
      <c r="X45" s="271"/>
      <c r="Y45" s="271"/>
      <c r="AA45" s="275">
        <f>IF(OR(J45="Fail",ISBLANK(J45)),INDEX('Issue Code Table'!C:C,MATCH(N:N,'Issue Code Table'!A:A,0)),IF(M45="Critical",6,IF(M45="Significant",5,IF(M45="Moderate",3,2))))</f>
        <v>5</v>
      </c>
      <c r="AB45" s="271"/>
      <c r="AC45" s="271"/>
      <c r="AD45" s="271"/>
      <c r="AE45" s="271"/>
      <c r="AF45" s="271"/>
      <c r="AG45" s="271"/>
      <c r="AH45" s="271"/>
      <c r="AI45" s="271"/>
      <c r="AJ45" s="271"/>
    </row>
    <row r="46" spans="1:36" s="277" customFormat="1" ht="114.75" x14ac:dyDescent="0.2">
      <c r="A46" s="189" t="s">
        <v>1914</v>
      </c>
      <c r="B46" s="258" t="s">
        <v>205</v>
      </c>
      <c r="C46" s="258" t="s">
        <v>1472</v>
      </c>
      <c r="D46" s="258" t="s">
        <v>1467</v>
      </c>
      <c r="E46" s="258" t="s">
        <v>1349</v>
      </c>
      <c r="F46" s="258" t="s">
        <v>1388</v>
      </c>
      <c r="G46" s="258" t="s">
        <v>2043</v>
      </c>
      <c r="H46" s="258" t="s">
        <v>1418</v>
      </c>
      <c r="I46" s="279"/>
      <c r="J46" s="228"/>
      <c r="K46" s="273" t="s">
        <v>1458</v>
      </c>
      <c r="L46" s="279"/>
      <c r="M46" s="273" t="s">
        <v>149</v>
      </c>
      <c r="N46" s="258" t="s">
        <v>830</v>
      </c>
      <c r="O46" s="258" t="s">
        <v>1487</v>
      </c>
      <c r="P46" s="268"/>
      <c r="Q46" s="280" t="s">
        <v>1281</v>
      </c>
      <c r="R46" s="280" t="s">
        <v>1285</v>
      </c>
      <c r="S46" s="280"/>
      <c r="T46" s="258" t="s">
        <v>2186</v>
      </c>
      <c r="U46" s="172" t="s">
        <v>1774</v>
      </c>
      <c r="V46" s="172"/>
      <c r="X46" s="271"/>
      <c r="Y46" s="271"/>
      <c r="AA46" s="275">
        <f>IF(OR(J46="Fail",ISBLANK(J46)),INDEX('Issue Code Table'!C:C,MATCH(N:N,'Issue Code Table'!A:A,0)),IF(M46="Critical",6,IF(M46="Significant",5,IF(M46="Moderate",3,2))))</f>
        <v>2</v>
      </c>
      <c r="AB46" s="271"/>
      <c r="AC46" s="271"/>
      <c r="AD46" s="271"/>
      <c r="AE46" s="271"/>
      <c r="AF46" s="271"/>
      <c r="AG46" s="271"/>
      <c r="AH46" s="271"/>
      <c r="AI46" s="271"/>
      <c r="AJ46" s="271"/>
    </row>
    <row r="47" spans="1:36" s="277" customFormat="1" ht="127.5" x14ac:dyDescent="0.2">
      <c r="A47" s="189" t="s">
        <v>1915</v>
      </c>
      <c r="B47" s="258" t="s">
        <v>1465</v>
      </c>
      <c r="C47" s="258" t="s">
        <v>1473</v>
      </c>
      <c r="D47" s="258" t="s">
        <v>1467</v>
      </c>
      <c r="E47" s="258" t="s">
        <v>1350</v>
      </c>
      <c r="F47" s="258" t="s">
        <v>1389</v>
      </c>
      <c r="G47" s="258" t="s">
        <v>2044</v>
      </c>
      <c r="H47" s="258" t="s">
        <v>2045</v>
      </c>
      <c r="I47" s="279"/>
      <c r="J47" s="228"/>
      <c r="K47" s="273" t="s">
        <v>1419</v>
      </c>
      <c r="L47" s="279"/>
      <c r="M47" s="273" t="s">
        <v>145</v>
      </c>
      <c r="N47" s="258" t="s">
        <v>307</v>
      </c>
      <c r="O47" s="258" t="s">
        <v>1486</v>
      </c>
      <c r="P47" s="268"/>
      <c r="Q47" s="280" t="s">
        <v>1281</v>
      </c>
      <c r="R47" s="280" t="s">
        <v>1286</v>
      </c>
      <c r="S47" s="280"/>
      <c r="T47" s="258" t="s">
        <v>2187</v>
      </c>
      <c r="U47" s="172" t="s">
        <v>1775</v>
      </c>
      <c r="V47" s="172" t="s">
        <v>1736</v>
      </c>
      <c r="X47" s="271"/>
      <c r="Y47" s="271"/>
      <c r="AA47" s="275">
        <f>IF(OR(J47="Fail",ISBLANK(J47)),INDEX('Issue Code Table'!C:C,MATCH(N:N,'Issue Code Table'!A:A,0)),IF(M47="Critical",6,IF(M47="Significant",5,IF(M47="Moderate",3,2))))</f>
        <v>5</v>
      </c>
      <c r="AB47" s="271"/>
      <c r="AC47" s="271"/>
      <c r="AD47" s="271"/>
      <c r="AE47" s="271"/>
      <c r="AF47" s="271"/>
      <c r="AG47" s="271"/>
      <c r="AH47" s="271"/>
      <c r="AI47" s="271"/>
      <c r="AJ47" s="271"/>
    </row>
    <row r="48" spans="1:36" s="277" customFormat="1" ht="114.75" x14ac:dyDescent="0.2">
      <c r="A48" s="189" t="s">
        <v>1916</v>
      </c>
      <c r="B48" s="258" t="s">
        <v>190</v>
      </c>
      <c r="C48" s="276" t="s">
        <v>191</v>
      </c>
      <c r="D48" s="258" t="s">
        <v>1467</v>
      </c>
      <c r="E48" s="258" t="s">
        <v>1351</v>
      </c>
      <c r="F48" s="258" t="s">
        <v>1390</v>
      </c>
      <c r="G48" s="258" t="s">
        <v>2046</v>
      </c>
      <c r="H48" s="258" t="s">
        <v>1420</v>
      </c>
      <c r="I48" s="279"/>
      <c r="J48" s="228"/>
      <c r="K48" s="273" t="s">
        <v>1459</v>
      </c>
      <c r="L48" s="279"/>
      <c r="M48" s="273" t="s">
        <v>145</v>
      </c>
      <c r="N48" s="258" t="s">
        <v>159</v>
      </c>
      <c r="O48" s="258" t="s">
        <v>1488</v>
      </c>
      <c r="P48" s="268"/>
      <c r="Q48" s="280" t="s">
        <v>1281</v>
      </c>
      <c r="R48" s="280" t="s">
        <v>1287</v>
      </c>
      <c r="S48" s="280"/>
      <c r="T48" s="258" t="s">
        <v>2188</v>
      </c>
      <c r="U48" s="172" t="s">
        <v>1776</v>
      </c>
      <c r="V48" s="172" t="s">
        <v>1735</v>
      </c>
      <c r="X48" s="271"/>
      <c r="Y48" s="271"/>
      <c r="AA48" s="275">
        <f>IF(OR(J48="Fail",ISBLANK(J48)),INDEX('Issue Code Table'!C:C,MATCH(N:N,'Issue Code Table'!A:A,0)),IF(M48="Critical",6,IF(M48="Significant",5,IF(M48="Moderate",3,2))))</f>
        <v>6</v>
      </c>
      <c r="AB48" s="271"/>
      <c r="AC48" s="271"/>
      <c r="AD48" s="271"/>
      <c r="AE48" s="271"/>
      <c r="AF48" s="271"/>
      <c r="AG48" s="271"/>
      <c r="AH48" s="271"/>
      <c r="AI48" s="271"/>
      <c r="AJ48" s="271"/>
    </row>
    <row r="49" spans="1:36" s="277" customFormat="1" ht="114.75" x14ac:dyDescent="0.2">
      <c r="A49" s="189" t="s">
        <v>1917</v>
      </c>
      <c r="B49" s="258" t="s">
        <v>1465</v>
      </c>
      <c r="C49" s="258" t="s">
        <v>1473</v>
      </c>
      <c r="D49" s="258" t="s">
        <v>1467</v>
      </c>
      <c r="E49" s="258" t="s">
        <v>1352</v>
      </c>
      <c r="F49" s="258" t="s">
        <v>1391</v>
      </c>
      <c r="G49" s="258" t="s">
        <v>2048</v>
      </c>
      <c r="H49" s="258" t="s">
        <v>1421</v>
      </c>
      <c r="I49" s="279"/>
      <c r="J49" s="228"/>
      <c r="K49" s="273" t="s">
        <v>1460</v>
      </c>
      <c r="L49" s="273"/>
      <c r="M49" s="273" t="s">
        <v>149</v>
      </c>
      <c r="N49" s="258" t="s">
        <v>830</v>
      </c>
      <c r="O49" s="258" t="s">
        <v>1487</v>
      </c>
      <c r="P49" s="268"/>
      <c r="Q49" s="280" t="s">
        <v>1281</v>
      </c>
      <c r="R49" s="280" t="s">
        <v>1288</v>
      </c>
      <c r="S49" s="280"/>
      <c r="T49" s="258" t="s">
        <v>2189</v>
      </c>
      <c r="U49" s="172" t="s">
        <v>1777</v>
      </c>
      <c r="V49" s="172"/>
      <c r="X49" s="271"/>
      <c r="Y49" s="271"/>
      <c r="AA49" s="275">
        <f>IF(OR(J49="Fail",ISBLANK(J49)),INDEX('Issue Code Table'!C:C,MATCH(N:N,'Issue Code Table'!A:A,0)),IF(M49="Critical",6,IF(M49="Significant",5,IF(M49="Moderate",3,2))))</f>
        <v>2</v>
      </c>
      <c r="AB49" s="271"/>
      <c r="AC49" s="271"/>
      <c r="AD49" s="271"/>
      <c r="AE49" s="271"/>
      <c r="AF49" s="271"/>
      <c r="AG49" s="271"/>
      <c r="AH49" s="271"/>
      <c r="AI49" s="271"/>
      <c r="AJ49" s="271"/>
    </row>
    <row r="50" spans="1:36" s="277" customFormat="1" ht="63.75" x14ac:dyDescent="0.2">
      <c r="A50" s="189" t="s">
        <v>1918</v>
      </c>
      <c r="B50" s="258" t="s">
        <v>190</v>
      </c>
      <c r="C50" s="276" t="s">
        <v>191</v>
      </c>
      <c r="D50" s="258" t="s">
        <v>1467</v>
      </c>
      <c r="E50" s="258" t="s">
        <v>1353</v>
      </c>
      <c r="F50" s="258" t="s">
        <v>1392</v>
      </c>
      <c r="G50" s="258" t="s">
        <v>2049</v>
      </c>
      <c r="H50" s="258" t="s">
        <v>1422</v>
      </c>
      <c r="I50" s="279"/>
      <c r="J50" s="228"/>
      <c r="K50" s="273" t="s">
        <v>1461</v>
      </c>
      <c r="L50" s="279"/>
      <c r="M50" s="273" t="s">
        <v>144</v>
      </c>
      <c r="N50" s="258" t="s">
        <v>153</v>
      </c>
      <c r="O50" s="258" t="s">
        <v>797</v>
      </c>
      <c r="P50" s="268"/>
      <c r="Q50" s="280" t="s">
        <v>1289</v>
      </c>
      <c r="R50" s="280" t="s">
        <v>1290</v>
      </c>
      <c r="S50" s="280"/>
      <c r="T50" s="258" t="s">
        <v>2190</v>
      </c>
      <c r="U50" s="172" t="s">
        <v>1778</v>
      </c>
      <c r="V50" s="172"/>
      <c r="X50" s="271"/>
      <c r="Y50" s="271"/>
      <c r="AA50" s="275">
        <f>IF(OR(J50="Fail",ISBLANK(J50)),INDEX('Issue Code Table'!C:C,MATCH(N:N,'Issue Code Table'!A:A,0)),IF(M50="Critical",6,IF(M50="Significant",5,IF(M50="Moderate",3,2))))</f>
        <v>3</v>
      </c>
      <c r="AB50" s="271"/>
      <c r="AC50" s="271"/>
      <c r="AD50" s="271"/>
      <c r="AE50" s="271"/>
      <c r="AF50" s="271"/>
      <c r="AG50" s="271"/>
      <c r="AH50" s="271"/>
      <c r="AI50" s="271"/>
      <c r="AJ50" s="271"/>
    </row>
    <row r="51" spans="1:36" s="277" customFormat="1" ht="63.75" x14ac:dyDescent="0.2">
      <c r="A51" s="189" t="s">
        <v>1919</v>
      </c>
      <c r="B51" s="258" t="s">
        <v>1464</v>
      </c>
      <c r="C51" s="258" t="s">
        <v>1471</v>
      </c>
      <c r="D51" s="258" t="s">
        <v>1467</v>
      </c>
      <c r="E51" s="258" t="s">
        <v>1354</v>
      </c>
      <c r="F51" s="258" t="s">
        <v>1393</v>
      </c>
      <c r="G51" s="258" t="s">
        <v>2050</v>
      </c>
      <c r="H51" s="258" t="s">
        <v>2047</v>
      </c>
      <c r="I51" s="279"/>
      <c r="J51" s="228"/>
      <c r="K51" s="273" t="s">
        <v>1462</v>
      </c>
      <c r="L51" s="279"/>
      <c r="M51" s="273" t="s">
        <v>145</v>
      </c>
      <c r="N51" s="258" t="s">
        <v>929</v>
      </c>
      <c r="O51" s="258" t="s">
        <v>1479</v>
      </c>
      <c r="P51" s="268"/>
      <c r="Q51" s="280" t="s">
        <v>1291</v>
      </c>
      <c r="R51" s="280" t="s">
        <v>1292</v>
      </c>
      <c r="S51" s="280"/>
      <c r="T51" s="258" t="s">
        <v>2191</v>
      </c>
      <c r="U51" s="172" t="s">
        <v>1779</v>
      </c>
      <c r="V51" s="172" t="s">
        <v>1734</v>
      </c>
      <c r="X51" s="271"/>
      <c r="Y51" s="271"/>
      <c r="AA51" s="275">
        <f>IF(OR(J51="Fail",ISBLANK(J51)),INDEX('Issue Code Table'!C:C,MATCH(N:N,'Issue Code Table'!A:A,0)),IF(M51="Critical",6,IF(M51="Significant",5,IF(M51="Moderate",3,2))))</f>
        <v>5</v>
      </c>
      <c r="AB51" s="271"/>
      <c r="AC51" s="271"/>
      <c r="AD51" s="271"/>
      <c r="AE51" s="271"/>
      <c r="AF51" s="271"/>
      <c r="AG51" s="271"/>
      <c r="AH51" s="271"/>
      <c r="AI51" s="271"/>
      <c r="AJ51" s="271"/>
    </row>
    <row r="52" spans="1:36" s="208" customFormat="1" ht="14.25" x14ac:dyDescent="0.2">
      <c r="A52" s="283"/>
      <c r="B52" s="284" t="s">
        <v>1174</v>
      </c>
      <c r="C52" s="283"/>
      <c r="D52" s="285"/>
      <c r="E52" s="285"/>
      <c r="F52" s="285"/>
      <c r="G52" s="286"/>
      <c r="H52" s="285"/>
      <c r="I52" s="285"/>
      <c r="J52" s="285"/>
      <c r="K52" s="285"/>
      <c r="L52" s="285"/>
      <c r="M52" s="285"/>
      <c r="N52" s="285"/>
      <c r="O52" s="285"/>
      <c r="P52" s="285"/>
      <c r="Q52" s="285"/>
      <c r="R52" s="285"/>
      <c r="S52" s="285"/>
      <c r="T52" s="286"/>
      <c r="U52" s="286"/>
      <c r="V52" s="286"/>
      <c r="AA52" s="285"/>
    </row>
    <row r="53" spans="1:36" ht="14.25" customHeight="1" x14ac:dyDescent="0.25"/>
    <row r="56" spans="1:36" ht="63.75" hidden="1" x14ac:dyDescent="0.25">
      <c r="U56" s="172" t="s">
        <v>1777</v>
      </c>
      <c r="V56" s="172"/>
    </row>
    <row r="57" spans="1:36" ht="51" hidden="1" x14ac:dyDescent="0.25">
      <c r="E57" s="208" t="s">
        <v>243</v>
      </c>
      <c r="U57" s="172" t="s">
        <v>1778</v>
      </c>
      <c r="V57" s="172"/>
    </row>
    <row r="58" spans="1:36" ht="51" hidden="1" x14ac:dyDescent="0.25">
      <c r="E58" s="208" t="s">
        <v>244</v>
      </c>
      <c r="U58" s="172" t="s">
        <v>1779</v>
      </c>
      <c r="V58" s="172" t="s">
        <v>1734</v>
      </c>
    </row>
    <row r="59" spans="1:36" hidden="1" x14ac:dyDescent="0.25">
      <c r="E59" s="208" t="s">
        <v>27</v>
      </c>
      <c r="U59" s="230"/>
      <c r="V59" s="230"/>
    </row>
    <row r="60" spans="1:36" hidden="1" x14ac:dyDescent="0.25">
      <c r="E60" s="208" t="s">
        <v>29</v>
      </c>
    </row>
    <row r="61" spans="1:36" hidden="1" x14ac:dyDescent="0.25">
      <c r="E61" s="208" t="s">
        <v>28</v>
      </c>
    </row>
    <row r="62" spans="1:36" hidden="1" x14ac:dyDescent="0.25">
      <c r="E62" s="208"/>
    </row>
    <row r="63" spans="1:36" hidden="1" x14ac:dyDescent="0.25">
      <c r="E63" s="205" t="s">
        <v>245</v>
      </c>
    </row>
    <row r="64" spans="1:36" hidden="1" x14ac:dyDescent="0.25">
      <c r="E64" s="205" t="s">
        <v>175</v>
      </c>
    </row>
    <row r="65" spans="5:5" hidden="1" x14ac:dyDescent="0.25">
      <c r="E65" s="205" t="s">
        <v>145</v>
      </c>
    </row>
    <row r="66" spans="5:5" hidden="1" x14ac:dyDescent="0.25">
      <c r="E66" s="205" t="s">
        <v>144</v>
      </c>
    </row>
    <row r="67" spans="5:5" hidden="1" x14ac:dyDescent="0.25">
      <c r="E67" s="205" t="s">
        <v>149</v>
      </c>
    </row>
    <row r="68" spans="5:5" hidden="1" x14ac:dyDescent="0.25"/>
    <row r="69" spans="5:5" hidden="1" x14ac:dyDescent="0.25"/>
    <row r="70" spans="5:5" hidden="1" x14ac:dyDescent="0.25"/>
  </sheetData>
  <protectedRanges>
    <protectedRange password="E1A2" sqref="N2:O2" name="Range1"/>
  </protectedRanges>
  <conditionalFormatting sqref="J3:J51">
    <cfRule type="cellIs" dxfId="10" priority="1" stopIfTrue="1" operator="equal">
      <formula>"Fail"</formula>
    </cfRule>
    <cfRule type="cellIs" dxfId="9" priority="2" stopIfTrue="1" operator="equal">
      <formula>"Pass"</formula>
    </cfRule>
    <cfRule type="cellIs" dxfId="8" priority="3" stopIfTrue="1" operator="equal">
      <formula>"Info"</formula>
    </cfRule>
  </conditionalFormatting>
  <conditionalFormatting sqref="N3:N51">
    <cfRule type="expression" dxfId="7" priority="4" stopIfTrue="1">
      <formula>ISERROR(AA3)</formula>
    </cfRule>
  </conditionalFormatting>
  <dataValidations count="2">
    <dataValidation type="list" allowBlank="1" showInputMessage="1" showErrorMessage="1" sqref="M3:M51" xr:uid="{2BC06F0F-967E-48AC-89EF-2AC5AF28F6DC}">
      <formula1>$E$64:$E$67</formula1>
    </dataValidation>
    <dataValidation type="list" allowBlank="1" showInputMessage="1" showErrorMessage="1" sqref="J3:J51" xr:uid="{D74EA793-671D-46EF-B03A-4261B1F274C7}">
      <formula1>$E$58:$E$61</formula1>
    </dataValidation>
  </dataValidations>
  <pageMargins left="0.7" right="0.7" top="0.75" bottom="0.75" header="0.3" footer="0.3"/>
  <pageSetup orientation="portrait" r:id="rId1"/>
  <headerFooter alignWithMargins="0"/>
  <rowBreaks count="1" manualBreakCount="1">
    <brk id="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AJ75"/>
  <sheetViews>
    <sheetView topLeftCell="P1" zoomScale="80" zoomScaleNormal="80" workbookViewId="0">
      <pane ySplit="2" topLeftCell="A3" activePane="bottomLeft" state="frozen"/>
      <selection activeCell="O1" sqref="O1"/>
      <selection pane="bottomLeft" activeCell="V2" sqref="V2"/>
    </sheetView>
  </sheetViews>
  <sheetFormatPr defaultColWidth="22.7109375" defaultRowHeight="15" x14ac:dyDescent="0.25"/>
  <cols>
    <col min="1" max="1" width="10.85546875" style="199" bestFit="1" customWidth="1"/>
    <col min="2" max="2" width="11.85546875" style="203" customWidth="1"/>
    <col min="3" max="3" width="17" style="204" customWidth="1"/>
    <col min="4" max="4" width="18.140625" style="199" customWidth="1"/>
    <col min="5" max="5" width="24" style="199" customWidth="1"/>
    <col min="6" max="6" width="30.85546875" style="199" customWidth="1"/>
    <col min="7" max="7" width="27.85546875" style="202" customWidth="1"/>
    <col min="8" max="10" width="22.7109375" style="199" customWidth="1"/>
    <col min="11" max="11" width="22.7109375" style="203" customWidth="1"/>
    <col min="12" max="12" width="15.7109375" style="199" customWidth="1"/>
    <col min="13" max="13" width="12.5703125" style="203" customWidth="1"/>
    <col min="14" max="14" width="12" style="203" customWidth="1"/>
    <col min="15" max="15" width="39.5703125" style="203" customWidth="1"/>
    <col min="16" max="16" width="6.140625" style="199" customWidth="1"/>
    <col min="17" max="18" width="22.7109375" style="203" customWidth="1"/>
    <col min="19" max="19" width="61.140625" style="199" customWidth="1"/>
    <col min="20" max="20" width="49.7109375" style="202" customWidth="1"/>
    <col min="21" max="21" width="52.28515625" style="199" customWidth="1"/>
    <col min="22" max="22" width="45.85546875" style="199" customWidth="1"/>
    <col min="24" max="25" width="22.7109375" style="199" customWidth="1"/>
    <col min="27" max="27" width="22.7109375" style="199" hidden="1" customWidth="1"/>
    <col min="28" max="16384" width="22.7109375" style="199"/>
  </cols>
  <sheetData>
    <row r="1" spans="1:35" s="198" customFormat="1" ht="14.25" x14ac:dyDescent="0.2">
      <c r="A1" s="34" t="s">
        <v>265</v>
      </c>
      <c r="B1" s="195"/>
      <c r="C1" s="195"/>
      <c r="D1" s="35"/>
      <c r="E1" s="35"/>
      <c r="F1" s="35"/>
      <c r="G1" s="35"/>
      <c r="H1" s="35"/>
      <c r="I1" s="35"/>
      <c r="J1" s="35"/>
      <c r="K1" s="196"/>
      <c r="L1" s="197"/>
      <c r="M1" s="197"/>
      <c r="N1" s="197"/>
      <c r="O1" s="197"/>
      <c r="P1" s="197"/>
      <c r="Q1" s="197"/>
      <c r="R1" s="197"/>
      <c r="S1" s="197"/>
      <c r="T1" s="233"/>
      <c r="U1" s="230"/>
      <c r="V1" s="230"/>
      <c r="AA1" s="197"/>
    </row>
    <row r="2" spans="1:35" ht="45.75" customHeight="1" x14ac:dyDescent="0.25">
      <c r="A2" s="59" t="s">
        <v>65</v>
      </c>
      <c r="B2" s="59" t="s">
        <v>66</v>
      </c>
      <c r="C2" s="72" t="s">
        <v>274</v>
      </c>
      <c r="D2" s="59" t="s">
        <v>67</v>
      </c>
      <c r="E2" s="59" t="s">
        <v>70</v>
      </c>
      <c r="F2" s="59" t="s">
        <v>76</v>
      </c>
      <c r="G2" s="59" t="s">
        <v>2156</v>
      </c>
      <c r="H2" s="59" t="s">
        <v>74</v>
      </c>
      <c r="I2" s="59" t="s">
        <v>71</v>
      </c>
      <c r="J2" s="59" t="s">
        <v>72</v>
      </c>
      <c r="K2" s="71" t="s">
        <v>2192</v>
      </c>
      <c r="L2" s="59" t="s">
        <v>73</v>
      </c>
      <c r="M2" s="59" t="s">
        <v>86</v>
      </c>
      <c r="N2" s="114" t="s">
        <v>327</v>
      </c>
      <c r="O2" s="114" t="s">
        <v>1030</v>
      </c>
      <c r="P2" s="148"/>
      <c r="Q2" s="73" t="s">
        <v>68</v>
      </c>
      <c r="R2" s="74" t="s">
        <v>69</v>
      </c>
      <c r="S2" s="74" t="s">
        <v>77</v>
      </c>
      <c r="T2" s="74" t="s">
        <v>75</v>
      </c>
      <c r="U2" s="253" t="s">
        <v>1687</v>
      </c>
      <c r="V2" s="253" t="s">
        <v>1688</v>
      </c>
      <c r="AA2" s="76" t="s">
        <v>326</v>
      </c>
    </row>
    <row r="3" spans="1:35" ht="75.75" customHeight="1" x14ac:dyDescent="0.25">
      <c r="A3" s="106" t="s">
        <v>1597</v>
      </c>
      <c r="B3" s="172" t="s">
        <v>84</v>
      </c>
      <c r="C3" s="172" t="s">
        <v>85</v>
      </c>
      <c r="D3" s="172" t="s">
        <v>1467</v>
      </c>
      <c r="E3" s="172" t="s">
        <v>1311</v>
      </c>
      <c r="F3" s="172" t="s">
        <v>1355</v>
      </c>
      <c r="G3" s="172" t="s">
        <v>1667</v>
      </c>
      <c r="H3" s="172" t="s">
        <v>1972</v>
      </c>
      <c r="I3" s="172"/>
      <c r="J3" s="228"/>
      <c r="K3" s="171" t="s">
        <v>143</v>
      </c>
      <c r="L3" s="172"/>
      <c r="M3" s="172" t="s">
        <v>145</v>
      </c>
      <c r="N3" s="191" t="s">
        <v>146</v>
      </c>
      <c r="O3" s="172" t="s">
        <v>789</v>
      </c>
      <c r="P3" s="148"/>
      <c r="Q3" s="70" t="s">
        <v>1242</v>
      </c>
      <c r="R3" s="70" t="s">
        <v>120</v>
      </c>
      <c r="S3" s="172" t="s">
        <v>1293</v>
      </c>
      <c r="T3" s="172" t="s">
        <v>1679</v>
      </c>
      <c r="U3" s="172" t="s">
        <v>1780</v>
      </c>
      <c r="V3" s="172" t="s">
        <v>1689</v>
      </c>
      <c r="AA3" s="201">
        <f>IF(OR(J3="Fail",ISBLANK(J3)),INDEX('Issue Code Table'!C:C,MATCH(N:N,'Issue Code Table'!A:A,0)),IF(M3="Critical",6,IF(M3="Significant",5,IF(M3="Moderate",3,2))))</f>
        <v>5</v>
      </c>
    </row>
    <row r="4" spans="1:35" ht="59.25" customHeight="1" x14ac:dyDescent="0.25">
      <c r="A4" s="106" t="s">
        <v>1598</v>
      </c>
      <c r="B4" s="172" t="s">
        <v>1463</v>
      </c>
      <c r="C4" s="172" t="s">
        <v>1469</v>
      </c>
      <c r="D4" s="172" t="s">
        <v>1467</v>
      </c>
      <c r="E4" s="172" t="s">
        <v>1312</v>
      </c>
      <c r="F4" s="172" t="s">
        <v>1356</v>
      </c>
      <c r="G4" s="172" t="s">
        <v>1665</v>
      </c>
      <c r="H4" s="172" t="s">
        <v>2052</v>
      </c>
      <c r="I4" s="172"/>
      <c r="J4" s="228"/>
      <c r="K4" s="172" t="s">
        <v>2059</v>
      </c>
      <c r="L4" s="172"/>
      <c r="M4" s="172" t="s">
        <v>145</v>
      </c>
      <c r="N4" s="191" t="s">
        <v>146</v>
      </c>
      <c r="O4" s="172" t="s">
        <v>789</v>
      </c>
      <c r="P4" s="148"/>
      <c r="Q4" s="70" t="s">
        <v>1242</v>
      </c>
      <c r="R4" s="70" t="s">
        <v>121</v>
      </c>
      <c r="S4" s="172" t="s">
        <v>1294</v>
      </c>
      <c r="T4" s="172" t="s">
        <v>2063</v>
      </c>
      <c r="U4" s="172" t="s">
        <v>1784</v>
      </c>
      <c r="V4" s="172" t="s">
        <v>1690</v>
      </c>
      <c r="AA4" s="201">
        <f>IF(OR(J4="Fail",ISBLANK(J4)),INDEX('Issue Code Table'!C:C,MATCH(N:N,'Issue Code Table'!A:A,0)),IF(M4="Critical",6,IF(M4="Significant",5,IF(M4="Moderate",3,2))))</f>
        <v>5</v>
      </c>
    </row>
    <row r="5" spans="1:35" ht="80.25" customHeight="1" x14ac:dyDescent="0.25">
      <c r="A5" s="106" t="s">
        <v>1599</v>
      </c>
      <c r="B5" s="172" t="s">
        <v>129</v>
      </c>
      <c r="C5" s="172" t="s">
        <v>130</v>
      </c>
      <c r="D5" s="172" t="s">
        <v>1467</v>
      </c>
      <c r="E5" s="172" t="s">
        <v>1313</v>
      </c>
      <c r="F5" s="172" t="s">
        <v>1357</v>
      </c>
      <c r="G5" s="172" t="s">
        <v>1666</v>
      </c>
      <c r="H5" s="172" t="s">
        <v>2053</v>
      </c>
      <c r="I5" s="172"/>
      <c r="J5" s="228"/>
      <c r="K5" s="171" t="s">
        <v>2060</v>
      </c>
      <c r="L5" s="172"/>
      <c r="M5" s="172" t="s">
        <v>145</v>
      </c>
      <c r="N5" s="191" t="s">
        <v>146</v>
      </c>
      <c r="O5" s="172" t="s">
        <v>789</v>
      </c>
      <c r="P5" s="148"/>
      <c r="Q5" s="70" t="s">
        <v>1242</v>
      </c>
      <c r="R5" s="70" t="s">
        <v>1243</v>
      </c>
      <c r="S5" s="172" t="s">
        <v>91</v>
      </c>
      <c r="T5" s="172" t="s">
        <v>1680</v>
      </c>
      <c r="U5" s="172" t="s">
        <v>1783</v>
      </c>
      <c r="V5" s="172" t="s">
        <v>2158</v>
      </c>
      <c r="AA5" s="201">
        <f>IF(OR(J5="Fail",ISBLANK(J5)),INDEX('Issue Code Table'!C:C,MATCH(N:N,'Issue Code Table'!A:A,0)),IF(M5="Critical",6,IF(M5="Significant",5,IF(M5="Moderate",3,2))))</f>
        <v>5</v>
      </c>
    </row>
    <row r="6" spans="1:35" ht="76.5" customHeight="1" x14ac:dyDescent="0.25">
      <c r="A6" s="106" t="s">
        <v>1600</v>
      </c>
      <c r="B6" s="172" t="s">
        <v>1463</v>
      </c>
      <c r="C6" s="172" t="s">
        <v>1469</v>
      </c>
      <c r="D6" s="172" t="s">
        <v>1467</v>
      </c>
      <c r="E6" s="172" t="s">
        <v>1314</v>
      </c>
      <c r="F6" s="172" t="s">
        <v>1358</v>
      </c>
      <c r="G6" s="172" t="s">
        <v>2054</v>
      </c>
      <c r="H6" s="172" t="s">
        <v>2055</v>
      </c>
      <c r="I6" s="172"/>
      <c r="J6" s="228"/>
      <c r="K6" s="171" t="s">
        <v>2061</v>
      </c>
      <c r="L6" s="172"/>
      <c r="M6" s="172" t="s">
        <v>145</v>
      </c>
      <c r="N6" s="191" t="s">
        <v>146</v>
      </c>
      <c r="O6" s="172" t="s">
        <v>789</v>
      </c>
      <c r="P6" s="148"/>
      <c r="Q6" s="70" t="s">
        <v>1242</v>
      </c>
      <c r="R6" s="70" t="s">
        <v>122</v>
      </c>
      <c r="S6" s="172" t="s">
        <v>91</v>
      </c>
      <c r="T6" s="172" t="s">
        <v>1691</v>
      </c>
      <c r="U6" s="172" t="s">
        <v>1782</v>
      </c>
      <c r="V6" s="172" t="s">
        <v>2159</v>
      </c>
      <c r="AA6" s="201">
        <f>IF(OR(J6="Fail",ISBLANK(J6)),INDEX('Issue Code Table'!C:C,MATCH(N:N,'Issue Code Table'!A:A,0)),IF(M6="Critical",6,IF(M6="Significant",5,IF(M6="Moderate",3,2))))</f>
        <v>5</v>
      </c>
    </row>
    <row r="7" spans="1:35" ht="72" customHeight="1" x14ac:dyDescent="0.25">
      <c r="A7" s="106" t="s">
        <v>1601</v>
      </c>
      <c r="B7" s="172" t="s">
        <v>1463</v>
      </c>
      <c r="C7" s="172" t="s">
        <v>1469</v>
      </c>
      <c r="D7" s="172" t="s">
        <v>1467</v>
      </c>
      <c r="E7" s="172" t="s">
        <v>1315</v>
      </c>
      <c r="F7" s="172" t="s">
        <v>1359</v>
      </c>
      <c r="G7" s="172" t="s">
        <v>2054</v>
      </c>
      <c r="H7" s="172" t="s">
        <v>1396</v>
      </c>
      <c r="I7" s="172"/>
      <c r="J7" s="228"/>
      <c r="K7" s="171" t="s">
        <v>1425</v>
      </c>
      <c r="L7" s="172"/>
      <c r="M7" s="172" t="s">
        <v>145</v>
      </c>
      <c r="N7" s="191" t="s">
        <v>146</v>
      </c>
      <c r="O7" s="172" t="s">
        <v>789</v>
      </c>
      <c r="P7" s="148"/>
      <c r="Q7" s="70" t="s">
        <v>1242</v>
      </c>
      <c r="R7" s="70" t="s">
        <v>123</v>
      </c>
      <c r="S7" s="172" t="s">
        <v>91</v>
      </c>
      <c r="T7" s="172" t="s">
        <v>1681</v>
      </c>
      <c r="U7" s="172" t="s">
        <v>1781</v>
      </c>
      <c r="V7" s="172" t="s">
        <v>1723</v>
      </c>
      <c r="AA7" s="201">
        <f>IF(OR(J7="Fail",ISBLANK(J7)),INDEX('Issue Code Table'!C:C,MATCH(N:N,'Issue Code Table'!A:A,0)),IF(M7="Critical",6,IF(M7="Significant",5,IF(M7="Moderate",3,2))))</f>
        <v>5</v>
      </c>
    </row>
    <row r="8" spans="1:35" ht="72" customHeight="1" x14ac:dyDescent="0.25">
      <c r="A8" s="106" t="s">
        <v>1602</v>
      </c>
      <c r="B8" s="172" t="s">
        <v>1463</v>
      </c>
      <c r="C8" s="172" t="s">
        <v>1469</v>
      </c>
      <c r="D8" s="172" t="s">
        <v>1467</v>
      </c>
      <c r="E8" s="172" t="s">
        <v>1316</v>
      </c>
      <c r="F8" s="172" t="s">
        <v>1360</v>
      </c>
      <c r="G8" s="172" t="s">
        <v>2054</v>
      </c>
      <c r="H8" s="172" t="s">
        <v>1397</v>
      </c>
      <c r="I8" s="172"/>
      <c r="J8" s="228"/>
      <c r="K8" s="171" t="s">
        <v>1426</v>
      </c>
      <c r="L8" s="172"/>
      <c r="M8" s="172" t="s">
        <v>145</v>
      </c>
      <c r="N8" s="191" t="s">
        <v>146</v>
      </c>
      <c r="O8" s="172" t="s">
        <v>789</v>
      </c>
      <c r="P8" s="148"/>
      <c r="Q8" s="70" t="s">
        <v>1242</v>
      </c>
      <c r="R8" s="70" t="s">
        <v>1244</v>
      </c>
      <c r="S8" s="172" t="s">
        <v>91</v>
      </c>
      <c r="T8" s="172" t="s">
        <v>1682</v>
      </c>
      <c r="U8" s="172" t="s">
        <v>1785</v>
      </c>
      <c r="V8" s="172" t="s">
        <v>1724</v>
      </c>
      <c r="AA8" s="201">
        <f>IF(OR(J8="Fail",ISBLANK(J8)),INDEX('Issue Code Table'!C:C,MATCH(N:N,'Issue Code Table'!A:A,0)),IF(M8="Critical",6,IF(M8="Significant",5,IF(M8="Moderate",3,2))))</f>
        <v>5</v>
      </c>
    </row>
    <row r="9" spans="1:35" ht="47.25" customHeight="1" x14ac:dyDescent="0.25">
      <c r="A9" s="106" t="s">
        <v>1603</v>
      </c>
      <c r="B9" s="172" t="s">
        <v>1463</v>
      </c>
      <c r="C9" s="172" t="s">
        <v>1469</v>
      </c>
      <c r="D9" s="172" t="s">
        <v>1467</v>
      </c>
      <c r="E9" s="172" t="s">
        <v>1652</v>
      </c>
      <c r="F9" s="172" t="s">
        <v>2051</v>
      </c>
      <c r="G9" s="172" t="s">
        <v>2056</v>
      </c>
      <c r="H9" s="172" t="s">
        <v>1716</v>
      </c>
      <c r="I9" s="172"/>
      <c r="J9" s="228"/>
      <c r="K9" s="171" t="s">
        <v>1715</v>
      </c>
      <c r="L9" s="172"/>
      <c r="M9" s="172" t="s">
        <v>145</v>
      </c>
      <c r="N9" s="191" t="s">
        <v>146</v>
      </c>
      <c r="O9" s="172" t="s">
        <v>789</v>
      </c>
      <c r="P9" s="148"/>
      <c r="Q9" s="70" t="s">
        <v>1242</v>
      </c>
      <c r="R9" s="70" t="s">
        <v>1668</v>
      </c>
      <c r="S9" s="172" t="s">
        <v>91</v>
      </c>
      <c r="T9" s="172" t="s">
        <v>1683</v>
      </c>
      <c r="U9" s="172" t="s">
        <v>2160</v>
      </c>
      <c r="V9" s="172" t="s">
        <v>1725</v>
      </c>
      <c r="AA9" s="201">
        <f>IF(OR(J9="Fail",ISBLANK(J9)),INDEX('Issue Code Table'!C:C,MATCH(N:N,'Issue Code Table'!A:A,0)),IF(M9="Critical",6,IF(M9="Significant",5,IF(M9="Moderate",3,2))))</f>
        <v>5</v>
      </c>
    </row>
    <row r="10" spans="1:35" ht="42.75" customHeight="1" x14ac:dyDescent="0.25">
      <c r="A10" s="106" t="s">
        <v>1604</v>
      </c>
      <c r="B10" s="172" t="s">
        <v>129</v>
      </c>
      <c r="C10" s="172" t="s">
        <v>130</v>
      </c>
      <c r="D10" s="172" t="s">
        <v>1467</v>
      </c>
      <c r="E10" s="172" t="s">
        <v>1317</v>
      </c>
      <c r="F10" s="172" t="s">
        <v>1361</v>
      </c>
      <c r="G10" s="172" t="s">
        <v>2057</v>
      </c>
      <c r="H10" s="172" t="s">
        <v>1398</v>
      </c>
      <c r="I10" s="172"/>
      <c r="J10" s="228"/>
      <c r="K10" s="171" t="s">
        <v>1427</v>
      </c>
      <c r="L10" s="171"/>
      <c r="M10" s="172" t="s">
        <v>145</v>
      </c>
      <c r="N10" s="191" t="s">
        <v>146</v>
      </c>
      <c r="O10" s="172" t="s">
        <v>789</v>
      </c>
      <c r="P10" s="148"/>
      <c r="Q10" s="70" t="s">
        <v>1245</v>
      </c>
      <c r="R10" s="70" t="s">
        <v>1246</v>
      </c>
      <c r="S10" s="172" t="s">
        <v>118</v>
      </c>
      <c r="T10" s="172" t="s">
        <v>1684</v>
      </c>
      <c r="U10" s="172" t="s">
        <v>1786</v>
      </c>
      <c r="V10" s="172" t="s">
        <v>2065</v>
      </c>
      <c r="AA10" s="201">
        <f>IF(OR(J10="Fail",ISBLANK(J10)),INDEX('Issue Code Table'!C:C,MATCH(N:N,'Issue Code Table'!A:A,0)),IF(M10="Critical",6,IF(M10="Significant",5,IF(M10="Moderate",3,2))))</f>
        <v>5</v>
      </c>
    </row>
    <row r="11" spans="1:35" ht="46.5" customHeight="1" x14ac:dyDescent="0.25">
      <c r="A11" s="106" t="s">
        <v>1605</v>
      </c>
      <c r="B11" s="172" t="s">
        <v>89</v>
      </c>
      <c r="C11" s="243" t="s">
        <v>1470</v>
      </c>
      <c r="D11" s="172" t="s">
        <v>1467</v>
      </c>
      <c r="E11" s="172" t="s">
        <v>1318</v>
      </c>
      <c r="F11" s="172" t="s">
        <v>1362</v>
      </c>
      <c r="G11" s="172" t="s">
        <v>2058</v>
      </c>
      <c r="H11" s="172" t="s">
        <v>1978</v>
      </c>
      <c r="I11" s="172"/>
      <c r="J11" s="228"/>
      <c r="K11" s="171" t="s">
        <v>2062</v>
      </c>
      <c r="L11" s="172"/>
      <c r="M11" s="172" t="s">
        <v>145</v>
      </c>
      <c r="N11" s="191" t="s">
        <v>673</v>
      </c>
      <c r="O11" s="231" t="s">
        <v>1477</v>
      </c>
      <c r="P11" s="148"/>
      <c r="Q11" s="70" t="s">
        <v>1245</v>
      </c>
      <c r="R11" s="70" t="s">
        <v>124</v>
      </c>
      <c r="S11" s="172" t="s">
        <v>92</v>
      </c>
      <c r="T11" s="172" t="s">
        <v>2064</v>
      </c>
      <c r="U11" s="172" t="s">
        <v>1787</v>
      </c>
      <c r="V11" s="172" t="s">
        <v>1726</v>
      </c>
      <c r="AA11" s="201">
        <f>IF(OR(J11="Fail",ISBLANK(J11)),INDEX('Issue Code Table'!C:C,MATCH(N:N,'Issue Code Table'!A:A,0)),IF(M11="Critical",6,IF(M11="Significant",5,IF(M11="Moderate",3,2))))</f>
        <v>6</v>
      </c>
    </row>
    <row r="12" spans="1:35" ht="61.5" customHeight="1" x14ac:dyDescent="0.25">
      <c r="A12" s="106" t="s">
        <v>1610</v>
      </c>
      <c r="B12" s="172" t="s">
        <v>131</v>
      </c>
      <c r="C12" s="172" t="s">
        <v>132</v>
      </c>
      <c r="D12" s="172" t="s">
        <v>1467</v>
      </c>
      <c r="E12" s="172" t="s">
        <v>1319</v>
      </c>
      <c r="F12" s="172" t="s">
        <v>1363</v>
      </c>
      <c r="G12" s="172" t="s">
        <v>2066</v>
      </c>
      <c r="H12" s="172" t="s">
        <v>1980</v>
      </c>
      <c r="I12" s="172"/>
      <c r="J12" s="228"/>
      <c r="K12" s="171" t="s">
        <v>2067</v>
      </c>
      <c r="L12" s="172"/>
      <c r="M12" s="172" t="s">
        <v>145</v>
      </c>
      <c r="N12" s="191" t="s">
        <v>485</v>
      </c>
      <c r="O12" s="172" t="s">
        <v>1827</v>
      </c>
      <c r="P12" s="148"/>
      <c r="Q12" s="70" t="s">
        <v>1245</v>
      </c>
      <c r="R12" s="70" t="s">
        <v>125</v>
      </c>
      <c r="S12" s="172" t="s">
        <v>93</v>
      </c>
      <c r="T12" s="172" t="s">
        <v>1685</v>
      </c>
      <c r="U12" s="172" t="s">
        <v>1746</v>
      </c>
      <c r="V12" s="172" t="s">
        <v>1727</v>
      </c>
      <c r="AA12" s="201">
        <f>IF(OR(J12="Fail",ISBLANK(J12)),INDEX('Issue Code Table'!C:C,MATCH(N:N,'Issue Code Table'!A:A,0)),IF(M12="Critical",6,IF(M12="Significant",5,IF(M12="Moderate",3,2))))</f>
        <v>3</v>
      </c>
    </row>
    <row r="13" spans="1:35" ht="46.5" customHeight="1" x14ac:dyDescent="0.25">
      <c r="A13" s="106" t="s">
        <v>1606</v>
      </c>
      <c r="B13" s="172" t="s">
        <v>1464</v>
      </c>
      <c r="C13" s="172" t="s">
        <v>1471</v>
      </c>
      <c r="D13" s="172" t="s">
        <v>1467</v>
      </c>
      <c r="E13" s="172" t="s">
        <v>1320</v>
      </c>
      <c r="F13" s="172" t="s">
        <v>1364</v>
      </c>
      <c r="G13" s="172" t="s">
        <v>1981</v>
      </c>
      <c r="H13" s="172" t="s">
        <v>1399</v>
      </c>
      <c r="I13" s="172"/>
      <c r="J13" s="228"/>
      <c r="K13" s="171" t="s">
        <v>1430</v>
      </c>
      <c r="L13" s="172"/>
      <c r="M13" s="172" t="s">
        <v>145</v>
      </c>
      <c r="N13" s="191" t="s">
        <v>708</v>
      </c>
      <c r="O13" s="172" t="s">
        <v>1478</v>
      </c>
      <c r="P13" s="148"/>
      <c r="Q13" s="70" t="s">
        <v>1245</v>
      </c>
      <c r="R13" s="70" t="s">
        <v>126</v>
      </c>
      <c r="S13" s="172" t="s">
        <v>1295</v>
      </c>
      <c r="T13" s="172" t="s">
        <v>2161</v>
      </c>
      <c r="U13" s="172" t="s">
        <v>2162</v>
      </c>
      <c r="V13" s="172" t="s">
        <v>1744</v>
      </c>
      <c r="AA13" s="201">
        <f>IF(OR(J13="Fail",ISBLANK(J13)),INDEX('Issue Code Table'!C:C,MATCH(N:N,'Issue Code Table'!A:A,0)),IF(M13="Critical",6,IF(M13="Significant",5,IF(M13="Moderate",3,2))))</f>
        <v>6</v>
      </c>
    </row>
    <row r="14" spans="1:35" ht="60" customHeight="1" x14ac:dyDescent="0.25">
      <c r="A14" s="106" t="s">
        <v>1607</v>
      </c>
      <c r="B14" s="172" t="s">
        <v>1464</v>
      </c>
      <c r="C14" s="172" t="s">
        <v>1471</v>
      </c>
      <c r="D14" s="172" t="s">
        <v>1467</v>
      </c>
      <c r="E14" s="172" t="s">
        <v>1321</v>
      </c>
      <c r="F14" s="172" t="s">
        <v>1365</v>
      </c>
      <c r="G14" s="172" t="s">
        <v>2068</v>
      </c>
      <c r="H14" s="172" t="s">
        <v>1400</v>
      </c>
      <c r="I14" s="172"/>
      <c r="J14" s="228"/>
      <c r="K14" s="171" t="s">
        <v>1431</v>
      </c>
      <c r="L14" s="172"/>
      <c r="M14" s="172" t="s">
        <v>145</v>
      </c>
      <c r="N14" s="191" t="s">
        <v>708</v>
      </c>
      <c r="O14" s="172" t="s">
        <v>1478</v>
      </c>
      <c r="P14" s="148"/>
      <c r="Q14" s="70" t="s">
        <v>1245</v>
      </c>
      <c r="R14" s="70" t="s">
        <v>1247</v>
      </c>
      <c r="S14" s="172" t="s">
        <v>1296</v>
      </c>
      <c r="T14" s="172" t="s">
        <v>1686</v>
      </c>
      <c r="U14" s="172" t="s">
        <v>1747</v>
      </c>
      <c r="V14" s="172" t="s">
        <v>1728</v>
      </c>
      <c r="AA14" s="201">
        <f>IF(OR(J14="Fail",ISBLANK(J14)),INDEX('Issue Code Table'!C:C,MATCH(N:N,'Issue Code Table'!A:A,0)),IF(M14="Critical",6,IF(M14="Significant",5,IF(M14="Moderate",3,2))))</f>
        <v>6</v>
      </c>
    </row>
    <row r="15" spans="1:35" s="202" customFormat="1" ht="69.75" customHeight="1" x14ac:dyDescent="0.2">
      <c r="A15" s="106" t="s">
        <v>1608</v>
      </c>
      <c r="B15" s="172" t="s">
        <v>135</v>
      </c>
      <c r="C15" s="172" t="s">
        <v>136</v>
      </c>
      <c r="D15" s="172" t="s">
        <v>1467</v>
      </c>
      <c r="E15" s="235" t="s">
        <v>1809</v>
      </c>
      <c r="F15" s="258" t="s">
        <v>1366</v>
      </c>
      <c r="G15" s="258" t="s">
        <v>2069</v>
      </c>
      <c r="H15" s="258" t="s">
        <v>1810</v>
      </c>
      <c r="I15" s="172"/>
      <c r="J15" s="228"/>
      <c r="K15" s="171" t="s">
        <v>1814</v>
      </c>
      <c r="L15" s="259" t="s">
        <v>1828</v>
      </c>
      <c r="M15" s="172" t="s">
        <v>145</v>
      </c>
      <c r="N15" s="191" t="s">
        <v>929</v>
      </c>
      <c r="O15" s="172" t="s">
        <v>1479</v>
      </c>
      <c r="P15" s="148"/>
      <c r="Q15" s="70" t="s">
        <v>1245</v>
      </c>
      <c r="R15" s="70" t="s">
        <v>1248</v>
      </c>
      <c r="S15" s="172" t="s">
        <v>1818</v>
      </c>
      <c r="T15" s="172" t="s">
        <v>2075</v>
      </c>
      <c r="U15" s="172" t="s">
        <v>1819</v>
      </c>
      <c r="V15" s="172" t="s">
        <v>1823</v>
      </c>
      <c r="X15" s="199"/>
      <c r="Y15" s="199"/>
      <c r="AA15" s="201">
        <f>IF(OR(J15="Fail",ISBLANK(J15)),INDEX('Issue Code Table'!C:C,MATCH(N:N,'Issue Code Table'!A:A,0)),IF(M15="Critical",6,IF(M15="Significant",5,IF(M15="Moderate",3,2))))</f>
        <v>5</v>
      </c>
      <c r="AB15" s="199"/>
      <c r="AC15" s="199"/>
      <c r="AD15" s="199"/>
      <c r="AE15" s="199"/>
      <c r="AF15" s="199"/>
      <c r="AG15" s="199"/>
      <c r="AH15" s="199"/>
      <c r="AI15" s="199"/>
    </row>
    <row r="16" spans="1:35" ht="59.25" customHeight="1" x14ac:dyDescent="0.25">
      <c r="A16" s="106" t="s">
        <v>1609</v>
      </c>
      <c r="B16" s="172" t="s">
        <v>135</v>
      </c>
      <c r="C16" s="172" t="s">
        <v>136</v>
      </c>
      <c r="D16" s="172" t="s">
        <v>1467</v>
      </c>
      <c r="E16" s="235" t="s">
        <v>1808</v>
      </c>
      <c r="F16" s="258" t="s">
        <v>1366</v>
      </c>
      <c r="G16" s="258" t="s">
        <v>2071</v>
      </c>
      <c r="H16" s="258" t="s">
        <v>1811</v>
      </c>
      <c r="I16" s="172"/>
      <c r="J16" s="228"/>
      <c r="K16" s="171" t="s">
        <v>1815</v>
      </c>
      <c r="L16" s="260" t="s">
        <v>1828</v>
      </c>
      <c r="M16" s="172" t="s">
        <v>145</v>
      </c>
      <c r="N16" s="191" t="s">
        <v>929</v>
      </c>
      <c r="O16" s="172" t="s">
        <v>1479</v>
      </c>
      <c r="P16" s="148"/>
      <c r="Q16" s="70" t="s">
        <v>1245</v>
      </c>
      <c r="R16" s="70" t="s">
        <v>1249</v>
      </c>
      <c r="S16" s="172" t="s">
        <v>1818</v>
      </c>
      <c r="T16" s="172" t="s">
        <v>2076</v>
      </c>
      <c r="U16" s="172" t="s">
        <v>1820</v>
      </c>
      <c r="V16" s="172" t="s">
        <v>1823</v>
      </c>
      <c r="AA16" s="201">
        <f>IF(OR(J16="Fail",ISBLANK(J16)),INDEX('Issue Code Table'!C:C,MATCH(N:N,'Issue Code Table'!A:A,0)),IF(M16="Critical",6,IF(M16="Significant",5,IF(M16="Moderate",3,2))))</f>
        <v>5</v>
      </c>
    </row>
    <row r="17" spans="1:35" ht="59.25" customHeight="1" x14ac:dyDescent="0.25">
      <c r="A17" s="106" t="s">
        <v>1610</v>
      </c>
      <c r="B17" s="172" t="s">
        <v>135</v>
      </c>
      <c r="C17" s="172" t="s">
        <v>136</v>
      </c>
      <c r="D17" s="172" t="s">
        <v>1467</v>
      </c>
      <c r="E17" s="235" t="s">
        <v>1807</v>
      </c>
      <c r="F17" s="258" t="s">
        <v>1366</v>
      </c>
      <c r="G17" s="258" t="s">
        <v>2070</v>
      </c>
      <c r="H17" s="258" t="s">
        <v>1812</v>
      </c>
      <c r="I17" s="172"/>
      <c r="J17" s="228"/>
      <c r="K17" s="171" t="s">
        <v>1816</v>
      </c>
      <c r="L17" s="259" t="s">
        <v>1828</v>
      </c>
      <c r="M17" s="172" t="s">
        <v>145</v>
      </c>
      <c r="N17" s="191" t="s">
        <v>929</v>
      </c>
      <c r="O17" s="172" t="s">
        <v>1479</v>
      </c>
      <c r="P17" s="148"/>
      <c r="Q17" s="70" t="s">
        <v>1245</v>
      </c>
      <c r="R17" s="70" t="s">
        <v>1250</v>
      </c>
      <c r="S17" s="172" t="s">
        <v>1818</v>
      </c>
      <c r="T17" s="172" t="s">
        <v>2077</v>
      </c>
      <c r="U17" s="172" t="s">
        <v>1821</v>
      </c>
      <c r="V17" s="172" t="s">
        <v>1823</v>
      </c>
      <c r="AA17" s="201">
        <f>IF(OR(J17="Fail",ISBLANK(J17)),INDEX('Issue Code Table'!C:C,MATCH(N:N,'Issue Code Table'!A:A,0)),IF(M17="Critical",6,IF(M17="Significant",5,IF(M17="Moderate",3,2))))</f>
        <v>5</v>
      </c>
    </row>
    <row r="18" spans="1:35" s="202" customFormat="1" ht="51" customHeight="1" x14ac:dyDescent="0.2">
      <c r="A18" s="106" t="s">
        <v>1611</v>
      </c>
      <c r="B18" s="172" t="s">
        <v>135</v>
      </c>
      <c r="C18" s="172" t="s">
        <v>136</v>
      </c>
      <c r="D18" s="172" t="s">
        <v>1467</v>
      </c>
      <c r="E18" s="235" t="s">
        <v>1806</v>
      </c>
      <c r="F18" s="258" t="s">
        <v>1366</v>
      </c>
      <c r="G18" s="258" t="s">
        <v>2072</v>
      </c>
      <c r="H18" s="258" t="s">
        <v>1813</v>
      </c>
      <c r="I18" s="172"/>
      <c r="J18" s="228"/>
      <c r="K18" s="171" t="s">
        <v>1817</v>
      </c>
      <c r="L18" s="259" t="s">
        <v>1828</v>
      </c>
      <c r="M18" s="172" t="s">
        <v>145</v>
      </c>
      <c r="N18" s="191" t="s">
        <v>929</v>
      </c>
      <c r="O18" s="172" t="s">
        <v>1479</v>
      </c>
      <c r="P18" s="148"/>
      <c r="Q18" s="70" t="s">
        <v>1245</v>
      </c>
      <c r="R18" s="70" t="s">
        <v>1251</v>
      </c>
      <c r="S18" s="172" t="s">
        <v>1818</v>
      </c>
      <c r="T18" s="172" t="s">
        <v>2078</v>
      </c>
      <c r="U18" s="172" t="s">
        <v>1822</v>
      </c>
      <c r="V18" s="172" t="s">
        <v>1823</v>
      </c>
      <c r="X18" s="199"/>
      <c r="Y18" s="199"/>
      <c r="AA18" s="201">
        <f>IF(OR(J18="Fail",ISBLANK(J18)),INDEX('Issue Code Table'!C:C,MATCH(N:N,'Issue Code Table'!A:A,0)),IF(M18="Critical",6,IF(M18="Significant",5,IF(M18="Moderate",3,2))))</f>
        <v>5</v>
      </c>
      <c r="AB18" s="199"/>
      <c r="AC18" s="199"/>
      <c r="AD18" s="199"/>
      <c r="AE18" s="199"/>
      <c r="AF18" s="199"/>
      <c r="AG18" s="199"/>
      <c r="AH18" s="199"/>
      <c r="AI18" s="199"/>
    </row>
    <row r="19" spans="1:35" s="202" customFormat="1" ht="57.75" customHeight="1" x14ac:dyDescent="0.2">
      <c r="A19" s="106" t="s">
        <v>1612</v>
      </c>
      <c r="B19" s="172" t="s">
        <v>131</v>
      </c>
      <c r="C19" s="243" t="s">
        <v>132</v>
      </c>
      <c r="D19" s="172" t="s">
        <v>1467</v>
      </c>
      <c r="E19" s="172" t="s">
        <v>1322</v>
      </c>
      <c r="F19" s="172" t="s">
        <v>1367</v>
      </c>
      <c r="G19" s="172" t="s">
        <v>1988</v>
      </c>
      <c r="H19" s="172" t="s">
        <v>1401</v>
      </c>
      <c r="I19" s="172"/>
      <c r="J19" s="228"/>
      <c r="K19" s="171" t="s">
        <v>1432</v>
      </c>
      <c r="L19" s="260"/>
      <c r="M19" s="172" t="s">
        <v>145</v>
      </c>
      <c r="N19" s="191" t="s">
        <v>146</v>
      </c>
      <c r="O19" s="172" t="s">
        <v>789</v>
      </c>
      <c r="P19" s="148"/>
      <c r="Q19" s="70" t="s">
        <v>1245</v>
      </c>
      <c r="R19" s="70" t="s">
        <v>1829</v>
      </c>
      <c r="S19" s="172" t="s">
        <v>93</v>
      </c>
      <c r="T19" s="172" t="s">
        <v>2079</v>
      </c>
      <c r="U19" s="172" t="s">
        <v>1748</v>
      </c>
      <c r="V19" s="172" t="s">
        <v>1729</v>
      </c>
      <c r="X19" s="199"/>
      <c r="Y19" s="199"/>
      <c r="AA19" s="201">
        <f>IF(OR(J19="Fail",ISBLANK(J19)),INDEX('Issue Code Table'!C:C,MATCH(N:N,'Issue Code Table'!A:A,0)),IF(M19="Critical",6,IF(M19="Significant",5,IF(M19="Moderate",3,2))))</f>
        <v>5</v>
      </c>
      <c r="AB19" s="199"/>
      <c r="AC19" s="199"/>
      <c r="AD19" s="199"/>
      <c r="AE19" s="199"/>
      <c r="AF19" s="199"/>
      <c r="AG19" s="199"/>
      <c r="AH19" s="199"/>
      <c r="AI19" s="199"/>
    </row>
    <row r="20" spans="1:35" s="202" customFormat="1" ht="57.75" customHeight="1" x14ac:dyDescent="0.2">
      <c r="A20" s="106" t="s">
        <v>1613</v>
      </c>
      <c r="B20" s="172" t="s">
        <v>1830</v>
      </c>
      <c r="C20" s="243" t="s">
        <v>1714</v>
      </c>
      <c r="D20" s="172" t="s">
        <v>1466</v>
      </c>
      <c r="E20" s="172" t="s">
        <v>1653</v>
      </c>
      <c r="F20" s="172" t="s">
        <v>1660</v>
      </c>
      <c r="G20" s="172" t="s">
        <v>2073</v>
      </c>
      <c r="H20" s="172" t="s">
        <v>1717</v>
      </c>
      <c r="I20" s="172"/>
      <c r="J20" s="228"/>
      <c r="K20" s="171" t="s">
        <v>1718</v>
      </c>
      <c r="L20" s="260" t="s">
        <v>1719</v>
      </c>
      <c r="M20" s="256" t="s">
        <v>144</v>
      </c>
      <c r="N20" s="191" t="s">
        <v>710</v>
      </c>
      <c r="O20" s="257" t="s">
        <v>1722</v>
      </c>
      <c r="P20" s="148"/>
      <c r="Q20" s="70" t="s">
        <v>1245</v>
      </c>
      <c r="R20" s="70" t="s">
        <v>1669</v>
      </c>
      <c r="S20" s="172" t="s">
        <v>1676</v>
      </c>
      <c r="T20" s="172" t="s">
        <v>2080</v>
      </c>
      <c r="U20" s="172" t="s">
        <v>1749</v>
      </c>
      <c r="V20" s="172"/>
      <c r="X20" s="199"/>
      <c r="Y20" s="199"/>
      <c r="AA20" s="201">
        <f>IF(OR(J20="Fail",ISBLANK(J20)),INDEX('Issue Code Table'!C:C,MATCH(N:N,'Issue Code Table'!A:A,0)),IF(M20="Critical",6,IF(M20="Significant",5,IF(M20="Moderate",3,2))))</f>
        <v>4</v>
      </c>
      <c r="AB20" s="199"/>
      <c r="AC20" s="199"/>
      <c r="AD20" s="199"/>
      <c r="AE20" s="199"/>
      <c r="AF20" s="199"/>
      <c r="AG20" s="199"/>
      <c r="AH20" s="199"/>
      <c r="AI20" s="199"/>
    </row>
    <row r="21" spans="1:35" s="202" customFormat="1" ht="53.25" customHeight="1" x14ac:dyDescent="0.2">
      <c r="A21" s="106" t="s">
        <v>1614</v>
      </c>
      <c r="B21" s="172" t="s">
        <v>135</v>
      </c>
      <c r="C21" s="172" t="s">
        <v>136</v>
      </c>
      <c r="D21" s="172" t="s">
        <v>1466</v>
      </c>
      <c r="E21" s="235" t="s">
        <v>1831</v>
      </c>
      <c r="F21" s="172" t="s">
        <v>1366</v>
      </c>
      <c r="G21" s="172" t="s">
        <v>2074</v>
      </c>
      <c r="H21" s="172" t="s">
        <v>1826</v>
      </c>
      <c r="I21" s="172"/>
      <c r="J21" s="228"/>
      <c r="K21" s="171" t="s">
        <v>1832</v>
      </c>
      <c r="L21" s="259" t="s">
        <v>1828</v>
      </c>
      <c r="M21" s="172" t="s">
        <v>145</v>
      </c>
      <c r="N21" s="191" t="s">
        <v>929</v>
      </c>
      <c r="O21" s="172" t="s">
        <v>1479</v>
      </c>
      <c r="P21" s="148"/>
      <c r="Q21" s="70" t="s">
        <v>1245</v>
      </c>
      <c r="R21" s="70" t="s">
        <v>1670</v>
      </c>
      <c r="S21" s="172" t="s">
        <v>1818</v>
      </c>
      <c r="T21" s="172" t="s">
        <v>1824</v>
      </c>
      <c r="U21" s="172" t="s">
        <v>1825</v>
      </c>
      <c r="V21" s="172" t="s">
        <v>1823</v>
      </c>
      <c r="X21" s="199"/>
      <c r="Y21" s="199"/>
      <c r="AA21" s="201">
        <f>IF(OR(J21="Fail",ISBLANK(J21)),INDEX('Issue Code Table'!C:C,MATCH(N:N,'Issue Code Table'!A:A,0)),IF(M21="Critical",6,IF(M21="Significant",5,IF(M21="Moderate",3,2))))</f>
        <v>5</v>
      </c>
      <c r="AB21" s="199"/>
      <c r="AC21" s="199"/>
      <c r="AD21" s="199"/>
      <c r="AE21" s="199"/>
      <c r="AF21" s="199"/>
      <c r="AG21" s="199"/>
      <c r="AH21" s="199"/>
      <c r="AI21" s="199"/>
    </row>
    <row r="22" spans="1:35" s="202" customFormat="1" ht="57.75" customHeight="1" x14ac:dyDescent="0.2">
      <c r="A22" s="106" t="s">
        <v>1615</v>
      </c>
      <c r="B22" s="235" t="s">
        <v>133</v>
      </c>
      <c r="C22" s="254" t="s">
        <v>134</v>
      </c>
      <c r="D22" s="172" t="s">
        <v>1466</v>
      </c>
      <c r="E22" s="172" t="s">
        <v>1654</v>
      </c>
      <c r="F22" s="172" t="s">
        <v>1661</v>
      </c>
      <c r="G22" s="172" t="s">
        <v>1720</v>
      </c>
      <c r="H22" s="235" t="s">
        <v>2081</v>
      </c>
      <c r="I22" s="172"/>
      <c r="J22" s="228"/>
      <c r="K22" s="255" t="s">
        <v>1833</v>
      </c>
      <c r="L22" s="171"/>
      <c r="M22" s="256" t="s">
        <v>149</v>
      </c>
      <c r="N22" s="191" t="s">
        <v>302</v>
      </c>
      <c r="O22" s="257" t="s">
        <v>1721</v>
      </c>
      <c r="P22" s="148"/>
      <c r="Q22" s="70" t="s">
        <v>1671</v>
      </c>
      <c r="R22" s="70" t="s">
        <v>1672</v>
      </c>
      <c r="S22" s="172" t="s">
        <v>1677</v>
      </c>
      <c r="T22" s="172" t="s">
        <v>2102</v>
      </c>
      <c r="U22" s="172" t="s">
        <v>2097</v>
      </c>
      <c r="V22" s="172"/>
      <c r="X22" s="199"/>
      <c r="Y22" s="199"/>
      <c r="AA22" s="201" t="e">
        <f>IF(OR(J22="Fail",ISBLANK(J22)),INDEX('Issue Code Table'!C:C,MATCH(N:N,'Issue Code Table'!A:A,0)),IF(M22="Critical",6,IF(M22="Significant",5,IF(M22="Moderate",3,2))))</f>
        <v>#N/A</v>
      </c>
      <c r="AB22" s="199"/>
      <c r="AC22" s="199"/>
      <c r="AD22" s="199"/>
      <c r="AE22" s="199"/>
      <c r="AF22" s="199"/>
      <c r="AG22" s="199"/>
      <c r="AH22" s="199"/>
      <c r="AI22" s="199"/>
    </row>
    <row r="23" spans="1:35" s="202" customFormat="1" ht="57.75" customHeight="1" x14ac:dyDescent="0.2">
      <c r="A23" s="106" t="s">
        <v>1616</v>
      </c>
      <c r="B23" s="235" t="s">
        <v>133</v>
      </c>
      <c r="C23" s="254" t="s">
        <v>134</v>
      </c>
      <c r="D23" s="172" t="s">
        <v>1466</v>
      </c>
      <c r="E23" s="172" t="s">
        <v>1655</v>
      </c>
      <c r="F23" s="172" t="s">
        <v>1662</v>
      </c>
      <c r="G23" s="172" t="s">
        <v>1846</v>
      </c>
      <c r="H23" s="235" t="s">
        <v>2082</v>
      </c>
      <c r="I23" s="172"/>
      <c r="J23" s="228"/>
      <c r="K23" s="255" t="s">
        <v>2083</v>
      </c>
      <c r="L23" s="171"/>
      <c r="M23" s="256" t="s">
        <v>149</v>
      </c>
      <c r="N23" s="191" t="s">
        <v>302</v>
      </c>
      <c r="O23" s="257" t="s">
        <v>1721</v>
      </c>
      <c r="P23" s="148"/>
      <c r="Q23" s="70" t="s">
        <v>1671</v>
      </c>
      <c r="R23" s="70" t="s">
        <v>1673</v>
      </c>
      <c r="S23" s="172" t="s">
        <v>1677</v>
      </c>
      <c r="T23" s="172" t="s">
        <v>2101</v>
      </c>
      <c r="U23" s="172" t="s">
        <v>2096</v>
      </c>
      <c r="V23" s="172"/>
      <c r="X23" s="199"/>
      <c r="Y23" s="199"/>
      <c r="AA23" s="201" t="e">
        <f>IF(OR(J23="Fail",ISBLANK(J23)),INDEX('Issue Code Table'!C:C,MATCH(N:N,'Issue Code Table'!A:A,0)),IF(M23="Critical",6,IF(M23="Significant",5,IF(M23="Moderate",3,2))))</f>
        <v>#N/A</v>
      </c>
      <c r="AB23" s="199"/>
      <c r="AC23" s="199"/>
      <c r="AD23" s="199"/>
      <c r="AE23" s="199"/>
      <c r="AF23" s="199"/>
      <c r="AG23" s="199"/>
      <c r="AH23" s="199"/>
      <c r="AI23" s="199"/>
    </row>
    <row r="24" spans="1:35" s="202" customFormat="1" ht="57.75" customHeight="1" x14ac:dyDescent="0.2">
      <c r="A24" s="106" t="s">
        <v>1617</v>
      </c>
      <c r="B24" s="235" t="s">
        <v>133</v>
      </c>
      <c r="C24" s="254" t="s">
        <v>134</v>
      </c>
      <c r="D24" s="172" t="s">
        <v>1466</v>
      </c>
      <c r="E24" s="172" t="s">
        <v>1656</v>
      </c>
      <c r="F24" s="172" t="s">
        <v>1663</v>
      </c>
      <c r="G24" s="172" t="s">
        <v>1845</v>
      </c>
      <c r="H24" s="235" t="s">
        <v>2084</v>
      </c>
      <c r="I24" s="172"/>
      <c r="J24" s="228"/>
      <c r="K24" s="255" t="s">
        <v>1833</v>
      </c>
      <c r="L24" s="171"/>
      <c r="M24" s="256" t="s">
        <v>149</v>
      </c>
      <c r="N24" s="191" t="s">
        <v>302</v>
      </c>
      <c r="O24" s="257" t="s">
        <v>1721</v>
      </c>
      <c r="P24" s="148"/>
      <c r="Q24" s="70" t="s">
        <v>1671</v>
      </c>
      <c r="R24" s="70" t="s">
        <v>1674</v>
      </c>
      <c r="S24" s="172" t="s">
        <v>1677</v>
      </c>
      <c r="T24" s="172" t="s">
        <v>2100</v>
      </c>
      <c r="U24" s="172" t="s">
        <v>1837</v>
      </c>
      <c r="V24" s="172"/>
      <c r="X24" s="199"/>
      <c r="Y24" s="199"/>
      <c r="AA24" s="201" t="e">
        <f>IF(OR(J24="Fail",ISBLANK(J24)),INDEX('Issue Code Table'!C:C,MATCH(N:N,'Issue Code Table'!A:A,0)),IF(M24="Critical",6,IF(M24="Significant",5,IF(M24="Moderate",3,2))))</f>
        <v>#N/A</v>
      </c>
      <c r="AB24" s="199"/>
      <c r="AC24" s="199"/>
      <c r="AD24" s="199"/>
      <c r="AE24" s="199"/>
      <c r="AF24" s="199"/>
      <c r="AG24" s="199"/>
      <c r="AH24" s="199"/>
      <c r="AI24" s="199"/>
    </row>
    <row r="25" spans="1:35" s="202" customFormat="1" ht="57.75" customHeight="1" x14ac:dyDescent="0.2">
      <c r="A25" s="106" t="s">
        <v>1618</v>
      </c>
      <c r="B25" s="235" t="s">
        <v>133</v>
      </c>
      <c r="C25" s="254" t="s">
        <v>134</v>
      </c>
      <c r="D25" s="172" t="s">
        <v>1466</v>
      </c>
      <c r="E25" s="172" t="s">
        <v>1657</v>
      </c>
      <c r="F25" s="172" t="s">
        <v>1664</v>
      </c>
      <c r="G25" s="172" t="s">
        <v>1844</v>
      </c>
      <c r="H25" s="235" t="s">
        <v>2085</v>
      </c>
      <c r="I25" s="172"/>
      <c r="J25" s="228"/>
      <c r="K25" s="255" t="s">
        <v>1833</v>
      </c>
      <c r="L25" s="171"/>
      <c r="M25" s="256" t="s">
        <v>149</v>
      </c>
      <c r="N25" s="191" t="s">
        <v>302</v>
      </c>
      <c r="O25" s="257" t="s">
        <v>1721</v>
      </c>
      <c r="P25" s="148"/>
      <c r="Q25" s="70" t="s">
        <v>1671</v>
      </c>
      <c r="R25" s="70" t="s">
        <v>1675</v>
      </c>
      <c r="S25" s="172" t="s">
        <v>1677</v>
      </c>
      <c r="T25" s="172" t="s">
        <v>2099</v>
      </c>
      <c r="U25" s="172" t="s">
        <v>2098</v>
      </c>
      <c r="V25" s="172"/>
      <c r="X25" s="199"/>
      <c r="Y25" s="199"/>
      <c r="AA25" s="201" t="e">
        <f>IF(OR(J25="Fail",ISBLANK(J25)),INDEX('Issue Code Table'!C:C,MATCH(N:N,'Issue Code Table'!A:A,0)),IF(M25="Critical",6,IF(M25="Significant",5,IF(M25="Moderate",3,2))))</f>
        <v>#N/A</v>
      </c>
      <c r="AB25" s="199"/>
      <c r="AC25" s="199"/>
      <c r="AD25" s="199"/>
      <c r="AE25" s="199"/>
      <c r="AF25" s="199"/>
      <c r="AG25" s="199"/>
      <c r="AH25" s="199"/>
      <c r="AI25" s="199"/>
    </row>
    <row r="26" spans="1:35" s="202" customFormat="1" ht="54.75" customHeight="1" x14ac:dyDescent="0.2">
      <c r="A26" s="106" t="s">
        <v>1619</v>
      </c>
      <c r="B26" s="172" t="s">
        <v>82</v>
      </c>
      <c r="C26" s="172" t="s">
        <v>83</v>
      </c>
      <c r="D26" s="172" t="s">
        <v>1467</v>
      </c>
      <c r="E26" s="172" t="s">
        <v>1323</v>
      </c>
      <c r="F26" s="172" t="s">
        <v>1368</v>
      </c>
      <c r="G26" s="172" t="s">
        <v>2086</v>
      </c>
      <c r="H26" s="172" t="s">
        <v>1990</v>
      </c>
      <c r="I26" s="172"/>
      <c r="J26" s="228"/>
      <c r="K26" s="229" t="s">
        <v>2087</v>
      </c>
      <c r="L26" s="171"/>
      <c r="M26" s="172" t="s">
        <v>145</v>
      </c>
      <c r="N26" s="191" t="s">
        <v>150</v>
      </c>
      <c r="O26" s="172" t="s">
        <v>1480</v>
      </c>
      <c r="P26" s="148"/>
      <c r="Q26" s="70" t="s">
        <v>1252</v>
      </c>
      <c r="R26" s="70" t="s">
        <v>1253</v>
      </c>
      <c r="S26" s="172" t="s">
        <v>94</v>
      </c>
      <c r="T26" s="172" t="s">
        <v>1678</v>
      </c>
      <c r="U26" s="172" t="s">
        <v>2104</v>
      </c>
      <c r="V26" s="172" t="s">
        <v>1731</v>
      </c>
      <c r="X26" s="199"/>
      <c r="Y26" s="199"/>
      <c r="AA26" s="201">
        <f>IF(OR(J26="Fail",ISBLANK(J26)),INDEX('Issue Code Table'!C:C,MATCH(N:N,'Issue Code Table'!A:A,0)),IF(M26="Critical",6,IF(M26="Significant",5,IF(M26="Moderate",3,2))))</f>
        <v>6</v>
      </c>
      <c r="AB26" s="199"/>
      <c r="AC26" s="199"/>
      <c r="AD26" s="199"/>
      <c r="AE26" s="199"/>
      <c r="AF26" s="199"/>
      <c r="AG26" s="199"/>
      <c r="AH26" s="199"/>
      <c r="AI26" s="199"/>
    </row>
    <row r="27" spans="1:35" s="202" customFormat="1" ht="63" customHeight="1" x14ac:dyDescent="0.2">
      <c r="A27" s="106" t="s">
        <v>1620</v>
      </c>
      <c r="B27" s="172" t="s">
        <v>82</v>
      </c>
      <c r="C27" s="172" t="s">
        <v>83</v>
      </c>
      <c r="D27" s="172" t="s">
        <v>1467</v>
      </c>
      <c r="E27" s="172" t="s">
        <v>1324</v>
      </c>
      <c r="F27" s="172" t="s">
        <v>1369</v>
      </c>
      <c r="G27" s="172" t="s">
        <v>2088</v>
      </c>
      <c r="H27" s="172" t="s">
        <v>2089</v>
      </c>
      <c r="I27" s="172"/>
      <c r="J27" s="228"/>
      <c r="K27" s="171" t="s">
        <v>2090</v>
      </c>
      <c r="L27" s="171"/>
      <c r="M27" s="172" t="s">
        <v>145</v>
      </c>
      <c r="N27" s="191" t="s">
        <v>593</v>
      </c>
      <c r="O27" s="172" t="s">
        <v>1481</v>
      </c>
      <c r="P27" s="148"/>
      <c r="Q27" s="70" t="s">
        <v>1252</v>
      </c>
      <c r="R27" s="70" t="s">
        <v>1254</v>
      </c>
      <c r="S27" s="172" t="s">
        <v>1297</v>
      </c>
      <c r="T27" s="172" t="s">
        <v>1713</v>
      </c>
      <c r="U27" s="172" t="s">
        <v>2103</v>
      </c>
      <c r="V27" s="172" t="s">
        <v>1730</v>
      </c>
      <c r="X27" s="199"/>
      <c r="Y27" s="199"/>
      <c r="AA27" s="201">
        <f>IF(OR(J27="Fail",ISBLANK(J27)),INDEX('Issue Code Table'!C:C,MATCH(N:N,'Issue Code Table'!A:A,0)),IF(M27="Critical",6,IF(M27="Significant",5,IF(M27="Moderate",3,2))))</f>
        <v>6</v>
      </c>
      <c r="AB27" s="199"/>
      <c r="AC27" s="199"/>
      <c r="AD27" s="199"/>
      <c r="AE27" s="199"/>
      <c r="AF27" s="199"/>
      <c r="AG27" s="199"/>
      <c r="AH27" s="199"/>
      <c r="AI27" s="199"/>
    </row>
    <row r="28" spans="1:35" s="202" customFormat="1" ht="66.75" customHeight="1" x14ac:dyDescent="0.2">
      <c r="A28" s="106" t="s">
        <v>1621</v>
      </c>
      <c r="B28" s="172" t="s">
        <v>82</v>
      </c>
      <c r="C28" s="172" t="s">
        <v>83</v>
      </c>
      <c r="D28" s="172" t="s">
        <v>1467</v>
      </c>
      <c r="E28" s="172" t="s">
        <v>1325</v>
      </c>
      <c r="F28" s="172" t="s">
        <v>1370</v>
      </c>
      <c r="G28" s="172" t="s">
        <v>2091</v>
      </c>
      <c r="H28" s="172" t="s">
        <v>1994</v>
      </c>
      <c r="I28" s="172"/>
      <c r="J28" s="228"/>
      <c r="K28" s="171" t="s">
        <v>2092</v>
      </c>
      <c r="L28" s="172"/>
      <c r="M28" s="172" t="s">
        <v>145</v>
      </c>
      <c r="N28" s="191" t="s">
        <v>593</v>
      </c>
      <c r="O28" s="172" t="s">
        <v>1481</v>
      </c>
      <c r="P28" s="148"/>
      <c r="Q28" s="70" t="s">
        <v>1252</v>
      </c>
      <c r="R28" s="70" t="s">
        <v>1255</v>
      </c>
      <c r="S28" s="172" t="s">
        <v>95</v>
      </c>
      <c r="T28" s="172" t="s">
        <v>1712</v>
      </c>
      <c r="U28" s="172" t="s">
        <v>1750</v>
      </c>
      <c r="V28" s="172" t="s">
        <v>2105</v>
      </c>
      <c r="X28" s="199"/>
      <c r="Y28" s="199"/>
      <c r="AA28" s="201">
        <f>IF(OR(J28="Fail",ISBLANK(J28)),INDEX('Issue Code Table'!C:C,MATCH(N:N,'Issue Code Table'!A:A,0)),IF(M28="Critical",6,IF(M28="Significant",5,IF(M28="Moderate",3,2))))</f>
        <v>6</v>
      </c>
      <c r="AB28" s="199"/>
      <c r="AC28" s="199"/>
      <c r="AD28" s="199"/>
      <c r="AE28" s="199"/>
      <c r="AF28" s="199"/>
      <c r="AG28" s="199"/>
      <c r="AH28" s="199"/>
      <c r="AI28" s="199"/>
    </row>
    <row r="29" spans="1:35" s="202" customFormat="1" ht="69.75" customHeight="1" x14ac:dyDescent="0.2">
      <c r="A29" s="106" t="s">
        <v>1622</v>
      </c>
      <c r="B29" s="172" t="s">
        <v>131</v>
      </c>
      <c r="C29" s="172" t="s">
        <v>132</v>
      </c>
      <c r="D29" s="172" t="s">
        <v>1467</v>
      </c>
      <c r="E29" s="172" t="s">
        <v>1326</v>
      </c>
      <c r="F29" s="172" t="s">
        <v>119</v>
      </c>
      <c r="G29" s="172" t="s">
        <v>1995</v>
      </c>
      <c r="H29" s="172" t="s">
        <v>1996</v>
      </c>
      <c r="I29" s="173"/>
      <c r="J29" s="228"/>
      <c r="K29" s="171" t="s">
        <v>2093</v>
      </c>
      <c r="L29" s="173"/>
      <c r="M29" s="172" t="s">
        <v>144</v>
      </c>
      <c r="N29" s="191" t="s">
        <v>151</v>
      </c>
      <c r="O29" s="172" t="s">
        <v>1482</v>
      </c>
      <c r="P29" s="148"/>
      <c r="Q29" s="70" t="s">
        <v>1256</v>
      </c>
      <c r="R29" s="75" t="s">
        <v>1257</v>
      </c>
      <c r="S29" s="172" t="s">
        <v>96</v>
      </c>
      <c r="T29" s="172" t="s">
        <v>2106</v>
      </c>
      <c r="U29" s="172" t="s">
        <v>1751</v>
      </c>
      <c r="V29" s="172"/>
      <c r="X29" s="199"/>
      <c r="Y29" s="199"/>
      <c r="AA29" s="201">
        <f>IF(OR(J29="Fail",ISBLANK(J29)),INDEX('Issue Code Table'!C:C,MATCH(N:N,'Issue Code Table'!A:A,0)),IF(M29="Critical",6,IF(M29="Significant",5,IF(M29="Moderate",3,2))))</f>
        <v>4</v>
      </c>
      <c r="AB29" s="199"/>
      <c r="AC29" s="199"/>
      <c r="AD29" s="199"/>
      <c r="AE29" s="199"/>
      <c r="AF29" s="199"/>
      <c r="AG29" s="199"/>
      <c r="AH29" s="199"/>
      <c r="AI29" s="199"/>
    </row>
    <row r="30" spans="1:35" s="202" customFormat="1" ht="59.25" customHeight="1" x14ac:dyDescent="0.2">
      <c r="A30" s="106" t="s">
        <v>1623</v>
      </c>
      <c r="B30" s="172" t="s">
        <v>82</v>
      </c>
      <c r="C30" s="172" t="s">
        <v>83</v>
      </c>
      <c r="D30" s="172" t="s">
        <v>1467</v>
      </c>
      <c r="E30" s="172" t="s">
        <v>1327</v>
      </c>
      <c r="F30" s="172" t="s">
        <v>1371</v>
      </c>
      <c r="G30" s="172" t="s">
        <v>2094</v>
      </c>
      <c r="H30" s="172" t="s">
        <v>1998</v>
      </c>
      <c r="I30" s="173"/>
      <c r="J30" s="228"/>
      <c r="K30" s="171" t="s">
        <v>2095</v>
      </c>
      <c r="L30" s="171"/>
      <c r="M30" s="172" t="s">
        <v>144</v>
      </c>
      <c r="N30" s="191" t="s">
        <v>151</v>
      </c>
      <c r="O30" s="172" t="s">
        <v>1482</v>
      </c>
      <c r="P30" s="148"/>
      <c r="Q30" s="75" t="s">
        <v>1256</v>
      </c>
      <c r="R30" s="75" t="s">
        <v>1258</v>
      </c>
      <c r="S30" s="172" t="s">
        <v>97</v>
      </c>
      <c r="T30" s="172" t="s">
        <v>1711</v>
      </c>
      <c r="U30" s="172" t="s">
        <v>1752</v>
      </c>
      <c r="V30" s="172"/>
      <c r="X30" s="199"/>
      <c r="Y30" s="199"/>
      <c r="AA30" s="201">
        <f>IF(OR(J30="Fail",ISBLANK(J30)),INDEX('Issue Code Table'!C:C,MATCH(N:N,'Issue Code Table'!A:A,0)),IF(M30="Critical",6,IF(M30="Significant",5,IF(M30="Moderate",3,2))))</f>
        <v>4</v>
      </c>
      <c r="AB30" s="199"/>
      <c r="AC30" s="199"/>
      <c r="AD30" s="199"/>
      <c r="AE30" s="199"/>
      <c r="AF30" s="199"/>
      <c r="AG30" s="199"/>
      <c r="AH30" s="199"/>
      <c r="AI30" s="199"/>
    </row>
    <row r="31" spans="1:35" s="202" customFormat="1" ht="53.25" customHeight="1" x14ac:dyDescent="0.2">
      <c r="A31" s="106" t="s">
        <v>1624</v>
      </c>
      <c r="B31" s="172" t="s">
        <v>82</v>
      </c>
      <c r="C31" s="172" t="s">
        <v>83</v>
      </c>
      <c r="D31" s="172" t="s">
        <v>1467</v>
      </c>
      <c r="E31" s="172" t="s">
        <v>1328</v>
      </c>
      <c r="F31" s="172" t="s">
        <v>1371</v>
      </c>
      <c r="G31" s="172" t="s">
        <v>1999</v>
      </c>
      <c r="H31" s="244" t="s">
        <v>1403</v>
      </c>
      <c r="I31" s="173"/>
      <c r="J31" s="228"/>
      <c r="K31" s="229" t="s">
        <v>1438</v>
      </c>
      <c r="L31" s="173"/>
      <c r="M31" s="172" t="s">
        <v>144</v>
      </c>
      <c r="N31" s="191" t="s">
        <v>151</v>
      </c>
      <c r="O31" s="172" t="s">
        <v>1482</v>
      </c>
      <c r="P31" s="148"/>
      <c r="Q31" s="75" t="s">
        <v>1256</v>
      </c>
      <c r="R31" s="75" t="s">
        <v>1259</v>
      </c>
      <c r="S31" s="172" t="s">
        <v>2120</v>
      </c>
      <c r="T31" s="172" t="s">
        <v>1710</v>
      </c>
      <c r="U31" s="172" t="s">
        <v>1753</v>
      </c>
      <c r="V31" s="172"/>
      <c r="X31" s="199"/>
      <c r="Y31" s="199"/>
      <c r="AA31" s="201">
        <f>IF(OR(J31="Fail",ISBLANK(J31)),INDEX('Issue Code Table'!C:C,MATCH(N:N,'Issue Code Table'!A:A,0)),IF(M31="Critical",6,IF(M31="Significant",5,IF(M31="Moderate",3,2))))</f>
        <v>4</v>
      </c>
      <c r="AB31" s="199"/>
      <c r="AC31" s="199"/>
      <c r="AD31" s="199"/>
      <c r="AE31" s="199"/>
      <c r="AF31" s="199"/>
      <c r="AG31" s="199"/>
      <c r="AH31" s="199"/>
      <c r="AI31" s="199"/>
    </row>
    <row r="32" spans="1:35" s="202" customFormat="1" ht="63" customHeight="1" x14ac:dyDescent="0.2">
      <c r="A32" s="106" t="s">
        <v>1625</v>
      </c>
      <c r="B32" s="172" t="s">
        <v>129</v>
      </c>
      <c r="C32" s="172" t="s">
        <v>130</v>
      </c>
      <c r="D32" s="172" t="s">
        <v>1467</v>
      </c>
      <c r="E32" s="172" t="s">
        <v>1329</v>
      </c>
      <c r="F32" s="172" t="s">
        <v>1372</v>
      </c>
      <c r="G32" s="172" t="s">
        <v>2107</v>
      </c>
      <c r="H32" s="172" t="s">
        <v>2001</v>
      </c>
      <c r="I32" s="173"/>
      <c r="J32" s="228"/>
      <c r="K32" s="171" t="s">
        <v>2108</v>
      </c>
      <c r="L32" s="173"/>
      <c r="M32" s="172" t="s">
        <v>144</v>
      </c>
      <c r="N32" s="191" t="s">
        <v>151</v>
      </c>
      <c r="O32" s="172" t="s">
        <v>1482</v>
      </c>
      <c r="P32" s="148"/>
      <c r="Q32" s="75" t="s">
        <v>1256</v>
      </c>
      <c r="R32" s="75" t="s">
        <v>1260</v>
      </c>
      <c r="S32" s="172" t="s">
        <v>1298</v>
      </c>
      <c r="T32" s="172" t="s">
        <v>1709</v>
      </c>
      <c r="U32" s="172" t="s">
        <v>1754</v>
      </c>
      <c r="V32" s="172"/>
      <c r="X32" s="199"/>
      <c r="Y32" s="199"/>
      <c r="AA32" s="201">
        <f>IF(OR(J32="Fail",ISBLANK(J32)),INDEX('Issue Code Table'!C:C,MATCH(N:N,'Issue Code Table'!A:A,0)),IF(M32="Critical",6,IF(M32="Significant",5,IF(M32="Moderate",3,2))))</f>
        <v>4</v>
      </c>
      <c r="AB32" s="199"/>
      <c r="AC32" s="199"/>
      <c r="AD32" s="199"/>
      <c r="AE32" s="199"/>
      <c r="AF32" s="199"/>
      <c r="AG32" s="199"/>
      <c r="AH32" s="199"/>
      <c r="AI32" s="199"/>
    </row>
    <row r="33" spans="1:36" s="202" customFormat="1" ht="54.75" customHeight="1" x14ac:dyDescent="0.2">
      <c r="A33" s="106" t="s">
        <v>1626</v>
      </c>
      <c r="B33" s="172" t="s">
        <v>1464</v>
      </c>
      <c r="C33" s="172" t="s">
        <v>1471</v>
      </c>
      <c r="D33" s="172" t="s">
        <v>1467</v>
      </c>
      <c r="E33" s="172" t="s">
        <v>1330</v>
      </c>
      <c r="F33" s="172" t="s">
        <v>1373</v>
      </c>
      <c r="G33" s="172" t="s">
        <v>2109</v>
      </c>
      <c r="H33" s="172" t="s">
        <v>1404</v>
      </c>
      <c r="I33" s="173"/>
      <c r="J33" s="228"/>
      <c r="K33" s="171" t="s">
        <v>1440</v>
      </c>
      <c r="L33" s="173"/>
      <c r="M33" s="172" t="s">
        <v>144</v>
      </c>
      <c r="N33" s="191" t="s">
        <v>151</v>
      </c>
      <c r="O33" s="172" t="s">
        <v>1482</v>
      </c>
      <c r="P33" s="148"/>
      <c r="Q33" s="75" t="s">
        <v>1256</v>
      </c>
      <c r="R33" s="75" t="s">
        <v>1261</v>
      </c>
      <c r="S33" s="172" t="s">
        <v>98</v>
      </c>
      <c r="T33" s="172" t="s">
        <v>1708</v>
      </c>
      <c r="U33" s="172" t="s">
        <v>1755</v>
      </c>
      <c r="V33" s="172"/>
      <c r="X33" s="199"/>
      <c r="Y33" s="199"/>
      <c r="AA33" s="201">
        <f>IF(OR(J33="Fail",ISBLANK(J33)),INDEX('Issue Code Table'!C:C,MATCH(N:N,'Issue Code Table'!A:A,0)),IF(M33="Critical",6,IF(M33="Significant",5,IF(M33="Moderate",3,2))))</f>
        <v>4</v>
      </c>
      <c r="AB33" s="199"/>
      <c r="AC33" s="199"/>
      <c r="AD33" s="199"/>
      <c r="AE33" s="199"/>
      <c r="AF33" s="199"/>
      <c r="AG33" s="199"/>
      <c r="AH33" s="199"/>
      <c r="AI33" s="199"/>
    </row>
    <row r="34" spans="1:36" s="202" customFormat="1" ht="66" customHeight="1" x14ac:dyDescent="0.2">
      <c r="A34" s="106" t="s">
        <v>1627</v>
      </c>
      <c r="B34" s="172" t="s">
        <v>1464</v>
      </c>
      <c r="C34" s="243" t="s">
        <v>1471</v>
      </c>
      <c r="D34" s="172" t="s">
        <v>1467</v>
      </c>
      <c r="E34" s="172" t="s">
        <v>1331</v>
      </c>
      <c r="F34" s="172" t="s">
        <v>1374</v>
      </c>
      <c r="G34" s="172" t="s">
        <v>2110</v>
      </c>
      <c r="H34" s="172" t="s">
        <v>1405</v>
      </c>
      <c r="I34" s="173"/>
      <c r="J34" s="228"/>
      <c r="K34" s="171" t="s">
        <v>1441</v>
      </c>
      <c r="L34" s="173"/>
      <c r="M34" s="172" t="s">
        <v>144</v>
      </c>
      <c r="N34" s="191" t="s">
        <v>151</v>
      </c>
      <c r="O34" s="172" t="s">
        <v>1482</v>
      </c>
      <c r="P34" s="148"/>
      <c r="Q34" s="75" t="s">
        <v>1256</v>
      </c>
      <c r="R34" s="75" t="s">
        <v>1262</v>
      </c>
      <c r="S34" s="172" t="s">
        <v>99</v>
      </c>
      <c r="T34" s="172" t="s">
        <v>1707</v>
      </c>
      <c r="U34" s="172" t="s">
        <v>1756</v>
      </c>
      <c r="V34" s="172"/>
      <c r="X34" s="199"/>
      <c r="Y34" s="199"/>
      <c r="AA34" s="201">
        <f>IF(OR(J34="Fail",ISBLANK(J34)),INDEX('Issue Code Table'!C:C,MATCH(N:N,'Issue Code Table'!A:A,0)),IF(M34="Critical",6,IF(M34="Significant",5,IF(M34="Moderate",3,2))))</f>
        <v>4</v>
      </c>
      <c r="AB34" s="199"/>
      <c r="AC34" s="199"/>
      <c r="AD34" s="199"/>
      <c r="AE34" s="199"/>
      <c r="AF34" s="199"/>
      <c r="AG34" s="199"/>
      <c r="AH34" s="199"/>
      <c r="AI34" s="199"/>
    </row>
    <row r="35" spans="1:36" s="202" customFormat="1" ht="72" customHeight="1" x14ac:dyDescent="0.2">
      <c r="A35" s="106" t="s">
        <v>1628</v>
      </c>
      <c r="B35" s="172" t="s">
        <v>205</v>
      </c>
      <c r="C35" s="243" t="s">
        <v>1472</v>
      </c>
      <c r="D35" s="172" t="s">
        <v>1467</v>
      </c>
      <c r="E35" s="172" t="s">
        <v>1332</v>
      </c>
      <c r="F35" s="172" t="s">
        <v>1375</v>
      </c>
      <c r="G35" s="172" t="s">
        <v>2111</v>
      </c>
      <c r="H35" s="172" t="s">
        <v>1406</v>
      </c>
      <c r="I35" s="173"/>
      <c r="J35" s="228"/>
      <c r="K35" s="171" t="s">
        <v>1442</v>
      </c>
      <c r="L35" s="173"/>
      <c r="M35" s="172" t="s">
        <v>144</v>
      </c>
      <c r="N35" s="191" t="s">
        <v>151</v>
      </c>
      <c r="O35" s="172" t="s">
        <v>1482</v>
      </c>
      <c r="P35" s="148"/>
      <c r="Q35" s="75" t="s">
        <v>1256</v>
      </c>
      <c r="R35" s="75" t="s">
        <v>1263</v>
      </c>
      <c r="S35" s="172" t="s">
        <v>1299</v>
      </c>
      <c r="T35" s="172" t="s">
        <v>2121</v>
      </c>
      <c r="U35" s="172" t="s">
        <v>1757</v>
      </c>
      <c r="V35" s="172"/>
      <c r="X35" s="199"/>
      <c r="Y35" s="199"/>
      <c r="AA35" s="201">
        <f>IF(OR(J35="Fail",ISBLANK(J35)),INDEX('Issue Code Table'!C:C,MATCH(N:N,'Issue Code Table'!A:A,0)),IF(M35="Critical",6,IF(M35="Significant",5,IF(M35="Moderate",3,2))))</f>
        <v>4</v>
      </c>
      <c r="AB35" s="199"/>
      <c r="AC35" s="199"/>
      <c r="AD35" s="199"/>
      <c r="AE35" s="199"/>
      <c r="AF35" s="199"/>
      <c r="AG35" s="199"/>
      <c r="AH35" s="199"/>
      <c r="AI35" s="199"/>
    </row>
    <row r="36" spans="1:36" s="202" customFormat="1" ht="55.5" customHeight="1" x14ac:dyDescent="0.2">
      <c r="A36" s="106" t="s">
        <v>1629</v>
      </c>
      <c r="B36" s="172" t="s">
        <v>1465</v>
      </c>
      <c r="C36" s="243" t="s">
        <v>1473</v>
      </c>
      <c r="D36" s="172" t="s">
        <v>1467</v>
      </c>
      <c r="E36" s="172" t="s">
        <v>1333</v>
      </c>
      <c r="F36" s="172" t="s">
        <v>1375</v>
      </c>
      <c r="G36" s="172" t="s">
        <v>2111</v>
      </c>
      <c r="H36" s="172" t="s">
        <v>2011</v>
      </c>
      <c r="I36" s="173"/>
      <c r="J36" s="228"/>
      <c r="K36" s="171" t="s">
        <v>2112</v>
      </c>
      <c r="L36" s="173"/>
      <c r="M36" s="172" t="s">
        <v>144</v>
      </c>
      <c r="N36" s="191" t="s">
        <v>151</v>
      </c>
      <c r="O36" s="172" t="s">
        <v>1482</v>
      </c>
      <c r="P36" s="148"/>
      <c r="Q36" s="75" t="s">
        <v>1256</v>
      </c>
      <c r="R36" s="75" t="s">
        <v>1264</v>
      </c>
      <c r="S36" s="172" t="s">
        <v>2013</v>
      </c>
      <c r="T36" s="172" t="s">
        <v>2122</v>
      </c>
      <c r="U36" s="172" t="s">
        <v>1758</v>
      </c>
      <c r="V36" s="172"/>
      <c r="X36" s="199"/>
      <c r="Y36" s="199"/>
      <c r="AA36" s="201">
        <f>IF(OR(J36="Fail",ISBLANK(J36)),INDEX('Issue Code Table'!C:C,MATCH(N:N,'Issue Code Table'!A:A,0)),IF(M36="Critical",6,IF(M36="Significant",5,IF(M36="Moderate",3,2))))</f>
        <v>4</v>
      </c>
      <c r="AB36" s="199"/>
      <c r="AC36" s="199"/>
      <c r="AD36" s="199"/>
      <c r="AE36" s="199"/>
      <c r="AF36" s="199"/>
      <c r="AG36" s="199"/>
      <c r="AH36" s="199"/>
      <c r="AI36" s="199"/>
    </row>
    <row r="37" spans="1:36" s="202" customFormat="1" ht="51.75" customHeight="1" x14ac:dyDescent="0.2">
      <c r="A37" s="106" t="s">
        <v>1630</v>
      </c>
      <c r="B37" s="172" t="s">
        <v>131</v>
      </c>
      <c r="C37" s="243" t="s">
        <v>132</v>
      </c>
      <c r="D37" s="172" t="s">
        <v>1467</v>
      </c>
      <c r="E37" s="172" t="s">
        <v>1334</v>
      </c>
      <c r="F37" s="172" t="s">
        <v>139</v>
      </c>
      <c r="G37" s="172" t="s">
        <v>2113</v>
      </c>
      <c r="H37" s="172" t="s">
        <v>2114</v>
      </c>
      <c r="I37" s="173"/>
      <c r="J37" s="228"/>
      <c r="K37" s="171" t="s">
        <v>2115</v>
      </c>
      <c r="L37" s="173"/>
      <c r="M37" s="172" t="s">
        <v>145</v>
      </c>
      <c r="N37" s="191" t="s">
        <v>929</v>
      </c>
      <c r="O37" s="172" t="s">
        <v>1479</v>
      </c>
      <c r="P37" s="148"/>
      <c r="Q37" s="75" t="s">
        <v>1265</v>
      </c>
      <c r="R37" s="75" t="s">
        <v>1266</v>
      </c>
      <c r="S37" s="172" t="s">
        <v>101</v>
      </c>
      <c r="T37" s="172" t="s">
        <v>2123</v>
      </c>
      <c r="U37" s="172" t="s">
        <v>1759</v>
      </c>
      <c r="V37" s="172" t="s">
        <v>1732</v>
      </c>
      <c r="X37" s="199"/>
      <c r="Y37" s="199"/>
      <c r="AA37" s="201">
        <f>IF(OR(J37="Fail",ISBLANK(J37)),INDEX('Issue Code Table'!C:C,MATCH(N:N,'Issue Code Table'!A:A,0)),IF(M37="Critical",6,IF(M37="Significant",5,IF(M37="Moderate",3,2))))</f>
        <v>5</v>
      </c>
      <c r="AB37" s="199"/>
      <c r="AC37" s="199"/>
      <c r="AD37" s="199"/>
      <c r="AE37" s="199"/>
      <c r="AF37" s="199"/>
      <c r="AG37" s="199"/>
      <c r="AH37" s="199"/>
      <c r="AI37" s="199"/>
    </row>
    <row r="38" spans="1:36" s="202" customFormat="1" ht="70.5" customHeight="1" x14ac:dyDescent="0.2">
      <c r="A38" s="106" t="s">
        <v>1631</v>
      </c>
      <c r="B38" s="172" t="s">
        <v>112</v>
      </c>
      <c r="C38" s="243" t="s">
        <v>113</v>
      </c>
      <c r="D38" s="172" t="s">
        <v>1467</v>
      </c>
      <c r="E38" s="172" t="s">
        <v>1335</v>
      </c>
      <c r="F38" s="172" t="s">
        <v>1376</v>
      </c>
      <c r="G38" s="172" t="s">
        <v>2116</v>
      </c>
      <c r="H38" s="172" t="s">
        <v>1408</v>
      </c>
      <c r="I38" s="173"/>
      <c r="J38" s="228"/>
      <c r="K38" s="171" t="s">
        <v>1445</v>
      </c>
      <c r="L38" s="173"/>
      <c r="M38" s="172" t="s">
        <v>145</v>
      </c>
      <c r="N38" s="191" t="s">
        <v>929</v>
      </c>
      <c r="O38" s="172" t="s">
        <v>1479</v>
      </c>
      <c r="P38" s="148"/>
      <c r="Q38" s="75" t="s">
        <v>1265</v>
      </c>
      <c r="R38" s="75" t="s">
        <v>1267</v>
      </c>
      <c r="S38" s="172" t="s">
        <v>102</v>
      </c>
      <c r="T38" s="172" t="s">
        <v>1703</v>
      </c>
      <c r="U38" s="172" t="s">
        <v>1760</v>
      </c>
      <c r="V38" s="172" t="s">
        <v>2124</v>
      </c>
      <c r="X38" s="199"/>
      <c r="Y38" s="199"/>
      <c r="AA38" s="201">
        <f>IF(OR(J38="Fail",ISBLANK(J38)),INDEX('Issue Code Table'!C:C,MATCH(N:N,'Issue Code Table'!A:A,0)),IF(M38="Critical",6,IF(M38="Significant",5,IF(M38="Moderate",3,2))))</f>
        <v>5</v>
      </c>
      <c r="AB38" s="199"/>
      <c r="AC38" s="199"/>
      <c r="AD38" s="199"/>
      <c r="AE38" s="199"/>
      <c r="AF38" s="199"/>
      <c r="AG38" s="199"/>
      <c r="AH38" s="199"/>
      <c r="AI38" s="199"/>
    </row>
    <row r="39" spans="1:36" s="202" customFormat="1" ht="54.75" customHeight="1" x14ac:dyDescent="0.2">
      <c r="A39" s="106" t="s">
        <v>1632</v>
      </c>
      <c r="B39" s="172" t="s">
        <v>131</v>
      </c>
      <c r="C39" s="243" t="s">
        <v>132</v>
      </c>
      <c r="D39" s="172" t="s">
        <v>1467</v>
      </c>
      <c r="E39" s="172" t="s">
        <v>1336</v>
      </c>
      <c r="F39" s="172" t="s">
        <v>1377</v>
      </c>
      <c r="G39" s="172" t="s">
        <v>2117</v>
      </c>
      <c r="H39" s="172" t="s">
        <v>1409</v>
      </c>
      <c r="I39" s="173"/>
      <c r="J39" s="228"/>
      <c r="K39" s="171" t="s">
        <v>1446</v>
      </c>
      <c r="L39" s="173"/>
      <c r="M39" s="172" t="s">
        <v>145</v>
      </c>
      <c r="N39" s="191" t="s">
        <v>929</v>
      </c>
      <c r="O39" s="172" t="s">
        <v>1479</v>
      </c>
      <c r="P39" s="148"/>
      <c r="Q39" s="75" t="s">
        <v>1265</v>
      </c>
      <c r="R39" s="75" t="s">
        <v>1268</v>
      </c>
      <c r="S39" s="172" t="s">
        <v>103</v>
      </c>
      <c r="T39" s="172" t="s">
        <v>1704</v>
      </c>
      <c r="U39" s="172" t="s">
        <v>1761</v>
      </c>
      <c r="V39" s="172" t="s">
        <v>2125</v>
      </c>
      <c r="X39" s="199"/>
      <c r="Y39" s="199"/>
      <c r="AA39" s="201">
        <f>IF(OR(J39="Fail",ISBLANK(J39)),INDEX('Issue Code Table'!C:C,MATCH(N:N,'Issue Code Table'!A:A,0)),IF(M39="Critical",6,IF(M39="Significant",5,IF(M39="Moderate",3,2))))</f>
        <v>5</v>
      </c>
      <c r="AB39" s="199"/>
      <c r="AC39" s="199"/>
      <c r="AD39" s="199"/>
      <c r="AE39" s="199"/>
      <c r="AF39" s="199"/>
      <c r="AG39" s="199"/>
      <c r="AH39" s="199"/>
      <c r="AI39" s="199"/>
    </row>
    <row r="40" spans="1:36" s="202" customFormat="1" ht="48.75" customHeight="1" x14ac:dyDescent="0.2">
      <c r="A40" s="106" t="s">
        <v>1633</v>
      </c>
      <c r="B40" s="172" t="s">
        <v>131</v>
      </c>
      <c r="C40" s="243" t="s">
        <v>132</v>
      </c>
      <c r="D40" s="172" t="s">
        <v>1467</v>
      </c>
      <c r="E40" s="172" t="s">
        <v>1337</v>
      </c>
      <c r="F40" s="172" t="s">
        <v>140</v>
      </c>
      <c r="G40" s="172" t="s">
        <v>2118</v>
      </c>
      <c r="H40" s="172" t="s">
        <v>2017</v>
      </c>
      <c r="I40" s="173"/>
      <c r="J40" s="228"/>
      <c r="K40" s="171" t="s">
        <v>2119</v>
      </c>
      <c r="L40" s="173"/>
      <c r="M40" s="172" t="s">
        <v>145</v>
      </c>
      <c r="N40" s="191" t="s">
        <v>929</v>
      </c>
      <c r="O40" s="172" t="s">
        <v>1479</v>
      </c>
      <c r="P40" s="148"/>
      <c r="Q40" s="75" t="s">
        <v>1265</v>
      </c>
      <c r="R40" s="75" t="s">
        <v>1269</v>
      </c>
      <c r="S40" s="172" t="s">
        <v>1300</v>
      </c>
      <c r="T40" s="172" t="s">
        <v>2024</v>
      </c>
      <c r="U40" s="172" t="s">
        <v>1762</v>
      </c>
      <c r="V40" s="172" t="s">
        <v>1742</v>
      </c>
      <c r="X40" s="199"/>
      <c r="Y40" s="199"/>
      <c r="AA40" s="201">
        <f>IF(OR(J40="Fail",ISBLANK(J40)),INDEX('Issue Code Table'!C:C,MATCH(N:N,'Issue Code Table'!A:A,0)),IF(M40="Critical",6,IF(M40="Significant",5,IF(M40="Moderate",3,2))))</f>
        <v>5</v>
      </c>
      <c r="AB40" s="199"/>
      <c r="AC40" s="199"/>
      <c r="AD40" s="199"/>
      <c r="AE40" s="199"/>
      <c r="AF40" s="199"/>
      <c r="AG40" s="199"/>
      <c r="AH40" s="199"/>
      <c r="AI40" s="199"/>
    </row>
    <row r="41" spans="1:36" s="202" customFormat="1" ht="59.25" customHeight="1" x14ac:dyDescent="0.2">
      <c r="A41" s="106" t="s">
        <v>1634</v>
      </c>
      <c r="B41" s="172" t="s">
        <v>1834</v>
      </c>
      <c r="C41" s="243" t="s">
        <v>1474</v>
      </c>
      <c r="D41" s="172" t="s">
        <v>1467</v>
      </c>
      <c r="E41" s="172" t="s">
        <v>1338</v>
      </c>
      <c r="F41" s="172" t="s">
        <v>1378</v>
      </c>
      <c r="G41" s="172" t="s">
        <v>2126</v>
      </c>
      <c r="H41" s="172" t="s">
        <v>1410</v>
      </c>
      <c r="I41" s="173"/>
      <c r="J41" s="228"/>
      <c r="K41" s="171" t="s">
        <v>1447</v>
      </c>
      <c r="L41" s="173"/>
      <c r="M41" s="171" t="s">
        <v>144</v>
      </c>
      <c r="N41" s="191" t="s">
        <v>629</v>
      </c>
      <c r="O41" s="172" t="s">
        <v>1835</v>
      </c>
      <c r="P41" s="148"/>
      <c r="Q41" s="75" t="s">
        <v>1265</v>
      </c>
      <c r="R41" s="75" t="s">
        <v>1270</v>
      </c>
      <c r="S41" s="172" t="s">
        <v>1301</v>
      </c>
      <c r="T41" s="172" t="s">
        <v>1705</v>
      </c>
      <c r="U41" s="172" t="s">
        <v>1763</v>
      </c>
      <c r="V41" s="172"/>
      <c r="X41" s="199"/>
      <c r="Y41" s="199"/>
      <c r="AA41" s="201">
        <f>IF(OR(J41="Fail",ISBLANK(J41)),INDEX('Issue Code Table'!C:C,MATCH(N:N,'Issue Code Table'!A:A,0)),IF(M41="Critical",6,IF(M41="Significant",5,IF(M41="Moderate",3,2))))</f>
        <v>4</v>
      </c>
      <c r="AB41" s="199"/>
      <c r="AC41" s="199"/>
      <c r="AD41" s="199"/>
      <c r="AE41" s="199"/>
      <c r="AF41" s="199"/>
      <c r="AG41" s="199"/>
      <c r="AH41" s="199"/>
      <c r="AI41" s="199"/>
    </row>
    <row r="42" spans="1:36" s="202" customFormat="1" ht="62.25" customHeight="1" x14ac:dyDescent="0.2">
      <c r="A42" s="106" t="s">
        <v>1635</v>
      </c>
      <c r="B42" s="172" t="s">
        <v>1834</v>
      </c>
      <c r="C42" s="243" t="s">
        <v>1474</v>
      </c>
      <c r="D42" s="172" t="s">
        <v>1466</v>
      </c>
      <c r="E42" s="172" t="s">
        <v>1339</v>
      </c>
      <c r="F42" s="172" t="s">
        <v>1379</v>
      </c>
      <c r="G42" s="172" t="s">
        <v>2126</v>
      </c>
      <c r="H42" s="172" t="s">
        <v>1411</v>
      </c>
      <c r="I42" s="173"/>
      <c r="J42" s="228"/>
      <c r="K42" s="171" t="s">
        <v>1449</v>
      </c>
      <c r="L42" s="173"/>
      <c r="M42" s="171" t="s">
        <v>144</v>
      </c>
      <c r="N42" s="191" t="s">
        <v>629</v>
      </c>
      <c r="O42" s="172" t="s">
        <v>1835</v>
      </c>
      <c r="P42" s="148"/>
      <c r="Q42" s="75" t="s">
        <v>1265</v>
      </c>
      <c r="R42" s="75" t="s">
        <v>1271</v>
      </c>
      <c r="S42" s="172" t="s">
        <v>104</v>
      </c>
      <c r="T42" s="172" t="s">
        <v>2025</v>
      </c>
      <c r="U42" s="172" t="s">
        <v>1764</v>
      </c>
      <c r="V42" s="172"/>
      <c r="X42" s="199"/>
      <c r="Y42" s="199"/>
      <c r="AA42" s="201">
        <f>IF(OR(J42="Fail",ISBLANK(J42)),INDEX('Issue Code Table'!C:C,MATCH(N:N,'Issue Code Table'!A:A,0)),IF(M42="Critical",6,IF(M42="Significant",5,IF(M42="Moderate",3,2))))</f>
        <v>4</v>
      </c>
      <c r="AB42" s="199"/>
      <c r="AC42" s="199"/>
      <c r="AD42" s="199"/>
      <c r="AE42" s="199"/>
      <c r="AF42" s="199"/>
      <c r="AG42" s="199"/>
      <c r="AH42" s="199"/>
      <c r="AI42" s="199"/>
    </row>
    <row r="43" spans="1:36" s="202" customFormat="1" ht="63.75" customHeight="1" x14ac:dyDescent="0.2">
      <c r="A43" s="106" t="s">
        <v>1636</v>
      </c>
      <c r="B43" s="172" t="s">
        <v>131</v>
      </c>
      <c r="C43" s="243" t="s">
        <v>132</v>
      </c>
      <c r="D43" s="172" t="s">
        <v>1467</v>
      </c>
      <c r="E43" s="172" t="s">
        <v>1340</v>
      </c>
      <c r="F43" s="172" t="s">
        <v>141</v>
      </c>
      <c r="G43" s="172" t="s">
        <v>2127</v>
      </c>
      <c r="H43" s="172" t="s">
        <v>2020</v>
      </c>
      <c r="I43" s="173"/>
      <c r="J43" s="228"/>
      <c r="K43" s="171" t="s">
        <v>2128</v>
      </c>
      <c r="L43" s="173"/>
      <c r="M43" s="172" t="s">
        <v>145</v>
      </c>
      <c r="N43" s="191" t="s">
        <v>929</v>
      </c>
      <c r="O43" s="172" t="s">
        <v>1479</v>
      </c>
      <c r="P43" s="148"/>
      <c r="Q43" s="75" t="s">
        <v>1265</v>
      </c>
      <c r="R43" s="75" t="s">
        <v>1272</v>
      </c>
      <c r="S43" s="172" t="s">
        <v>1302</v>
      </c>
      <c r="T43" s="172" t="s">
        <v>2026</v>
      </c>
      <c r="U43" s="172" t="s">
        <v>2164</v>
      </c>
      <c r="V43" s="172" t="s">
        <v>1743</v>
      </c>
      <c r="X43" s="199"/>
      <c r="Y43" s="199"/>
      <c r="AA43" s="201">
        <f>IF(OR(J43="Fail",ISBLANK(J43)),INDEX('Issue Code Table'!C:C,MATCH(N:N,'Issue Code Table'!A:A,0)),IF(M43="Critical",6,IF(M43="Significant",5,IF(M43="Moderate",3,2))))</f>
        <v>5</v>
      </c>
      <c r="AB43" s="199"/>
      <c r="AC43" s="199"/>
      <c r="AD43" s="199"/>
      <c r="AE43" s="199"/>
      <c r="AF43" s="199"/>
      <c r="AG43" s="199"/>
      <c r="AH43" s="199"/>
      <c r="AI43" s="199"/>
    </row>
    <row r="44" spans="1:36" s="202" customFormat="1" ht="68.25" customHeight="1" x14ac:dyDescent="0.2">
      <c r="A44" s="106" t="s">
        <v>1637</v>
      </c>
      <c r="B44" s="172" t="s">
        <v>112</v>
      </c>
      <c r="C44" s="243" t="s">
        <v>113</v>
      </c>
      <c r="D44" s="172" t="s">
        <v>1466</v>
      </c>
      <c r="E44" s="172" t="s">
        <v>1341</v>
      </c>
      <c r="F44" s="172" t="s">
        <v>1380</v>
      </c>
      <c r="G44" s="172" t="s">
        <v>2129</v>
      </c>
      <c r="H44" s="172" t="s">
        <v>2022</v>
      </c>
      <c r="I44" s="173"/>
      <c r="J44" s="228"/>
      <c r="K44" s="171" t="s">
        <v>2130</v>
      </c>
      <c r="L44" s="173"/>
      <c r="M44" s="172" t="s">
        <v>145</v>
      </c>
      <c r="N44" s="191" t="s">
        <v>970</v>
      </c>
      <c r="O44" s="172" t="s">
        <v>1476</v>
      </c>
      <c r="P44" s="148"/>
      <c r="Q44" s="75" t="s">
        <v>1273</v>
      </c>
      <c r="R44" s="75" t="s">
        <v>1274</v>
      </c>
      <c r="S44" s="172" t="s">
        <v>1303</v>
      </c>
      <c r="T44" s="172" t="s">
        <v>1706</v>
      </c>
      <c r="U44" s="172" t="s">
        <v>1765</v>
      </c>
      <c r="V44" s="172" t="s">
        <v>1741</v>
      </c>
      <c r="X44" s="199"/>
      <c r="Y44" s="199"/>
      <c r="AA44" s="201">
        <f>IF(OR(J44="Fail",ISBLANK(J44)),INDEX('Issue Code Table'!C:C,MATCH(N:N,'Issue Code Table'!A:A,0)),IF(M44="Critical",6,IF(M44="Significant",5,IF(M44="Moderate",3,2))))</f>
        <v>6</v>
      </c>
      <c r="AB44" s="199"/>
      <c r="AC44" s="199"/>
      <c r="AD44" s="199"/>
      <c r="AE44" s="199"/>
      <c r="AF44" s="199"/>
      <c r="AG44" s="199"/>
      <c r="AH44" s="199"/>
      <c r="AI44" s="199"/>
    </row>
    <row r="45" spans="1:36" s="202" customFormat="1" ht="72.75" customHeight="1" x14ac:dyDescent="0.2">
      <c r="A45" s="106" t="s">
        <v>1638</v>
      </c>
      <c r="B45" s="172" t="s">
        <v>112</v>
      </c>
      <c r="C45" s="243" t="s">
        <v>113</v>
      </c>
      <c r="D45" s="172" t="s">
        <v>1467</v>
      </c>
      <c r="E45" s="172" t="s">
        <v>1342</v>
      </c>
      <c r="F45" s="172" t="s">
        <v>1381</v>
      </c>
      <c r="G45" s="172" t="s">
        <v>2131</v>
      </c>
      <c r="H45" s="172" t="s">
        <v>2031</v>
      </c>
      <c r="I45" s="173"/>
      <c r="J45" s="228"/>
      <c r="K45" s="171" t="s">
        <v>2132</v>
      </c>
      <c r="L45" s="173"/>
      <c r="M45" s="171" t="s">
        <v>145</v>
      </c>
      <c r="N45" s="191" t="s">
        <v>371</v>
      </c>
      <c r="O45" s="172" t="s">
        <v>1483</v>
      </c>
      <c r="P45" s="148"/>
      <c r="Q45" s="75" t="s">
        <v>1275</v>
      </c>
      <c r="R45" s="75" t="s">
        <v>1276</v>
      </c>
      <c r="S45" s="172" t="s">
        <v>1304</v>
      </c>
      <c r="T45" s="172" t="s">
        <v>1702</v>
      </c>
      <c r="U45" s="172" t="s">
        <v>1766</v>
      </c>
      <c r="V45" s="172" t="s">
        <v>2135</v>
      </c>
      <c r="X45" s="199"/>
      <c r="Y45" s="199"/>
      <c r="AA45" s="201">
        <f>IF(OR(J45="Fail",ISBLANK(J45)),INDEX('Issue Code Table'!C:C,MATCH(N:N,'Issue Code Table'!A:A,0)),IF(M45="Critical",6,IF(M45="Significant",5,IF(M45="Moderate",3,2))))</f>
        <v>6</v>
      </c>
      <c r="AB45" s="199"/>
      <c r="AC45" s="199"/>
      <c r="AD45" s="199"/>
      <c r="AE45" s="199"/>
      <c r="AF45" s="199"/>
      <c r="AG45" s="199"/>
      <c r="AH45" s="199"/>
      <c r="AI45" s="199"/>
      <c r="AJ45" s="199"/>
    </row>
    <row r="46" spans="1:36" s="202" customFormat="1" ht="77.25" customHeight="1" x14ac:dyDescent="0.2">
      <c r="A46" s="106" t="s">
        <v>1639</v>
      </c>
      <c r="B46" s="172" t="s">
        <v>112</v>
      </c>
      <c r="C46" s="243" t="s">
        <v>113</v>
      </c>
      <c r="D46" s="172" t="s">
        <v>1467</v>
      </c>
      <c r="E46" s="172" t="s">
        <v>1343</v>
      </c>
      <c r="F46" s="172" t="s">
        <v>1382</v>
      </c>
      <c r="G46" s="172" t="s">
        <v>2133</v>
      </c>
      <c r="H46" s="172" t="s">
        <v>2032</v>
      </c>
      <c r="I46" s="173"/>
      <c r="J46" s="228"/>
      <c r="K46" s="171" t="s">
        <v>2134</v>
      </c>
      <c r="L46" s="173"/>
      <c r="M46" s="171" t="s">
        <v>145</v>
      </c>
      <c r="N46" s="191" t="s">
        <v>371</v>
      </c>
      <c r="O46" s="172" t="s">
        <v>1483</v>
      </c>
      <c r="P46" s="148"/>
      <c r="Q46" s="75" t="s">
        <v>1275</v>
      </c>
      <c r="R46" s="75" t="s">
        <v>1277</v>
      </c>
      <c r="S46" s="172" t="s">
        <v>1305</v>
      </c>
      <c r="T46" s="172" t="s">
        <v>1701</v>
      </c>
      <c r="U46" s="172" t="s">
        <v>1767</v>
      </c>
      <c r="V46" s="172" t="s">
        <v>1739</v>
      </c>
      <c r="X46" s="199"/>
      <c r="Y46" s="199"/>
      <c r="AA46" s="201">
        <f>IF(OR(J46="Fail",ISBLANK(J46)),INDEX('Issue Code Table'!C:C,MATCH(N:N,'Issue Code Table'!A:A,0)),IF(M46="Critical",6,IF(M46="Significant",5,IF(M46="Moderate",3,2))))</f>
        <v>6</v>
      </c>
      <c r="AB46" s="199"/>
      <c r="AC46" s="199"/>
      <c r="AD46" s="199"/>
      <c r="AE46" s="199"/>
      <c r="AF46" s="199"/>
      <c r="AG46" s="199"/>
      <c r="AH46" s="199"/>
      <c r="AI46" s="199"/>
      <c r="AJ46" s="199"/>
    </row>
    <row r="47" spans="1:36" s="202" customFormat="1" ht="68.25" customHeight="1" x14ac:dyDescent="0.2">
      <c r="A47" s="106" t="s">
        <v>1640</v>
      </c>
      <c r="B47" s="172" t="s">
        <v>1468</v>
      </c>
      <c r="C47" s="243" t="s">
        <v>1475</v>
      </c>
      <c r="D47" s="172" t="s">
        <v>1466</v>
      </c>
      <c r="E47" s="172" t="s">
        <v>1344</v>
      </c>
      <c r="F47" s="172" t="s">
        <v>1383</v>
      </c>
      <c r="G47" s="172" t="s">
        <v>2033</v>
      </c>
      <c r="H47" s="172" t="s">
        <v>1412</v>
      </c>
      <c r="I47" s="173"/>
      <c r="J47" s="228"/>
      <c r="K47" s="171" t="s">
        <v>1454</v>
      </c>
      <c r="L47" s="173"/>
      <c r="M47" s="171" t="s">
        <v>144</v>
      </c>
      <c r="N47" s="191" t="s">
        <v>321</v>
      </c>
      <c r="O47" s="172" t="s">
        <v>2037</v>
      </c>
      <c r="P47" s="148"/>
      <c r="Q47" s="75" t="s">
        <v>1275</v>
      </c>
      <c r="R47" s="75" t="s">
        <v>1278</v>
      </c>
      <c r="S47" s="172" t="s">
        <v>1306</v>
      </c>
      <c r="T47" s="172" t="s">
        <v>1700</v>
      </c>
      <c r="U47" s="172" t="s">
        <v>1768</v>
      </c>
      <c r="V47" s="172"/>
      <c r="X47" s="199"/>
      <c r="Y47" s="199"/>
      <c r="AA47" s="201">
        <f>IF(OR(J47="Fail",ISBLANK(J47)),INDEX('Issue Code Table'!C:C,MATCH(N:N,'Issue Code Table'!A:A,0)),IF(M47="Critical",6,IF(M47="Significant",5,IF(M47="Moderate",3,2))))</f>
        <v>4</v>
      </c>
      <c r="AB47" s="199"/>
      <c r="AC47" s="199"/>
      <c r="AD47" s="199"/>
      <c r="AE47" s="199"/>
      <c r="AF47" s="199"/>
      <c r="AG47" s="199"/>
      <c r="AH47" s="199"/>
      <c r="AI47" s="199"/>
      <c r="AJ47" s="199"/>
    </row>
    <row r="48" spans="1:36" s="202" customFormat="1" ht="63" customHeight="1" x14ac:dyDescent="0.2">
      <c r="A48" s="106" t="s">
        <v>1641</v>
      </c>
      <c r="B48" s="172" t="s">
        <v>135</v>
      </c>
      <c r="C48" s="172" t="s">
        <v>136</v>
      </c>
      <c r="D48" s="172" t="s">
        <v>1466</v>
      </c>
      <c r="E48" s="172" t="s">
        <v>1345</v>
      </c>
      <c r="F48" s="172" t="s">
        <v>1384</v>
      </c>
      <c r="G48" s="172" t="s">
        <v>2034</v>
      </c>
      <c r="H48" s="172" t="s">
        <v>1413</v>
      </c>
      <c r="I48" s="173"/>
      <c r="J48" s="228"/>
      <c r="K48" s="171" t="s">
        <v>1572</v>
      </c>
      <c r="L48" s="173"/>
      <c r="M48" s="234" t="s">
        <v>145</v>
      </c>
      <c r="N48" s="191" t="s">
        <v>716</v>
      </c>
      <c r="O48" s="235" t="s">
        <v>1836</v>
      </c>
      <c r="P48" s="148"/>
      <c r="Q48" s="75" t="s">
        <v>1275</v>
      </c>
      <c r="R48" s="75" t="s">
        <v>1279</v>
      </c>
      <c r="S48" s="172" t="s">
        <v>100</v>
      </c>
      <c r="T48" s="172" t="s">
        <v>1698</v>
      </c>
      <c r="U48" s="172" t="s">
        <v>1769</v>
      </c>
      <c r="V48" s="172" t="s">
        <v>1740</v>
      </c>
      <c r="X48" s="199"/>
      <c r="Y48" s="199"/>
      <c r="AA48" s="201">
        <f>IF(OR(J48="Fail",ISBLANK(J48)),INDEX('Issue Code Table'!C:C,MATCH(N:N,'Issue Code Table'!A:A,0)),IF(M48="Critical",6,IF(M48="Significant",5,IF(M48="Moderate",3,2))))</f>
        <v>4</v>
      </c>
      <c r="AB48" s="199"/>
      <c r="AC48" s="199"/>
      <c r="AD48" s="199"/>
      <c r="AE48" s="199"/>
      <c r="AF48" s="199"/>
      <c r="AG48" s="199"/>
      <c r="AH48" s="199"/>
      <c r="AI48" s="199"/>
      <c r="AJ48" s="199"/>
    </row>
    <row r="49" spans="1:36" s="202" customFormat="1" ht="69" customHeight="1" x14ac:dyDescent="0.2">
      <c r="A49" s="106" t="s">
        <v>1642</v>
      </c>
      <c r="B49" s="172" t="s">
        <v>135</v>
      </c>
      <c r="C49" s="172" t="s">
        <v>136</v>
      </c>
      <c r="D49" s="172" t="s">
        <v>1466</v>
      </c>
      <c r="E49" s="172" t="s">
        <v>2165</v>
      </c>
      <c r="F49" s="172" t="s">
        <v>1385</v>
      </c>
      <c r="G49" s="172" t="s">
        <v>1839</v>
      </c>
      <c r="H49" s="172" t="s">
        <v>1414</v>
      </c>
      <c r="I49" s="173"/>
      <c r="J49" s="228"/>
      <c r="K49" s="171" t="s">
        <v>1571</v>
      </c>
      <c r="L49" s="173"/>
      <c r="M49" s="234" t="s">
        <v>145</v>
      </c>
      <c r="N49" s="191" t="s">
        <v>154</v>
      </c>
      <c r="O49" s="235" t="s">
        <v>790</v>
      </c>
      <c r="P49" s="148"/>
      <c r="Q49" s="75" t="s">
        <v>1275</v>
      </c>
      <c r="R49" s="75" t="s">
        <v>1280</v>
      </c>
      <c r="S49" s="172" t="s">
        <v>1307</v>
      </c>
      <c r="T49" s="172" t="s">
        <v>1699</v>
      </c>
      <c r="U49" s="172" t="s">
        <v>1770</v>
      </c>
      <c r="V49" s="172" t="s">
        <v>1733</v>
      </c>
      <c r="X49" s="199"/>
      <c r="Y49" s="199"/>
      <c r="AA49" s="201">
        <f>IF(OR(J49="Fail",ISBLANK(J49)),INDEX('Issue Code Table'!C:C,MATCH(N:N,'Issue Code Table'!A:A,0)),IF(M49="Critical",6,IF(M49="Significant",5,IF(M49="Moderate",3,2))))</f>
        <v>5</v>
      </c>
      <c r="AB49" s="199"/>
      <c r="AC49" s="199"/>
      <c r="AD49" s="199"/>
      <c r="AE49" s="199"/>
      <c r="AF49" s="199"/>
      <c r="AG49" s="199"/>
      <c r="AH49" s="199"/>
      <c r="AI49" s="199"/>
      <c r="AJ49" s="199"/>
    </row>
    <row r="50" spans="1:36" ht="62.25" customHeight="1" x14ac:dyDescent="0.25">
      <c r="A50" s="106" t="s">
        <v>1643</v>
      </c>
      <c r="B50" s="172" t="s">
        <v>1465</v>
      </c>
      <c r="C50" s="172" t="s">
        <v>1473</v>
      </c>
      <c r="D50" s="172" t="s">
        <v>1467</v>
      </c>
      <c r="E50" s="172" t="s">
        <v>1346</v>
      </c>
      <c r="F50" s="172" t="s">
        <v>1386</v>
      </c>
      <c r="G50" s="172" t="s">
        <v>1838</v>
      </c>
      <c r="H50" s="172" t="s">
        <v>1415</v>
      </c>
      <c r="I50" s="173"/>
      <c r="J50" s="228"/>
      <c r="K50" s="171" t="s">
        <v>1455</v>
      </c>
      <c r="L50" s="173"/>
      <c r="M50" s="171" t="s">
        <v>175</v>
      </c>
      <c r="N50" s="191" t="s">
        <v>416</v>
      </c>
      <c r="O50" s="172" t="s">
        <v>1484</v>
      </c>
      <c r="P50" s="148"/>
      <c r="Q50" s="75" t="s">
        <v>1281</v>
      </c>
      <c r="R50" s="75" t="s">
        <v>1282</v>
      </c>
      <c r="S50" s="172" t="s">
        <v>1308</v>
      </c>
      <c r="T50" s="172" t="s">
        <v>1697</v>
      </c>
      <c r="U50" s="172" t="s">
        <v>1771</v>
      </c>
      <c r="V50" s="172" t="s">
        <v>1738</v>
      </c>
      <c r="AA50" s="201">
        <f>IF(OR(J50="Fail",ISBLANK(J50)),INDEX('Issue Code Table'!C:C,MATCH(N:N,'Issue Code Table'!A:A,0)),IF(M50="Critical",6,IF(M50="Significant",5,IF(M50="Moderate",3,2))))</f>
        <v>7</v>
      </c>
    </row>
    <row r="51" spans="1:36" s="202" customFormat="1" ht="63" customHeight="1" x14ac:dyDescent="0.2">
      <c r="A51" s="106" t="s">
        <v>1644</v>
      </c>
      <c r="B51" s="172" t="s">
        <v>116</v>
      </c>
      <c r="C51" s="172" t="s">
        <v>117</v>
      </c>
      <c r="D51" s="172" t="s">
        <v>1467</v>
      </c>
      <c r="E51" s="172" t="s">
        <v>1347</v>
      </c>
      <c r="F51" s="172" t="s">
        <v>1387</v>
      </c>
      <c r="G51" s="172" t="s">
        <v>1843</v>
      </c>
      <c r="H51" s="172" t="s">
        <v>1416</v>
      </c>
      <c r="I51" s="173"/>
      <c r="J51" s="228"/>
      <c r="K51" s="171" t="s">
        <v>1456</v>
      </c>
      <c r="L51" s="171"/>
      <c r="M51" s="171" t="s">
        <v>149</v>
      </c>
      <c r="N51" s="191" t="s">
        <v>448</v>
      </c>
      <c r="O51" s="172" t="s">
        <v>1485</v>
      </c>
      <c r="P51" s="148"/>
      <c r="Q51" s="75" t="s">
        <v>1281</v>
      </c>
      <c r="R51" s="75" t="s">
        <v>1283</v>
      </c>
      <c r="S51" s="172" t="s">
        <v>105</v>
      </c>
      <c r="T51" s="172" t="s">
        <v>1693</v>
      </c>
      <c r="U51" s="172" t="s">
        <v>1772</v>
      </c>
      <c r="V51" s="172"/>
      <c r="X51" s="199"/>
      <c r="Y51" s="199"/>
      <c r="AA51" s="201">
        <f>IF(OR(J51="Fail",ISBLANK(J51)),INDEX('Issue Code Table'!C:C,MATCH(N:N,'Issue Code Table'!A:A,0)),IF(M51="Critical",6,IF(M51="Significant",5,IF(M51="Moderate",3,2))))</f>
        <v>2</v>
      </c>
      <c r="AB51" s="199"/>
      <c r="AC51" s="199"/>
      <c r="AD51" s="199"/>
      <c r="AE51" s="199"/>
      <c r="AF51" s="199"/>
      <c r="AG51" s="199"/>
      <c r="AH51" s="199"/>
      <c r="AI51" s="199"/>
      <c r="AJ51" s="199"/>
    </row>
    <row r="52" spans="1:36" s="202" customFormat="1" ht="69.75" customHeight="1" x14ac:dyDescent="0.2">
      <c r="A52" s="106" t="s">
        <v>1645</v>
      </c>
      <c r="B52" s="172" t="s">
        <v>1465</v>
      </c>
      <c r="C52" s="172" t="s">
        <v>1473</v>
      </c>
      <c r="D52" s="172" t="s">
        <v>1467</v>
      </c>
      <c r="E52" s="172" t="s">
        <v>1348</v>
      </c>
      <c r="F52" s="172" t="s">
        <v>142</v>
      </c>
      <c r="G52" s="172" t="s">
        <v>1842</v>
      </c>
      <c r="H52" s="172" t="s">
        <v>1417</v>
      </c>
      <c r="I52" s="173"/>
      <c r="J52" s="228"/>
      <c r="K52" s="171" t="s">
        <v>1457</v>
      </c>
      <c r="L52" s="173"/>
      <c r="M52" s="171" t="s">
        <v>145</v>
      </c>
      <c r="N52" s="191" t="s">
        <v>307</v>
      </c>
      <c r="O52" s="172" t="s">
        <v>1486</v>
      </c>
      <c r="P52" s="148"/>
      <c r="Q52" s="75" t="s">
        <v>1281</v>
      </c>
      <c r="R52" s="75" t="s">
        <v>1284</v>
      </c>
      <c r="S52" s="172" t="s">
        <v>1309</v>
      </c>
      <c r="T52" s="172" t="s">
        <v>1694</v>
      </c>
      <c r="U52" s="172" t="s">
        <v>1773</v>
      </c>
      <c r="V52" s="172" t="s">
        <v>1737</v>
      </c>
      <c r="X52" s="199"/>
      <c r="Y52" s="199"/>
      <c r="AA52" s="201">
        <f>IF(OR(J52="Fail",ISBLANK(J52)),INDEX('Issue Code Table'!C:C,MATCH(N:N,'Issue Code Table'!A:A,0)),IF(M52="Critical",6,IF(M52="Significant",5,IF(M52="Moderate",3,2))))</f>
        <v>5</v>
      </c>
      <c r="AB52" s="199"/>
      <c r="AC52" s="199"/>
      <c r="AD52" s="199"/>
      <c r="AE52" s="199"/>
      <c r="AF52" s="199"/>
      <c r="AG52" s="199"/>
      <c r="AH52" s="199"/>
      <c r="AI52" s="199"/>
      <c r="AJ52" s="199"/>
    </row>
    <row r="53" spans="1:36" s="202" customFormat="1" ht="57.75" customHeight="1" x14ac:dyDescent="0.2">
      <c r="A53" s="106" t="s">
        <v>1646</v>
      </c>
      <c r="B53" s="172" t="s">
        <v>205</v>
      </c>
      <c r="C53" s="172" t="s">
        <v>1472</v>
      </c>
      <c r="D53" s="172" t="s">
        <v>1467</v>
      </c>
      <c r="E53" s="172" t="s">
        <v>1349</v>
      </c>
      <c r="F53" s="172" t="s">
        <v>1388</v>
      </c>
      <c r="G53" s="172" t="s">
        <v>1841</v>
      </c>
      <c r="H53" s="172" t="s">
        <v>1418</v>
      </c>
      <c r="I53" s="173"/>
      <c r="J53" s="228"/>
      <c r="K53" s="171" t="s">
        <v>1458</v>
      </c>
      <c r="L53" s="173"/>
      <c r="M53" s="171" t="s">
        <v>149</v>
      </c>
      <c r="N53" s="191" t="s">
        <v>830</v>
      </c>
      <c r="O53" s="172" t="s">
        <v>1487</v>
      </c>
      <c r="P53" s="148"/>
      <c r="Q53" s="75" t="s">
        <v>1281</v>
      </c>
      <c r="R53" s="75" t="s">
        <v>1285</v>
      </c>
      <c r="S53" s="172" t="s">
        <v>106</v>
      </c>
      <c r="T53" s="172" t="s">
        <v>1695</v>
      </c>
      <c r="U53" s="172" t="s">
        <v>1774</v>
      </c>
      <c r="V53" s="172"/>
      <c r="X53" s="199"/>
      <c r="Y53" s="199"/>
      <c r="AA53" s="201">
        <f>IF(OR(J53="Fail",ISBLANK(J53)),INDEX('Issue Code Table'!C:C,MATCH(N:N,'Issue Code Table'!A:A,0)),IF(M53="Critical",6,IF(M53="Significant",5,IF(M53="Moderate",3,2))))</f>
        <v>2</v>
      </c>
      <c r="AB53" s="199"/>
      <c r="AC53" s="199"/>
      <c r="AD53" s="199"/>
      <c r="AE53" s="199"/>
      <c r="AF53" s="199"/>
      <c r="AG53" s="199"/>
      <c r="AH53" s="199"/>
      <c r="AI53" s="199"/>
      <c r="AJ53" s="199"/>
    </row>
    <row r="54" spans="1:36" s="202" customFormat="1" ht="57" customHeight="1" x14ac:dyDescent="0.2">
      <c r="A54" s="106" t="s">
        <v>1647</v>
      </c>
      <c r="B54" s="172" t="s">
        <v>1465</v>
      </c>
      <c r="C54" s="172" t="s">
        <v>1473</v>
      </c>
      <c r="D54" s="172" t="s">
        <v>1467</v>
      </c>
      <c r="E54" s="172" t="s">
        <v>1350</v>
      </c>
      <c r="F54" s="172" t="s">
        <v>1389</v>
      </c>
      <c r="G54" s="172" t="s">
        <v>1840</v>
      </c>
      <c r="H54" s="172" t="s">
        <v>1419</v>
      </c>
      <c r="I54" s="173"/>
      <c r="J54" s="228"/>
      <c r="K54" s="171" t="s">
        <v>1419</v>
      </c>
      <c r="L54" s="173"/>
      <c r="M54" s="171" t="s">
        <v>145</v>
      </c>
      <c r="N54" s="191" t="s">
        <v>307</v>
      </c>
      <c r="O54" s="172" t="s">
        <v>1486</v>
      </c>
      <c r="P54" s="148"/>
      <c r="Q54" s="75" t="s">
        <v>1281</v>
      </c>
      <c r="R54" s="75" t="s">
        <v>1286</v>
      </c>
      <c r="S54" s="172" t="s">
        <v>107</v>
      </c>
      <c r="T54" s="172" t="s">
        <v>1696</v>
      </c>
      <c r="U54" s="172" t="s">
        <v>1775</v>
      </c>
      <c r="V54" s="172" t="s">
        <v>1736</v>
      </c>
      <c r="X54" s="199"/>
      <c r="Y54" s="199"/>
      <c r="AA54" s="201">
        <f>IF(OR(J54="Fail",ISBLANK(J54)),INDEX('Issue Code Table'!C:C,MATCH(N:N,'Issue Code Table'!A:A,0)),IF(M54="Critical",6,IF(M54="Significant",5,IF(M54="Moderate",3,2))))</f>
        <v>5</v>
      </c>
      <c r="AB54" s="199"/>
      <c r="AC54" s="199"/>
      <c r="AD54" s="199"/>
      <c r="AE54" s="199"/>
      <c r="AF54" s="199"/>
      <c r="AG54" s="199"/>
      <c r="AH54" s="199"/>
      <c r="AI54" s="199"/>
      <c r="AJ54" s="199"/>
    </row>
    <row r="55" spans="1:36" s="202" customFormat="1" ht="67.5" customHeight="1" x14ac:dyDescent="0.2">
      <c r="A55" s="106" t="s">
        <v>1648</v>
      </c>
      <c r="B55" s="172" t="s">
        <v>190</v>
      </c>
      <c r="C55" s="243" t="s">
        <v>191</v>
      </c>
      <c r="D55" s="172" t="s">
        <v>1467</v>
      </c>
      <c r="E55" s="172" t="s">
        <v>1351</v>
      </c>
      <c r="F55" s="172" t="s">
        <v>1390</v>
      </c>
      <c r="G55" s="172" t="s">
        <v>2046</v>
      </c>
      <c r="H55" s="172" t="s">
        <v>1420</v>
      </c>
      <c r="I55" s="173"/>
      <c r="J55" s="228"/>
      <c r="K55" s="171" t="s">
        <v>1459</v>
      </c>
      <c r="L55" s="173"/>
      <c r="M55" s="171" t="s">
        <v>145</v>
      </c>
      <c r="N55" s="191" t="s">
        <v>159</v>
      </c>
      <c r="O55" s="172" t="s">
        <v>1488</v>
      </c>
      <c r="P55" s="148"/>
      <c r="Q55" s="75" t="s">
        <v>1281</v>
      </c>
      <c r="R55" s="75" t="s">
        <v>1287</v>
      </c>
      <c r="S55" s="172" t="s">
        <v>108</v>
      </c>
      <c r="T55" s="172" t="s">
        <v>2139</v>
      </c>
      <c r="U55" s="172" t="s">
        <v>1776</v>
      </c>
      <c r="V55" s="172" t="s">
        <v>1735</v>
      </c>
      <c r="X55" s="199"/>
      <c r="Y55" s="199"/>
      <c r="AA55" s="201">
        <f>IF(OR(J55="Fail",ISBLANK(J55)),INDEX('Issue Code Table'!C:C,MATCH(N:N,'Issue Code Table'!A:A,0)),IF(M55="Critical",6,IF(M55="Significant",5,IF(M55="Moderate",3,2))))</f>
        <v>6</v>
      </c>
      <c r="AB55" s="199"/>
      <c r="AC55" s="199"/>
      <c r="AD55" s="199"/>
      <c r="AE55" s="199"/>
      <c r="AF55" s="199"/>
      <c r="AG55" s="199"/>
      <c r="AH55" s="199"/>
      <c r="AI55" s="199"/>
      <c r="AJ55" s="199"/>
    </row>
    <row r="56" spans="1:36" s="202" customFormat="1" ht="66.75" customHeight="1" x14ac:dyDescent="0.2">
      <c r="A56" s="106" t="s">
        <v>1649</v>
      </c>
      <c r="B56" s="172" t="s">
        <v>1465</v>
      </c>
      <c r="C56" s="172" t="s">
        <v>1473</v>
      </c>
      <c r="D56" s="172" t="s">
        <v>1467</v>
      </c>
      <c r="E56" s="172" t="s">
        <v>1352</v>
      </c>
      <c r="F56" s="172" t="s">
        <v>1391</v>
      </c>
      <c r="G56" s="172" t="s">
        <v>2136</v>
      </c>
      <c r="H56" s="172" t="s">
        <v>1421</v>
      </c>
      <c r="I56" s="173"/>
      <c r="J56" s="228"/>
      <c r="K56" s="171" t="s">
        <v>1460</v>
      </c>
      <c r="L56" s="171"/>
      <c r="M56" s="171" t="s">
        <v>149</v>
      </c>
      <c r="N56" s="191" t="s">
        <v>830</v>
      </c>
      <c r="O56" s="172" t="s">
        <v>1487</v>
      </c>
      <c r="P56" s="148"/>
      <c r="Q56" s="75" t="s">
        <v>1281</v>
      </c>
      <c r="R56" s="75" t="s">
        <v>1288</v>
      </c>
      <c r="S56" s="172" t="s">
        <v>109</v>
      </c>
      <c r="T56" s="172" t="s">
        <v>2140</v>
      </c>
      <c r="U56" s="172" t="s">
        <v>1777</v>
      </c>
      <c r="V56" s="172"/>
      <c r="X56" s="199"/>
      <c r="Y56" s="199"/>
      <c r="AA56" s="201">
        <f>IF(OR(J56="Fail",ISBLANK(J56)),INDEX('Issue Code Table'!C:C,MATCH(N:N,'Issue Code Table'!A:A,0)),IF(M56="Critical",6,IF(M56="Significant",5,IF(M56="Moderate",3,2))))</f>
        <v>2</v>
      </c>
      <c r="AB56" s="199"/>
      <c r="AC56" s="199"/>
      <c r="AD56" s="199"/>
      <c r="AE56" s="199"/>
      <c r="AF56" s="199"/>
      <c r="AG56" s="199"/>
      <c r="AH56" s="199"/>
      <c r="AI56" s="199"/>
      <c r="AJ56" s="199"/>
    </row>
    <row r="57" spans="1:36" s="202" customFormat="1" ht="66" customHeight="1" x14ac:dyDescent="0.2">
      <c r="A57" s="106" t="s">
        <v>1650</v>
      </c>
      <c r="B57" s="172" t="s">
        <v>190</v>
      </c>
      <c r="C57" s="243" t="s">
        <v>191</v>
      </c>
      <c r="D57" s="172" t="s">
        <v>1467</v>
      </c>
      <c r="E57" s="172" t="s">
        <v>1353</v>
      </c>
      <c r="F57" s="172" t="s">
        <v>1392</v>
      </c>
      <c r="G57" s="172" t="s">
        <v>2137</v>
      </c>
      <c r="H57" s="172" t="s">
        <v>1422</v>
      </c>
      <c r="I57" s="173"/>
      <c r="J57" s="228"/>
      <c r="K57" s="171" t="s">
        <v>1461</v>
      </c>
      <c r="L57" s="173"/>
      <c r="M57" s="171" t="s">
        <v>144</v>
      </c>
      <c r="N57" s="191" t="s">
        <v>153</v>
      </c>
      <c r="O57" s="172" t="s">
        <v>797</v>
      </c>
      <c r="P57" s="148"/>
      <c r="Q57" s="75" t="s">
        <v>1289</v>
      </c>
      <c r="R57" s="75" t="s">
        <v>1290</v>
      </c>
      <c r="S57" s="172" t="s">
        <v>1310</v>
      </c>
      <c r="T57" s="172" t="s">
        <v>2141</v>
      </c>
      <c r="U57" s="172" t="s">
        <v>1778</v>
      </c>
      <c r="V57" s="172"/>
      <c r="X57" s="199"/>
      <c r="Y57" s="199"/>
      <c r="AA57" s="201">
        <f>IF(OR(J57="Fail",ISBLANK(J57)),INDEX('Issue Code Table'!C:C,MATCH(N:N,'Issue Code Table'!A:A,0)),IF(M57="Critical",6,IF(M57="Significant",5,IF(M57="Moderate",3,2))))</f>
        <v>3</v>
      </c>
      <c r="AB57" s="199"/>
      <c r="AC57" s="199"/>
      <c r="AD57" s="199"/>
      <c r="AE57" s="199"/>
      <c r="AF57" s="199"/>
      <c r="AG57" s="199"/>
      <c r="AH57" s="199"/>
      <c r="AI57" s="199"/>
      <c r="AJ57" s="199"/>
    </row>
    <row r="58" spans="1:36" s="202" customFormat="1" ht="75.75" customHeight="1" x14ac:dyDescent="0.2">
      <c r="A58" s="106" t="s">
        <v>1651</v>
      </c>
      <c r="B58" s="172" t="s">
        <v>1464</v>
      </c>
      <c r="C58" s="172" t="s">
        <v>1471</v>
      </c>
      <c r="D58" s="172" t="s">
        <v>1467</v>
      </c>
      <c r="E58" s="172" t="s">
        <v>1354</v>
      </c>
      <c r="F58" s="172" t="s">
        <v>1393</v>
      </c>
      <c r="G58" s="172" t="s">
        <v>2050</v>
      </c>
      <c r="H58" s="172" t="s">
        <v>2047</v>
      </c>
      <c r="I58" s="173"/>
      <c r="J58" s="228"/>
      <c r="K58" s="171" t="s">
        <v>2138</v>
      </c>
      <c r="L58" s="173"/>
      <c r="M58" s="171" t="s">
        <v>145</v>
      </c>
      <c r="N58" s="191" t="s">
        <v>929</v>
      </c>
      <c r="O58" s="172" t="s">
        <v>1479</v>
      </c>
      <c r="P58" s="148"/>
      <c r="Q58" s="75" t="s">
        <v>1291</v>
      </c>
      <c r="R58" s="75" t="s">
        <v>1292</v>
      </c>
      <c r="S58" s="172" t="s">
        <v>110</v>
      </c>
      <c r="T58" s="172" t="s">
        <v>1692</v>
      </c>
      <c r="U58" s="172" t="s">
        <v>1779</v>
      </c>
      <c r="V58" s="172" t="s">
        <v>1734</v>
      </c>
      <c r="X58" s="199"/>
      <c r="Y58" s="199"/>
      <c r="AA58" s="201">
        <f>IF(OR(J58="Fail",ISBLANK(J58)),INDEX('Issue Code Table'!C:C,MATCH(N:N,'Issue Code Table'!A:A,0)),IF(M58="Critical",6,IF(M58="Significant",5,IF(M58="Moderate",3,2))))</f>
        <v>5</v>
      </c>
      <c r="AB58" s="199"/>
      <c r="AC58" s="199"/>
      <c r="AD58" s="199"/>
      <c r="AE58" s="199"/>
      <c r="AF58" s="199"/>
      <c r="AG58" s="199"/>
      <c r="AH58" s="199"/>
      <c r="AI58" s="199"/>
      <c r="AJ58" s="199"/>
    </row>
    <row r="59" spans="1:36" s="198" customFormat="1" ht="14.25" x14ac:dyDescent="0.2">
      <c r="A59" s="111"/>
      <c r="B59" s="227" t="s">
        <v>1174</v>
      </c>
      <c r="C59" s="111"/>
      <c r="D59" s="110"/>
      <c r="E59" s="110"/>
      <c r="F59" s="110"/>
      <c r="G59" s="232"/>
      <c r="H59" s="110"/>
      <c r="I59" s="110"/>
      <c r="J59" s="110"/>
      <c r="K59" s="110"/>
      <c r="L59" s="110"/>
      <c r="M59" s="110"/>
      <c r="N59" s="110"/>
      <c r="O59" s="110"/>
      <c r="P59" s="110"/>
      <c r="Q59" s="110"/>
      <c r="R59" s="110"/>
      <c r="S59" s="110"/>
      <c r="T59" s="232"/>
      <c r="U59" s="230"/>
      <c r="V59" s="230"/>
      <c r="AA59" s="110"/>
    </row>
    <row r="62" spans="1:36" hidden="1" x14ac:dyDescent="0.25"/>
    <row r="63" spans="1:36" hidden="1" x14ac:dyDescent="0.25"/>
    <row r="64" spans="1:36" hidden="1" x14ac:dyDescent="0.25">
      <c r="E64" s="198" t="s">
        <v>243</v>
      </c>
    </row>
    <row r="65" spans="5:5" hidden="1" x14ac:dyDescent="0.25">
      <c r="E65" s="198" t="s">
        <v>244</v>
      </c>
    </row>
    <row r="66" spans="5:5" hidden="1" x14ac:dyDescent="0.25">
      <c r="E66" s="198" t="s">
        <v>27</v>
      </c>
    </row>
    <row r="67" spans="5:5" hidden="1" x14ac:dyDescent="0.25">
      <c r="E67" s="198" t="s">
        <v>29</v>
      </c>
    </row>
    <row r="68" spans="5:5" hidden="1" x14ac:dyDescent="0.25">
      <c r="E68" s="198" t="s">
        <v>28</v>
      </c>
    </row>
    <row r="69" spans="5:5" hidden="1" x14ac:dyDescent="0.25">
      <c r="E69" s="198"/>
    </row>
    <row r="70" spans="5:5" hidden="1" x14ac:dyDescent="0.25">
      <c r="E70" s="205" t="s">
        <v>245</v>
      </c>
    </row>
    <row r="71" spans="5:5" hidden="1" x14ac:dyDescent="0.25">
      <c r="E71" s="205" t="s">
        <v>175</v>
      </c>
    </row>
    <row r="72" spans="5:5" hidden="1" x14ac:dyDescent="0.25">
      <c r="E72" s="205" t="s">
        <v>145</v>
      </c>
    </row>
    <row r="73" spans="5:5" hidden="1" x14ac:dyDescent="0.25">
      <c r="E73" s="205" t="s">
        <v>144</v>
      </c>
    </row>
    <row r="74" spans="5:5" hidden="1" x14ac:dyDescent="0.25">
      <c r="E74" s="205" t="s">
        <v>149</v>
      </c>
    </row>
    <row r="75" spans="5:5" hidden="1" x14ac:dyDescent="0.25"/>
  </sheetData>
  <protectedRanges>
    <protectedRange password="E1A2" sqref="N2:O2" name="Range1"/>
    <protectedRange password="E1A2" sqref="O22:O25" name="Range1_1_3_35_1"/>
  </protectedRanges>
  <autoFilter ref="A2:AJ59" xr:uid="{04615F45-9DCF-4578-B216-7505465F5508}"/>
  <conditionalFormatting sqref="J3:J58">
    <cfRule type="cellIs" dxfId="6" priority="21" stopIfTrue="1" operator="equal">
      <formula>"Fail"</formula>
    </cfRule>
    <cfRule type="cellIs" dxfId="5" priority="22" stopIfTrue="1" operator="equal">
      <formula>"Pass"</formula>
    </cfRule>
    <cfRule type="cellIs" dxfId="4" priority="23" stopIfTrue="1" operator="equal">
      <formula>"Info"</formula>
    </cfRule>
  </conditionalFormatting>
  <conditionalFormatting sqref="O22">
    <cfRule type="expression" dxfId="3" priority="12" stopIfTrue="1">
      <formula>ISERROR(AC22)</formula>
    </cfRule>
  </conditionalFormatting>
  <conditionalFormatting sqref="O23:O25">
    <cfRule type="expression" dxfId="2" priority="10" stopIfTrue="1">
      <formula>ISERROR(AC23)</formula>
    </cfRule>
  </conditionalFormatting>
  <conditionalFormatting sqref="O20">
    <cfRule type="expression" dxfId="1" priority="6" stopIfTrue="1">
      <formula>ISERROR(AC20)</formula>
    </cfRule>
  </conditionalFormatting>
  <conditionalFormatting sqref="N3:N58">
    <cfRule type="expression" dxfId="0" priority="150" stopIfTrue="1">
      <formula>ISERROR(AA3)</formula>
    </cfRule>
  </conditionalFormatting>
  <dataValidations count="2">
    <dataValidation type="list" allowBlank="1" showInputMessage="1" showErrorMessage="1" sqref="M3:M58" xr:uid="{00000000-0002-0000-0500-000000000000}">
      <formula1>$E$71:$E$74</formula1>
    </dataValidation>
    <dataValidation type="list" allowBlank="1" showInputMessage="1" showErrorMessage="1" sqref="J3:J58" xr:uid="{00000000-0002-0000-0500-000001000000}">
      <formula1>$E$65:$E$68</formula1>
    </dataValidation>
  </dataValidations>
  <pageMargins left="0.7" right="0.7" top="0.75" bottom="0.75" header="0.3" footer="0.3"/>
  <pageSetup orientation="portrait" r:id="rId1"/>
  <headerFooter alignWithMargins="0"/>
  <rowBreaks count="1" manualBreakCount="1">
    <brk id="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Q60"/>
  <sheetViews>
    <sheetView zoomScale="80" zoomScaleNormal="80" workbookViewId="0">
      <selection sqref="A1:A1048576"/>
    </sheetView>
  </sheetViews>
  <sheetFormatPr defaultColWidth="11.42578125" defaultRowHeight="12.75" x14ac:dyDescent="0.2"/>
  <cols>
    <col min="1" max="1" width="11.42578125" style="220" customWidth="1"/>
    <col min="2" max="2" width="13.28515625" style="220" customWidth="1"/>
    <col min="3" max="3" width="84.42578125" style="226" customWidth="1"/>
    <col min="4" max="4" width="22.42578125" style="220" customWidth="1"/>
    <col min="5" max="17" width="11.42578125" style="219"/>
    <col min="18" max="16384" width="11.42578125" style="220"/>
  </cols>
  <sheetData>
    <row r="1" spans="1:17" x14ac:dyDescent="0.2">
      <c r="A1" s="31" t="s">
        <v>58</v>
      </c>
      <c r="B1" s="32"/>
      <c r="C1" s="55"/>
      <c r="D1" s="32"/>
    </row>
    <row r="2" spans="1:17" s="221" customFormat="1" ht="12.75" customHeight="1" x14ac:dyDescent="0.2">
      <c r="A2" s="56" t="s">
        <v>59</v>
      </c>
      <c r="B2" s="56" t="s">
        <v>60</v>
      </c>
      <c r="C2" s="57" t="s">
        <v>61</v>
      </c>
      <c r="D2" s="56" t="s">
        <v>62</v>
      </c>
      <c r="E2" s="219"/>
      <c r="F2" s="219"/>
      <c r="G2" s="219"/>
      <c r="H2" s="219"/>
      <c r="I2" s="219"/>
      <c r="J2" s="219"/>
      <c r="K2" s="219"/>
      <c r="L2" s="219"/>
      <c r="M2" s="219"/>
      <c r="N2" s="219"/>
      <c r="O2" s="219"/>
      <c r="P2" s="219"/>
      <c r="Q2" s="219"/>
    </row>
    <row r="3" spans="1:17" ht="13.5" customHeight="1" x14ac:dyDescent="0.2">
      <c r="A3" s="216">
        <v>1</v>
      </c>
      <c r="B3" s="217">
        <v>42454</v>
      </c>
      <c r="C3" s="218" t="s">
        <v>63</v>
      </c>
      <c r="D3" s="58" t="s">
        <v>64</v>
      </c>
    </row>
    <row r="4" spans="1:17" ht="25.5" x14ac:dyDescent="0.2">
      <c r="A4" s="222">
        <v>2</v>
      </c>
      <c r="B4" s="223">
        <v>42766</v>
      </c>
      <c r="C4" s="215" t="s">
        <v>1241</v>
      </c>
      <c r="D4" s="215" t="s">
        <v>64</v>
      </c>
    </row>
    <row r="5" spans="1:17" x14ac:dyDescent="0.2">
      <c r="A5" s="222">
        <v>2</v>
      </c>
      <c r="B5" s="223">
        <v>43008</v>
      </c>
      <c r="C5" s="215" t="s">
        <v>1239</v>
      </c>
      <c r="D5" s="215" t="s">
        <v>64</v>
      </c>
    </row>
    <row r="6" spans="1:17" x14ac:dyDescent="0.2">
      <c r="A6" s="222">
        <v>2</v>
      </c>
      <c r="B6" s="223">
        <v>43131</v>
      </c>
      <c r="C6" s="215" t="s">
        <v>1240</v>
      </c>
      <c r="D6" s="215" t="s">
        <v>64</v>
      </c>
    </row>
    <row r="7" spans="1:17" x14ac:dyDescent="0.2">
      <c r="A7" s="222">
        <v>2.1</v>
      </c>
      <c r="B7" s="223">
        <v>43343</v>
      </c>
      <c r="C7" s="215" t="s">
        <v>1240</v>
      </c>
      <c r="D7" s="215" t="s">
        <v>64</v>
      </c>
    </row>
    <row r="8" spans="1:17" x14ac:dyDescent="0.2">
      <c r="A8" s="222">
        <v>2.1</v>
      </c>
      <c r="B8" s="223">
        <v>43373</v>
      </c>
      <c r="C8" s="215" t="s">
        <v>1499</v>
      </c>
      <c r="D8" s="215" t="s">
        <v>64</v>
      </c>
    </row>
    <row r="9" spans="1:17" s="33" customFormat="1" ht="15" x14ac:dyDescent="0.25">
      <c r="A9" s="245">
        <v>2.1</v>
      </c>
      <c r="B9" s="246">
        <v>43555</v>
      </c>
      <c r="C9" s="215" t="s">
        <v>1239</v>
      </c>
      <c r="D9" s="247" t="s">
        <v>64</v>
      </c>
    </row>
    <row r="10" spans="1:17" s="33" customFormat="1" ht="15" x14ac:dyDescent="0.25">
      <c r="A10" s="245">
        <v>3</v>
      </c>
      <c r="B10" s="246">
        <v>43738</v>
      </c>
      <c r="C10" s="215" t="s">
        <v>1573</v>
      </c>
      <c r="D10" s="247" t="s">
        <v>64</v>
      </c>
    </row>
    <row r="11" spans="1:17" x14ac:dyDescent="0.2">
      <c r="A11" s="245">
        <v>4</v>
      </c>
      <c r="B11" s="246">
        <v>43921</v>
      </c>
      <c r="C11" s="215" t="s">
        <v>1788</v>
      </c>
      <c r="D11" s="247" t="s">
        <v>64</v>
      </c>
    </row>
    <row r="12" spans="1:17" x14ac:dyDescent="0.2">
      <c r="A12" s="245">
        <v>4.0999999999999996</v>
      </c>
      <c r="B12" s="246">
        <v>44104</v>
      </c>
      <c r="C12" s="215" t="s">
        <v>1803</v>
      </c>
      <c r="D12" s="247" t="s">
        <v>64</v>
      </c>
    </row>
    <row r="13" spans="1:17" x14ac:dyDescent="0.2">
      <c r="A13" s="219"/>
      <c r="B13" s="224"/>
      <c r="C13" s="225"/>
      <c r="D13" s="219"/>
    </row>
    <row r="14" spans="1:17" x14ac:dyDescent="0.2">
      <c r="A14" s="219"/>
      <c r="B14" s="224"/>
      <c r="C14" s="225"/>
      <c r="D14" s="219"/>
    </row>
    <row r="15" spans="1:17" x14ac:dyDescent="0.2">
      <c r="A15" s="219"/>
      <c r="B15" s="224"/>
      <c r="C15" s="225"/>
      <c r="D15" s="219"/>
    </row>
    <row r="16" spans="1:17" x14ac:dyDescent="0.2">
      <c r="A16" s="219"/>
      <c r="B16" s="224"/>
      <c r="C16" s="225"/>
      <c r="D16" s="219"/>
    </row>
    <row r="17" spans="1:4" x14ac:dyDescent="0.2">
      <c r="A17" s="219"/>
      <c r="B17" s="219"/>
      <c r="C17" s="225"/>
      <c r="D17" s="219"/>
    </row>
    <row r="18" spans="1:4" x14ac:dyDescent="0.2">
      <c r="A18" s="219"/>
      <c r="B18" s="219"/>
      <c r="C18" s="225"/>
      <c r="D18" s="219"/>
    </row>
    <row r="19" spans="1:4" x14ac:dyDescent="0.2">
      <c r="A19" s="219"/>
      <c r="B19" s="219"/>
      <c r="C19" s="225"/>
      <c r="D19" s="219"/>
    </row>
    <row r="20" spans="1:4" x14ac:dyDescent="0.2">
      <c r="A20" s="219"/>
      <c r="B20" s="219"/>
      <c r="C20" s="225"/>
      <c r="D20" s="219"/>
    </row>
    <row r="21" spans="1:4" x14ac:dyDescent="0.2">
      <c r="A21" s="219"/>
      <c r="B21" s="219"/>
      <c r="C21" s="225"/>
      <c r="D21" s="219"/>
    </row>
    <row r="22" spans="1:4" x14ac:dyDescent="0.2">
      <c r="A22" s="219"/>
      <c r="B22" s="219"/>
      <c r="C22" s="225"/>
      <c r="D22" s="219"/>
    </row>
    <row r="23" spans="1:4" x14ac:dyDescent="0.2">
      <c r="A23" s="219"/>
      <c r="B23" s="219"/>
      <c r="C23" s="225"/>
      <c r="D23" s="219"/>
    </row>
    <row r="24" spans="1:4" x14ac:dyDescent="0.2">
      <c r="A24" s="219"/>
      <c r="B24" s="219"/>
      <c r="C24" s="225"/>
      <c r="D24" s="219"/>
    </row>
    <row r="25" spans="1:4" x14ac:dyDescent="0.2">
      <c r="A25" s="219"/>
      <c r="B25" s="219"/>
      <c r="C25" s="225"/>
      <c r="D25" s="219"/>
    </row>
    <row r="26" spans="1:4" x14ac:dyDescent="0.2">
      <c r="A26" s="219"/>
      <c r="B26" s="219"/>
      <c r="C26" s="225"/>
      <c r="D26" s="219"/>
    </row>
    <row r="27" spans="1:4" x14ac:dyDescent="0.2">
      <c r="A27" s="219"/>
      <c r="B27" s="219"/>
      <c r="C27" s="225"/>
      <c r="D27" s="219"/>
    </row>
    <row r="28" spans="1:4" x14ac:dyDescent="0.2">
      <c r="A28" s="219"/>
      <c r="B28" s="219"/>
      <c r="C28" s="225"/>
      <c r="D28" s="219"/>
    </row>
    <row r="29" spans="1:4" x14ac:dyDescent="0.2">
      <c r="A29" s="219"/>
      <c r="B29" s="219"/>
      <c r="C29" s="225"/>
      <c r="D29" s="219"/>
    </row>
    <row r="30" spans="1:4" x14ac:dyDescent="0.2">
      <c r="A30" s="219"/>
      <c r="B30" s="219"/>
      <c r="C30" s="225"/>
      <c r="D30" s="219"/>
    </row>
    <row r="31" spans="1:4" x14ac:dyDescent="0.2">
      <c r="A31" s="219"/>
      <c r="B31" s="219"/>
      <c r="C31" s="225"/>
      <c r="D31" s="219"/>
    </row>
    <row r="32" spans="1:4" x14ac:dyDescent="0.2">
      <c r="A32" s="219"/>
      <c r="B32" s="219"/>
      <c r="C32" s="225"/>
      <c r="D32" s="219"/>
    </row>
    <row r="33" spans="1:4" x14ac:dyDescent="0.2">
      <c r="A33" s="219"/>
      <c r="B33" s="219"/>
      <c r="C33" s="225"/>
      <c r="D33" s="219"/>
    </row>
    <row r="34" spans="1:4" x14ac:dyDescent="0.2">
      <c r="A34" s="219"/>
      <c r="B34" s="219"/>
      <c r="C34" s="225"/>
      <c r="D34" s="219"/>
    </row>
    <row r="35" spans="1:4" x14ac:dyDescent="0.2">
      <c r="A35" s="219"/>
      <c r="B35" s="219"/>
      <c r="C35" s="225"/>
      <c r="D35" s="219"/>
    </row>
    <row r="36" spans="1:4" x14ac:dyDescent="0.2">
      <c r="A36" s="219"/>
      <c r="B36" s="219"/>
      <c r="C36" s="225"/>
      <c r="D36" s="219"/>
    </row>
    <row r="37" spans="1:4" x14ac:dyDescent="0.2">
      <c r="A37" s="219"/>
      <c r="B37" s="219"/>
      <c r="C37" s="225"/>
      <c r="D37" s="219"/>
    </row>
    <row r="38" spans="1:4" x14ac:dyDescent="0.2">
      <c r="A38" s="219"/>
      <c r="B38" s="219"/>
      <c r="C38" s="225"/>
      <c r="D38" s="219"/>
    </row>
    <row r="39" spans="1:4" x14ac:dyDescent="0.2">
      <c r="A39" s="219"/>
      <c r="B39" s="219"/>
      <c r="C39" s="225"/>
      <c r="D39" s="219"/>
    </row>
    <row r="40" spans="1:4" x14ac:dyDescent="0.2">
      <c r="A40" s="219"/>
      <c r="B40" s="219"/>
      <c r="C40" s="225"/>
      <c r="D40" s="219"/>
    </row>
    <row r="41" spans="1:4" x14ac:dyDescent="0.2">
      <c r="A41" s="219"/>
      <c r="B41" s="219"/>
      <c r="C41" s="225"/>
      <c r="D41" s="219"/>
    </row>
    <row r="42" spans="1:4" x14ac:dyDescent="0.2">
      <c r="A42" s="219"/>
      <c r="B42" s="219"/>
      <c r="C42" s="225"/>
      <c r="D42" s="219"/>
    </row>
    <row r="43" spans="1:4" x14ac:dyDescent="0.2">
      <c r="A43" s="219"/>
      <c r="B43" s="219"/>
      <c r="C43" s="225"/>
      <c r="D43" s="219"/>
    </row>
    <row r="44" spans="1:4" x14ac:dyDescent="0.2">
      <c r="A44" s="219"/>
      <c r="B44" s="219"/>
      <c r="C44" s="225"/>
      <c r="D44" s="219"/>
    </row>
    <row r="45" spans="1:4" x14ac:dyDescent="0.2">
      <c r="A45" s="219"/>
      <c r="B45" s="219"/>
      <c r="C45" s="225"/>
      <c r="D45" s="219"/>
    </row>
    <row r="46" spans="1:4" x14ac:dyDescent="0.2">
      <c r="A46" s="219"/>
      <c r="B46" s="219"/>
      <c r="C46" s="225"/>
      <c r="D46" s="219"/>
    </row>
    <row r="47" spans="1:4" x14ac:dyDescent="0.2">
      <c r="A47" s="219"/>
      <c r="B47" s="219"/>
      <c r="C47" s="225"/>
      <c r="D47" s="219"/>
    </row>
    <row r="48" spans="1:4" x14ac:dyDescent="0.2">
      <c r="A48" s="219"/>
      <c r="B48" s="219"/>
      <c r="C48" s="225"/>
      <c r="D48" s="219"/>
    </row>
    <row r="49" spans="1:4" x14ac:dyDescent="0.2">
      <c r="A49" s="219"/>
      <c r="B49" s="219"/>
      <c r="C49" s="225"/>
      <c r="D49" s="219"/>
    </row>
    <row r="50" spans="1:4" x14ac:dyDescent="0.2">
      <c r="A50" s="219"/>
      <c r="B50" s="219"/>
      <c r="C50" s="225"/>
      <c r="D50" s="219"/>
    </row>
    <row r="51" spans="1:4" x14ac:dyDescent="0.2">
      <c r="A51" s="219"/>
      <c r="B51" s="219"/>
      <c r="C51" s="225"/>
      <c r="D51" s="219"/>
    </row>
    <row r="52" spans="1:4" x14ac:dyDescent="0.2">
      <c r="A52" s="219"/>
      <c r="B52" s="219"/>
      <c r="C52" s="225"/>
      <c r="D52" s="219"/>
    </row>
    <row r="53" spans="1:4" x14ac:dyDescent="0.2">
      <c r="A53" s="219"/>
      <c r="B53" s="219"/>
      <c r="C53" s="225"/>
      <c r="D53" s="219"/>
    </row>
    <row r="54" spans="1:4" x14ac:dyDescent="0.2">
      <c r="A54" s="219"/>
      <c r="B54" s="219"/>
      <c r="C54" s="225"/>
      <c r="D54" s="219"/>
    </row>
    <row r="55" spans="1:4" x14ac:dyDescent="0.2">
      <c r="A55" s="219"/>
      <c r="B55" s="219"/>
      <c r="C55" s="225"/>
      <c r="D55" s="219"/>
    </row>
    <row r="56" spans="1:4" x14ac:dyDescent="0.2">
      <c r="A56" s="219"/>
      <c r="B56" s="219"/>
      <c r="C56" s="225"/>
      <c r="D56" s="219"/>
    </row>
    <row r="57" spans="1:4" x14ac:dyDescent="0.2">
      <c r="A57" s="219"/>
      <c r="B57" s="219"/>
      <c r="C57" s="225"/>
      <c r="D57" s="219"/>
    </row>
    <row r="58" spans="1:4" x14ac:dyDescent="0.2">
      <c r="A58" s="219"/>
      <c r="B58" s="219"/>
      <c r="C58" s="225"/>
      <c r="D58" s="219"/>
    </row>
    <row r="59" spans="1:4" x14ac:dyDescent="0.2">
      <c r="A59" s="219"/>
      <c r="B59" s="219"/>
      <c r="C59" s="225"/>
      <c r="D59" s="219"/>
    </row>
    <row r="60" spans="1:4" x14ac:dyDescent="0.2">
      <c r="A60" s="219"/>
      <c r="B60" s="219"/>
      <c r="C60" s="225"/>
      <c r="D60" s="219"/>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U502"/>
  <sheetViews>
    <sheetView zoomScale="80" zoomScaleNormal="80" workbookViewId="0">
      <pane ySplit="1" topLeftCell="A2" activePane="bottomLeft" state="frozen"/>
      <selection pane="bottomLeft" sqref="A1:D1048576"/>
    </sheetView>
  </sheetViews>
  <sheetFormatPr defaultColWidth="9.140625" defaultRowHeight="15" x14ac:dyDescent="0.25"/>
  <cols>
    <col min="1" max="1" width="7.5703125" style="33" customWidth="1"/>
    <col min="2" max="2" width="74.85546875" style="33" customWidth="1"/>
    <col min="3" max="3" width="13.85546875" style="33" customWidth="1"/>
    <col min="4" max="4" width="9.7109375" style="33" bestFit="1" customWidth="1"/>
    <col min="5" max="21" width="9.140625" style="236"/>
    <col min="22" max="16384" width="9.140625" style="237"/>
  </cols>
  <sheetData>
    <row r="1" spans="1:4" ht="30" x14ac:dyDescent="0.25">
      <c r="A1" s="248" t="s">
        <v>327</v>
      </c>
      <c r="B1" s="248" t="s">
        <v>76</v>
      </c>
      <c r="C1" s="249" t="s">
        <v>266</v>
      </c>
      <c r="D1" s="250">
        <v>44067</v>
      </c>
    </row>
    <row r="2" spans="1:4" ht="15.75" x14ac:dyDescent="0.25">
      <c r="A2" s="251" t="s">
        <v>328</v>
      </c>
      <c r="B2" s="251" t="s">
        <v>329</v>
      </c>
      <c r="C2" s="252">
        <v>6</v>
      </c>
    </row>
    <row r="3" spans="1:4" ht="15.75" x14ac:dyDescent="0.25">
      <c r="A3" s="251" t="s">
        <v>147</v>
      </c>
      <c r="B3" s="251" t="s">
        <v>836</v>
      </c>
      <c r="C3" s="252">
        <v>4</v>
      </c>
    </row>
    <row r="4" spans="1:4" ht="15.75" x14ac:dyDescent="0.25">
      <c r="A4" s="251" t="s">
        <v>330</v>
      </c>
      <c r="B4" s="251" t="s">
        <v>331</v>
      </c>
      <c r="C4" s="252">
        <v>1</v>
      </c>
    </row>
    <row r="5" spans="1:4" ht="15.75" x14ac:dyDescent="0.25">
      <c r="A5" s="251" t="s">
        <v>332</v>
      </c>
      <c r="B5" s="251" t="s">
        <v>837</v>
      </c>
      <c r="C5" s="252">
        <v>2</v>
      </c>
    </row>
    <row r="6" spans="1:4" ht="15.75" x14ac:dyDescent="0.25">
      <c r="A6" s="251" t="s">
        <v>333</v>
      </c>
      <c r="B6" s="251" t="s">
        <v>334</v>
      </c>
      <c r="C6" s="252">
        <v>2</v>
      </c>
    </row>
    <row r="7" spans="1:4" ht="15.75" x14ac:dyDescent="0.25">
      <c r="A7" s="251" t="s">
        <v>335</v>
      </c>
      <c r="B7" s="251" t="s">
        <v>336</v>
      </c>
      <c r="C7" s="252">
        <v>4</v>
      </c>
    </row>
    <row r="8" spans="1:4" ht="15.75" x14ac:dyDescent="0.25">
      <c r="A8" s="251" t="s">
        <v>337</v>
      </c>
      <c r="B8" s="251" t="s">
        <v>338</v>
      </c>
      <c r="C8" s="252">
        <v>2</v>
      </c>
    </row>
    <row r="9" spans="1:4" ht="15.75" x14ac:dyDescent="0.25">
      <c r="A9" s="251" t="s">
        <v>283</v>
      </c>
      <c r="B9" s="251" t="s">
        <v>339</v>
      </c>
      <c r="C9" s="252">
        <v>5</v>
      </c>
    </row>
    <row r="10" spans="1:4" ht="15.75" x14ac:dyDescent="0.25">
      <c r="A10" s="251" t="s">
        <v>340</v>
      </c>
      <c r="B10" s="251" t="s">
        <v>341</v>
      </c>
      <c r="C10" s="252">
        <v>5</v>
      </c>
    </row>
    <row r="11" spans="1:4" ht="15.75" x14ac:dyDescent="0.25">
      <c r="A11" s="251" t="s">
        <v>342</v>
      </c>
      <c r="B11" s="251" t="s">
        <v>343</v>
      </c>
      <c r="C11" s="252">
        <v>5</v>
      </c>
    </row>
    <row r="12" spans="1:4" ht="31.5" x14ac:dyDescent="0.25">
      <c r="A12" s="251" t="s">
        <v>344</v>
      </c>
      <c r="B12" s="251" t="s">
        <v>345</v>
      </c>
      <c r="C12" s="252">
        <v>2</v>
      </c>
    </row>
    <row r="13" spans="1:4" ht="15.75" x14ac:dyDescent="0.25">
      <c r="A13" s="251" t="s">
        <v>146</v>
      </c>
      <c r="B13" s="251" t="s">
        <v>346</v>
      </c>
      <c r="C13" s="252">
        <v>5</v>
      </c>
    </row>
    <row r="14" spans="1:4" ht="15.75" x14ac:dyDescent="0.25">
      <c r="A14" s="251" t="s">
        <v>347</v>
      </c>
      <c r="B14" s="251" t="s">
        <v>348</v>
      </c>
      <c r="C14" s="252">
        <v>4</v>
      </c>
    </row>
    <row r="15" spans="1:4" ht="15.75" x14ac:dyDescent="0.25">
      <c r="A15" s="251" t="s">
        <v>349</v>
      </c>
      <c r="B15" s="251" t="s">
        <v>350</v>
      </c>
      <c r="C15" s="252">
        <v>4</v>
      </c>
    </row>
    <row r="16" spans="1:4" ht="15.75" x14ac:dyDescent="0.25">
      <c r="A16" s="251" t="s">
        <v>351</v>
      </c>
      <c r="B16" s="251" t="s">
        <v>352</v>
      </c>
      <c r="C16" s="252">
        <v>1</v>
      </c>
    </row>
    <row r="17" spans="1:3" ht="15.75" x14ac:dyDescent="0.25">
      <c r="A17" s="251" t="s">
        <v>154</v>
      </c>
      <c r="B17" s="251" t="s">
        <v>353</v>
      </c>
      <c r="C17" s="252">
        <v>5</v>
      </c>
    </row>
    <row r="18" spans="1:3" ht="15.75" x14ac:dyDescent="0.25">
      <c r="A18" s="251" t="s">
        <v>354</v>
      </c>
      <c r="B18" s="251" t="s">
        <v>1175</v>
      </c>
      <c r="C18" s="252">
        <v>8</v>
      </c>
    </row>
    <row r="19" spans="1:3" ht="15.75" x14ac:dyDescent="0.25">
      <c r="A19" s="251" t="s">
        <v>355</v>
      </c>
      <c r="B19" s="251" t="s">
        <v>356</v>
      </c>
      <c r="C19" s="252">
        <v>1</v>
      </c>
    </row>
    <row r="20" spans="1:3" ht="15.75" x14ac:dyDescent="0.25">
      <c r="A20" s="251" t="s">
        <v>185</v>
      </c>
      <c r="B20" s="251" t="s">
        <v>357</v>
      </c>
      <c r="C20" s="252">
        <v>8</v>
      </c>
    </row>
    <row r="21" spans="1:3" ht="15.75" x14ac:dyDescent="0.25">
      <c r="A21" s="251" t="s">
        <v>184</v>
      </c>
      <c r="B21" s="251" t="s">
        <v>358</v>
      </c>
      <c r="C21" s="252">
        <v>6</v>
      </c>
    </row>
    <row r="22" spans="1:3" ht="15.75" x14ac:dyDescent="0.25">
      <c r="A22" s="251" t="s">
        <v>359</v>
      </c>
      <c r="B22" s="251" t="s">
        <v>360</v>
      </c>
      <c r="C22" s="252">
        <v>7</v>
      </c>
    </row>
    <row r="23" spans="1:3" ht="15.75" x14ac:dyDescent="0.25">
      <c r="A23" s="251" t="s">
        <v>284</v>
      </c>
      <c r="B23" s="251" t="s">
        <v>361</v>
      </c>
      <c r="C23" s="252">
        <v>7</v>
      </c>
    </row>
    <row r="24" spans="1:3" ht="15.75" x14ac:dyDescent="0.25">
      <c r="A24" s="251" t="s">
        <v>362</v>
      </c>
      <c r="B24" s="251" t="s">
        <v>363</v>
      </c>
      <c r="C24" s="252">
        <v>7</v>
      </c>
    </row>
    <row r="25" spans="1:3" ht="15.75" x14ac:dyDescent="0.25">
      <c r="A25" s="251" t="s">
        <v>364</v>
      </c>
      <c r="B25" s="251" t="s">
        <v>365</v>
      </c>
      <c r="C25" s="252">
        <v>5</v>
      </c>
    </row>
    <row r="26" spans="1:3" ht="15.75" x14ac:dyDescent="0.25">
      <c r="A26" s="251" t="s">
        <v>366</v>
      </c>
      <c r="B26" s="251" t="s">
        <v>367</v>
      </c>
      <c r="C26" s="252">
        <v>5</v>
      </c>
    </row>
    <row r="27" spans="1:3" ht="15.75" x14ac:dyDescent="0.25">
      <c r="A27" s="251" t="s">
        <v>368</v>
      </c>
      <c r="B27" s="251" t="s">
        <v>369</v>
      </c>
      <c r="C27" s="252">
        <v>5</v>
      </c>
    </row>
    <row r="28" spans="1:3" ht="15.75" x14ac:dyDescent="0.25">
      <c r="A28" s="251" t="s">
        <v>370</v>
      </c>
      <c r="B28" s="251" t="s">
        <v>838</v>
      </c>
      <c r="C28" s="252">
        <v>6</v>
      </c>
    </row>
    <row r="29" spans="1:3" ht="15.75" x14ac:dyDescent="0.25">
      <c r="A29" s="251" t="s">
        <v>371</v>
      </c>
      <c r="B29" s="251" t="s">
        <v>372</v>
      </c>
      <c r="C29" s="252">
        <v>6</v>
      </c>
    </row>
    <row r="30" spans="1:3" ht="15.75" x14ac:dyDescent="0.25">
      <c r="A30" s="251" t="s">
        <v>373</v>
      </c>
      <c r="B30" s="251" t="s">
        <v>374</v>
      </c>
      <c r="C30" s="252">
        <v>4</v>
      </c>
    </row>
    <row r="31" spans="1:3" ht="15.75" x14ac:dyDescent="0.25">
      <c r="A31" s="251" t="s">
        <v>375</v>
      </c>
      <c r="B31" s="251" t="s">
        <v>376</v>
      </c>
      <c r="C31" s="252">
        <v>7</v>
      </c>
    </row>
    <row r="32" spans="1:3" ht="15.75" x14ac:dyDescent="0.25">
      <c r="A32" s="251" t="s">
        <v>377</v>
      </c>
      <c r="B32" s="251" t="s">
        <v>378</v>
      </c>
      <c r="C32" s="252">
        <v>5</v>
      </c>
    </row>
    <row r="33" spans="1:3" ht="15.75" x14ac:dyDescent="0.25">
      <c r="A33" s="251" t="s">
        <v>379</v>
      </c>
      <c r="B33" s="251" t="s">
        <v>380</v>
      </c>
      <c r="C33" s="252">
        <v>5</v>
      </c>
    </row>
    <row r="34" spans="1:3" ht="15.75" x14ac:dyDescent="0.25">
      <c r="A34" s="251" t="s">
        <v>381</v>
      </c>
      <c r="B34" s="251" t="s">
        <v>382</v>
      </c>
      <c r="C34" s="252">
        <v>8</v>
      </c>
    </row>
    <row r="35" spans="1:3" ht="15.75" x14ac:dyDescent="0.25">
      <c r="A35" s="251" t="s">
        <v>383</v>
      </c>
      <c r="B35" s="251" t="s">
        <v>384</v>
      </c>
      <c r="C35" s="252">
        <v>1</v>
      </c>
    </row>
    <row r="36" spans="1:3" ht="15.75" x14ac:dyDescent="0.25">
      <c r="A36" s="251" t="s">
        <v>385</v>
      </c>
      <c r="B36" s="251" t="s">
        <v>386</v>
      </c>
      <c r="C36" s="252">
        <v>5</v>
      </c>
    </row>
    <row r="37" spans="1:3" ht="15.75" x14ac:dyDescent="0.25">
      <c r="A37" s="251" t="s">
        <v>387</v>
      </c>
      <c r="B37" s="251" t="s">
        <v>388</v>
      </c>
      <c r="C37" s="252">
        <v>8</v>
      </c>
    </row>
    <row r="38" spans="1:3" ht="15.75" x14ac:dyDescent="0.25">
      <c r="A38" s="251" t="s">
        <v>389</v>
      </c>
      <c r="B38" s="251" t="s">
        <v>390</v>
      </c>
      <c r="C38" s="252">
        <v>5</v>
      </c>
    </row>
    <row r="39" spans="1:3" ht="15.75" x14ac:dyDescent="0.25">
      <c r="A39" s="251" t="s">
        <v>279</v>
      </c>
      <c r="B39" s="251" t="s">
        <v>391</v>
      </c>
      <c r="C39" s="252">
        <v>5</v>
      </c>
    </row>
    <row r="40" spans="1:3" ht="15.75" x14ac:dyDescent="0.25">
      <c r="A40" s="251" t="s">
        <v>392</v>
      </c>
      <c r="B40" s="251" t="s">
        <v>393</v>
      </c>
      <c r="C40" s="252">
        <v>2</v>
      </c>
    </row>
    <row r="41" spans="1:3" ht="15.75" x14ac:dyDescent="0.25">
      <c r="A41" s="251" t="s">
        <v>394</v>
      </c>
      <c r="B41" s="251" t="s">
        <v>395</v>
      </c>
      <c r="C41" s="252">
        <v>4</v>
      </c>
    </row>
    <row r="42" spans="1:3" ht="15.75" x14ac:dyDescent="0.25">
      <c r="A42" s="251" t="s">
        <v>1505</v>
      </c>
      <c r="B42" s="251" t="s">
        <v>839</v>
      </c>
      <c r="C42" s="252">
        <v>5</v>
      </c>
    </row>
    <row r="43" spans="1:3" ht="15.75" x14ac:dyDescent="0.25">
      <c r="A43" s="251" t="s">
        <v>291</v>
      </c>
      <c r="B43" s="251" t="s">
        <v>396</v>
      </c>
      <c r="C43" s="252">
        <v>5</v>
      </c>
    </row>
    <row r="44" spans="1:3" ht="15.75" x14ac:dyDescent="0.25">
      <c r="A44" s="251" t="s">
        <v>300</v>
      </c>
      <c r="B44" s="251" t="s">
        <v>397</v>
      </c>
      <c r="C44" s="252">
        <v>6</v>
      </c>
    </row>
    <row r="45" spans="1:3" ht="15.75" x14ac:dyDescent="0.25">
      <c r="A45" s="251" t="s">
        <v>301</v>
      </c>
      <c r="B45" s="251" t="s">
        <v>398</v>
      </c>
      <c r="C45" s="252">
        <v>5</v>
      </c>
    </row>
    <row r="46" spans="1:3" ht="15.75" x14ac:dyDescent="0.25">
      <c r="A46" s="251" t="s">
        <v>399</v>
      </c>
      <c r="B46" s="251" t="s">
        <v>400</v>
      </c>
      <c r="C46" s="252">
        <v>4</v>
      </c>
    </row>
    <row r="47" spans="1:3" ht="15.75" x14ac:dyDescent="0.25">
      <c r="A47" s="251" t="s">
        <v>401</v>
      </c>
      <c r="B47" s="251" t="s">
        <v>402</v>
      </c>
      <c r="C47" s="252">
        <v>5</v>
      </c>
    </row>
    <row r="48" spans="1:3" ht="15.75" x14ac:dyDescent="0.25">
      <c r="A48" s="251" t="s">
        <v>840</v>
      </c>
      <c r="B48" s="251" t="s">
        <v>841</v>
      </c>
      <c r="C48" s="252">
        <v>6</v>
      </c>
    </row>
    <row r="49" spans="1:3" ht="15.75" x14ac:dyDescent="0.25">
      <c r="A49" s="251" t="s">
        <v>842</v>
      </c>
      <c r="B49" s="251" t="s">
        <v>843</v>
      </c>
      <c r="C49" s="252">
        <v>7</v>
      </c>
    </row>
    <row r="50" spans="1:3" ht="15.75" x14ac:dyDescent="0.25">
      <c r="A50" s="251" t="s">
        <v>844</v>
      </c>
      <c r="B50" s="251" t="s">
        <v>845</v>
      </c>
      <c r="C50" s="252">
        <v>3</v>
      </c>
    </row>
    <row r="51" spans="1:3" ht="15.75" x14ac:dyDescent="0.25">
      <c r="A51" s="251" t="s">
        <v>846</v>
      </c>
      <c r="B51" s="251" t="s">
        <v>1506</v>
      </c>
      <c r="C51" s="252">
        <v>6</v>
      </c>
    </row>
    <row r="52" spans="1:3" ht="15.75" x14ac:dyDescent="0.25">
      <c r="A52" s="251" t="s">
        <v>847</v>
      </c>
      <c r="B52" s="251" t="s">
        <v>848</v>
      </c>
      <c r="C52" s="252">
        <v>4</v>
      </c>
    </row>
    <row r="53" spans="1:3" ht="15.75" x14ac:dyDescent="0.25">
      <c r="A53" s="251" t="s">
        <v>849</v>
      </c>
      <c r="B53" s="251" t="s">
        <v>850</v>
      </c>
      <c r="C53" s="252">
        <v>5</v>
      </c>
    </row>
    <row r="54" spans="1:3" ht="15.75" x14ac:dyDescent="0.25">
      <c r="A54" s="251" t="s">
        <v>851</v>
      </c>
      <c r="B54" s="251" t="s">
        <v>852</v>
      </c>
      <c r="C54" s="252">
        <v>2</v>
      </c>
    </row>
    <row r="55" spans="1:3" ht="15.75" x14ac:dyDescent="0.25">
      <c r="A55" s="251" t="s">
        <v>853</v>
      </c>
      <c r="B55" s="251" t="s">
        <v>854</v>
      </c>
      <c r="C55" s="252">
        <v>2</v>
      </c>
    </row>
    <row r="56" spans="1:3" ht="15.75" x14ac:dyDescent="0.25">
      <c r="A56" s="251" t="s">
        <v>855</v>
      </c>
      <c r="B56" s="251" t="s">
        <v>856</v>
      </c>
      <c r="C56" s="252">
        <v>5</v>
      </c>
    </row>
    <row r="57" spans="1:3" ht="15.75" x14ac:dyDescent="0.25">
      <c r="A57" s="251" t="s">
        <v>857</v>
      </c>
      <c r="B57" s="251" t="s">
        <v>858</v>
      </c>
      <c r="C57" s="252">
        <v>5</v>
      </c>
    </row>
    <row r="58" spans="1:3" ht="31.5" x14ac:dyDescent="0.25">
      <c r="A58" s="251" t="s">
        <v>859</v>
      </c>
      <c r="B58" s="251" t="s">
        <v>860</v>
      </c>
      <c r="C58" s="252">
        <v>5</v>
      </c>
    </row>
    <row r="59" spans="1:3" ht="15.75" x14ac:dyDescent="0.25">
      <c r="A59" s="251" t="s">
        <v>861</v>
      </c>
      <c r="B59" s="251" t="s">
        <v>862</v>
      </c>
      <c r="C59" s="252">
        <v>5</v>
      </c>
    </row>
    <row r="60" spans="1:3" ht="15.75" x14ac:dyDescent="0.25">
      <c r="A60" s="251" t="s">
        <v>863</v>
      </c>
      <c r="B60" s="251" t="s">
        <v>864</v>
      </c>
      <c r="C60" s="252">
        <v>3</v>
      </c>
    </row>
    <row r="61" spans="1:3" ht="15.75" x14ac:dyDescent="0.25">
      <c r="A61" s="251" t="s">
        <v>865</v>
      </c>
      <c r="B61" s="251" t="s">
        <v>866</v>
      </c>
      <c r="C61" s="252">
        <v>6</v>
      </c>
    </row>
    <row r="62" spans="1:3" ht="15.75" x14ac:dyDescent="0.25">
      <c r="A62" s="251" t="s">
        <v>867</v>
      </c>
      <c r="B62" s="251" t="s">
        <v>868</v>
      </c>
      <c r="C62" s="252">
        <v>3</v>
      </c>
    </row>
    <row r="63" spans="1:3" ht="15.75" x14ac:dyDescent="0.25">
      <c r="A63" s="251" t="s">
        <v>1044</v>
      </c>
      <c r="B63" s="251" t="s">
        <v>1045</v>
      </c>
      <c r="C63" s="252">
        <v>4</v>
      </c>
    </row>
    <row r="64" spans="1:3" ht="31.5" x14ac:dyDescent="0.25">
      <c r="A64" s="251" t="s">
        <v>1046</v>
      </c>
      <c r="B64" s="251" t="s">
        <v>1047</v>
      </c>
      <c r="C64" s="252">
        <v>3</v>
      </c>
    </row>
    <row r="65" spans="1:3" ht="15.75" x14ac:dyDescent="0.25">
      <c r="A65" s="251" t="s">
        <v>1489</v>
      </c>
      <c r="B65" s="251" t="s">
        <v>1490</v>
      </c>
      <c r="C65" s="252">
        <v>3</v>
      </c>
    </row>
    <row r="66" spans="1:3" ht="31.5" x14ac:dyDescent="0.25">
      <c r="A66" s="251" t="s">
        <v>1577</v>
      </c>
      <c r="B66" s="251" t="s">
        <v>1578</v>
      </c>
      <c r="C66" s="252">
        <v>6</v>
      </c>
    </row>
    <row r="67" spans="1:3" ht="15.75" x14ac:dyDescent="0.25">
      <c r="A67" s="251" t="s">
        <v>1579</v>
      </c>
      <c r="B67" s="251" t="s">
        <v>1580</v>
      </c>
      <c r="C67" s="252">
        <v>6</v>
      </c>
    </row>
    <row r="68" spans="1:3" ht="15.75" x14ac:dyDescent="0.25">
      <c r="A68" s="251" t="s">
        <v>1581</v>
      </c>
      <c r="B68" s="251" t="s">
        <v>1582</v>
      </c>
      <c r="C68" s="252">
        <v>5</v>
      </c>
    </row>
    <row r="69" spans="1:3" ht="15.75" x14ac:dyDescent="0.25">
      <c r="A69" s="251" t="s">
        <v>403</v>
      </c>
      <c r="B69" s="251" t="s">
        <v>404</v>
      </c>
      <c r="C69" s="252">
        <v>3</v>
      </c>
    </row>
    <row r="70" spans="1:3" ht="31.5" x14ac:dyDescent="0.25">
      <c r="A70" s="251" t="s">
        <v>405</v>
      </c>
      <c r="B70" s="251" t="s">
        <v>345</v>
      </c>
      <c r="C70" s="252">
        <v>2</v>
      </c>
    </row>
    <row r="71" spans="1:3" ht="15.75" x14ac:dyDescent="0.25">
      <c r="A71" s="251" t="s">
        <v>406</v>
      </c>
      <c r="B71" s="251" t="s">
        <v>407</v>
      </c>
      <c r="C71" s="252">
        <v>3</v>
      </c>
    </row>
    <row r="72" spans="1:3" ht="15.75" x14ac:dyDescent="0.25">
      <c r="A72" s="251" t="s">
        <v>408</v>
      </c>
      <c r="B72" s="251" t="s">
        <v>409</v>
      </c>
      <c r="C72" s="252">
        <v>3</v>
      </c>
    </row>
    <row r="73" spans="1:3" ht="15.75" x14ac:dyDescent="0.25">
      <c r="A73" s="251" t="s">
        <v>410</v>
      </c>
      <c r="B73" s="251" t="s">
        <v>411</v>
      </c>
      <c r="C73" s="252">
        <v>3</v>
      </c>
    </row>
    <row r="74" spans="1:3" ht="15.75" x14ac:dyDescent="0.25">
      <c r="A74" s="251" t="s">
        <v>297</v>
      </c>
      <c r="B74" s="251" t="s">
        <v>412</v>
      </c>
      <c r="C74" s="252">
        <v>5</v>
      </c>
    </row>
    <row r="75" spans="1:3" ht="15.75" x14ac:dyDescent="0.25">
      <c r="A75" s="251" t="s">
        <v>305</v>
      </c>
      <c r="B75" s="251" t="s">
        <v>413</v>
      </c>
      <c r="C75" s="252">
        <v>3</v>
      </c>
    </row>
    <row r="76" spans="1:3" ht="15.75" x14ac:dyDescent="0.25">
      <c r="A76" s="251" t="s">
        <v>320</v>
      </c>
      <c r="B76" s="251" t="s">
        <v>414</v>
      </c>
      <c r="C76" s="252">
        <v>6</v>
      </c>
    </row>
    <row r="77" spans="1:3" ht="15.75" x14ac:dyDescent="0.25">
      <c r="A77" s="251" t="s">
        <v>281</v>
      </c>
      <c r="B77" s="251" t="s">
        <v>415</v>
      </c>
      <c r="C77" s="252">
        <v>5</v>
      </c>
    </row>
    <row r="78" spans="1:3" ht="15.75" x14ac:dyDescent="0.25">
      <c r="A78" s="251" t="s">
        <v>869</v>
      </c>
      <c r="B78" s="251" t="s">
        <v>870</v>
      </c>
      <c r="C78" s="252">
        <v>4</v>
      </c>
    </row>
    <row r="79" spans="1:3" ht="15.75" x14ac:dyDescent="0.25">
      <c r="A79" s="251" t="s">
        <v>416</v>
      </c>
      <c r="B79" s="251" t="s">
        <v>417</v>
      </c>
      <c r="C79" s="252">
        <v>7</v>
      </c>
    </row>
    <row r="80" spans="1:3" ht="15.75" x14ac:dyDescent="0.25">
      <c r="A80" s="251" t="s">
        <v>156</v>
      </c>
      <c r="B80" s="251" t="s">
        <v>418</v>
      </c>
      <c r="C80" s="252">
        <v>6</v>
      </c>
    </row>
    <row r="81" spans="1:3" ht="15.75" x14ac:dyDescent="0.25">
      <c r="A81" s="251" t="s">
        <v>419</v>
      </c>
      <c r="B81" s="251" t="s">
        <v>420</v>
      </c>
      <c r="C81" s="252">
        <v>5</v>
      </c>
    </row>
    <row r="82" spans="1:3" ht="15.75" x14ac:dyDescent="0.25">
      <c r="A82" s="251" t="s">
        <v>421</v>
      </c>
      <c r="B82" s="251" t="s">
        <v>422</v>
      </c>
      <c r="C82" s="252">
        <v>3</v>
      </c>
    </row>
    <row r="83" spans="1:3" ht="15.75" x14ac:dyDescent="0.25">
      <c r="A83" s="251" t="s">
        <v>423</v>
      </c>
      <c r="B83" s="251" t="s">
        <v>424</v>
      </c>
      <c r="C83" s="252">
        <v>5</v>
      </c>
    </row>
    <row r="84" spans="1:3" ht="15.75" x14ac:dyDescent="0.25">
      <c r="A84" s="251" t="s">
        <v>425</v>
      </c>
      <c r="B84" s="251" t="s">
        <v>426</v>
      </c>
      <c r="C84" s="252">
        <v>4</v>
      </c>
    </row>
    <row r="85" spans="1:3" ht="15.75" x14ac:dyDescent="0.25">
      <c r="A85" s="251" t="s">
        <v>197</v>
      </c>
      <c r="B85" s="251" t="s">
        <v>871</v>
      </c>
      <c r="C85" s="252">
        <v>2</v>
      </c>
    </row>
    <row r="86" spans="1:3" ht="15.75" x14ac:dyDescent="0.25">
      <c r="A86" s="251" t="s">
        <v>158</v>
      </c>
      <c r="B86" s="251" t="s">
        <v>427</v>
      </c>
      <c r="C86" s="252">
        <v>4</v>
      </c>
    </row>
    <row r="87" spans="1:3" ht="15.75" x14ac:dyDescent="0.25">
      <c r="A87" s="251" t="s">
        <v>428</v>
      </c>
      <c r="B87" s="251" t="s">
        <v>429</v>
      </c>
      <c r="C87" s="252">
        <v>4</v>
      </c>
    </row>
    <row r="88" spans="1:3" ht="15.75" x14ac:dyDescent="0.25">
      <c r="A88" s="251" t="s">
        <v>157</v>
      </c>
      <c r="B88" s="251" t="s">
        <v>430</v>
      </c>
      <c r="C88" s="252">
        <v>4</v>
      </c>
    </row>
    <row r="89" spans="1:3" ht="31.5" x14ac:dyDescent="0.25">
      <c r="A89" s="251" t="s">
        <v>431</v>
      </c>
      <c r="B89" s="251" t="s">
        <v>345</v>
      </c>
      <c r="C89" s="252">
        <v>2</v>
      </c>
    </row>
    <row r="90" spans="1:3" ht="15.75" x14ac:dyDescent="0.25">
      <c r="A90" s="251" t="s">
        <v>153</v>
      </c>
      <c r="B90" s="251" t="s">
        <v>432</v>
      </c>
      <c r="C90" s="252">
        <v>3</v>
      </c>
    </row>
    <row r="91" spans="1:3" ht="15.75" x14ac:dyDescent="0.25">
      <c r="A91" s="251" t="s">
        <v>159</v>
      </c>
      <c r="B91" s="251" t="s">
        <v>1507</v>
      </c>
      <c r="C91" s="252">
        <v>6</v>
      </c>
    </row>
    <row r="92" spans="1:3" ht="15.75" x14ac:dyDescent="0.25">
      <c r="A92" s="251" t="s">
        <v>433</v>
      </c>
      <c r="B92" s="251" t="s">
        <v>434</v>
      </c>
      <c r="C92" s="252">
        <v>3</v>
      </c>
    </row>
    <row r="93" spans="1:3" ht="15.75" x14ac:dyDescent="0.25">
      <c r="A93" s="251" t="s">
        <v>435</v>
      </c>
      <c r="B93" s="251" t="s">
        <v>436</v>
      </c>
      <c r="C93" s="252">
        <v>6</v>
      </c>
    </row>
    <row r="94" spans="1:3" ht="15.75" x14ac:dyDescent="0.25">
      <c r="A94" s="251" t="s">
        <v>437</v>
      </c>
      <c r="B94" s="251" t="s">
        <v>438</v>
      </c>
      <c r="C94" s="252">
        <v>5</v>
      </c>
    </row>
    <row r="95" spans="1:3" ht="15.75" x14ac:dyDescent="0.25">
      <c r="A95" s="251" t="s">
        <v>439</v>
      </c>
      <c r="B95" s="251" t="s">
        <v>440</v>
      </c>
      <c r="C95" s="252">
        <v>5</v>
      </c>
    </row>
    <row r="96" spans="1:3" ht="15.75" x14ac:dyDescent="0.25">
      <c r="A96" s="251" t="s">
        <v>307</v>
      </c>
      <c r="B96" s="251" t="s">
        <v>441</v>
      </c>
      <c r="C96" s="252">
        <v>5</v>
      </c>
    </row>
    <row r="97" spans="1:3" ht="15.75" x14ac:dyDescent="0.25">
      <c r="A97" s="251" t="s">
        <v>442</v>
      </c>
      <c r="B97" s="251" t="s">
        <v>872</v>
      </c>
      <c r="C97" s="252">
        <v>3</v>
      </c>
    </row>
    <row r="98" spans="1:3" ht="15.75" x14ac:dyDescent="0.25">
      <c r="A98" s="251" t="s">
        <v>443</v>
      </c>
      <c r="B98" s="251" t="s">
        <v>444</v>
      </c>
      <c r="C98" s="252">
        <v>5</v>
      </c>
    </row>
    <row r="99" spans="1:3" ht="15.75" x14ac:dyDescent="0.25">
      <c r="A99" s="251" t="s">
        <v>830</v>
      </c>
      <c r="B99" s="251" t="s">
        <v>873</v>
      </c>
      <c r="C99" s="252">
        <v>2</v>
      </c>
    </row>
    <row r="100" spans="1:3" ht="15.75" x14ac:dyDescent="0.25">
      <c r="A100" s="251" t="s">
        <v>445</v>
      </c>
      <c r="B100" s="251" t="s">
        <v>446</v>
      </c>
      <c r="C100" s="252">
        <v>5</v>
      </c>
    </row>
    <row r="101" spans="1:3" ht="15.75" x14ac:dyDescent="0.25">
      <c r="A101" s="251" t="s">
        <v>308</v>
      </c>
      <c r="B101" s="251" t="s">
        <v>447</v>
      </c>
      <c r="C101" s="252">
        <v>4</v>
      </c>
    </row>
    <row r="102" spans="1:3" ht="15.75" x14ac:dyDescent="0.25">
      <c r="A102" s="251" t="s">
        <v>448</v>
      </c>
      <c r="B102" s="251" t="s">
        <v>449</v>
      </c>
      <c r="C102" s="252">
        <v>2</v>
      </c>
    </row>
    <row r="103" spans="1:3" ht="15.75" x14ac:dyDescent="0.25">
      <c r="A103" s="251" t="s">
        <v>450</v>
      </c>
      <c r="B103" s="251" t="s">
        <v>451</v>
      </c>
      <c r="C103" s="252">
        <v>2</v>
      </c>
    </row>
    <row r="104" spans="1:3" ht="15.75" x14ac:dyDescent="0.25">
      <c r="A104" s="251" t="s">
        <v>874</v>
      </c>
      <c r="B104" s="251" t="s">
        <v>875</v>
      </c>
      <c r="C104" s="252">
        <v>4</v>
      </c>
    </row>
    <row r="105" spans="1:3" ht="31.5" x14ac:dyDescent="0.25">
      <c r="A105" s="251" t="s">
        <v>876</v>
      </c>
      <c r="B105" s="251" t="s">
        <v>877</v>
      </c>
      <c r="C105" s="252">
        <v>5</v>
      </c>
    </row>
    <row r="106" spans="1:3" ht="15.75" x14ac:dyDescent="0.25">
      <c r="A106" s="251" t="s">
        <v>878</v>
      </c>
      <c r="B106" s="251" t="s">
        <v>879</v>
      </c>
      <c r="C106" s="252">
        <v>4</v>
      </c>
    </row>
    <row r="107" spans="1:3" ht="15.75" x14ac:dyDescent="0.25">
      <c r="A107" s="251" t="s">
        <v>452</v>
      </c>
      <c r="B107" s="251" t="s">
        <v>453</v>
      </c>
      <c r="C107" s="252">
        <v>4</v>
      </c>
    </row>
    <row r="108" spans="1:3" ht="31.5" x14ac:dyDescent="0.25">
      <c r="A108" s="251" t="s">
        <v>454</v>
      </c>
      <c r="B108" s="251" t="s">
        <v>345</v>
      </c>
      <c r="C108" s="252">
        <v>2</v>
      </c>
    </row>
    <row r="109" spans="1:3" ht="15.75" x14ac:dyDescent="0.25">
      <c r="A109" s="251" t="s">
        <v>455</v>
      </c>
      <c r="B109" s="251" t="s">
        <v>456</v>
      </c>
      <c r="C109" s="252">
        <v>4</v>
      </c>
    </row>
    <row r="110" spans="1:3" ht="15.75" x14ac:dyDescent="0.25">
      <c r="A110" s="251" t="s">
        <v>457</v>
      </c>
      <c r="B110" s="251" t="s">
        <v>458</v>
      </c>
      <c r="C110" s="252">
        <v>5</v>
      </c>
    </row>
    <row r="111" spans="1:3" ht="15.75" x14ac:dyDescent="0.25">
      <c r="A111" s="251" t="s">
        <v>459</v>
      </c>
      <c r="B111" s="251" t="s">
        <v>460</v>
      </c>
      <c r="C111" s="252">
        <v>2</v>
      </c>
    </row>
    <row r="112" spans="1:3" ht="15.75" x14ac:dyDescent="0.25">
      <c r="A112" s="251" t="s">
        <v>461</v>
      </c>
      <c r="B112" s="251" t="s">
        <v>462</v>
      </c>
      <c r="C112" s="252">
        <v>5</v>
      </c>
    </row>
    <row r="113" spans="1:3" ht="15.75" x14ac:dyDescent="0.25">
      <c r="A113" s="251" t="s">
        <v>880</v>
      </c>
      <c r="B113" s="251" t="s">
        <v>1048</v>
      </c>
      <c r="C113" s="252">
        <v>6</v>
      </c>
    </row>
    <row r="114" spans="1:3" ht="15.75" x14ac:dyDescent="0.25">
      <c r="A114" s="251" t="s">
        <v>881</v>
      </c>
      <c r="B114" s="251" t="s">
        <v>882</v>
      </c>
      <c r="C114" s="252">
        <v>4</v>
      </c>
    </row>
    <row r="115" spans="1:3" ht="15.75" x14ac:dyDescent="0.25">
      <c r="A115" s="251" t="s">
        <v>883</v>
      </c>
      <c r="B115" s="251" t="s">
        <v>884</v>
      </c>
      <c r="C115" s="252">
        <v>5</v>
      </c>
    </row>
    <row r="116" spans="1:3" ht="15.75" x14ac:dyDescent="0.25">
      <c r="A116" s="251" t="s">
        <v>885</v>
      </c>
      <c r="B116" s="251" t="s">
        <v>886</v>
      </c>
      <c r="C116" s="252">
        <v>4</v>
      </c>
    </row>
    <row r="117" spans="1:3" ht="15.75" x14ac:dyDescent="0.25">
      <c r="A117" s="251" t="s">
        <v>887</v>
      </c>
      <c r="B117" s="251" t="s">
        <v>888</v>
      </c>
      <c r="C117" s="252">
        <v>2</v>
      </c>
    </row>
    <row r="118" spans="1:3" ht="15.75" x14ac:dyDescent="0.25">
      <c r="A118" s="251" t="s">
        <v>889</v>
      </c>
      <c r="B118" s="251" t="s">
        <v>890</v>
      </c>
      <c r="C118" s="252">
        <v>2</v>
      </c>
    </row>
    <row r="119" spans="1:3" ht="15.75" x14ac:dyDescent="0.25">
      <c r="A119" s="251" t="s">
        <v>891</v>
      </c>
      <c r="B119" s="251" t="s">
        <v>892</v>
      </c>
      <c r="C119" s="252">
        <v>3</v>
      </c>
    </row>
    <row r="120" spans="1:3" ht="15.75" x14ac:dyDescent="0.25">
      <c r="A120" s="251" t="s">
        <v>893</v>
      </c>
      <c r="B120" s="251" t="s">
        <v>894</v>
      </c>
      <c r="C120" s="252">
        <v>3</v>
      </c>
    </row>
    <row r="121" spans="1:3" ht="15.75" x14ac:dyDescent="0.25">
      <c r="A121" s="251" t="s">
        <v>895</v>
      </c>
      <c r="B121" s="251" t="s">
        <v>896</v>
      </c>
      <c r="C121" s="252">
        <v>5</v>
      </c>
    </row>
    <row r="122" spans="1:3" ht="15.75" x14ac:dyDescent="0.25">
      <c r="A122" s="251" t="s">
        <v>897</v>
      </c>
      <c r="B122" s="251" t="s">
        <v>898</v>
      </c>
      <c r="C122" s="252">
        <v>4</v>
      </c>
    </row>
    <row r="123" spans="1:3" ht="15.75" x14ac:dyDescent="0.25">
      <c r="A123" s="251" t="s">
        <v>463</v>
      </c>
      <c r="B123" s="251" t="s">
        <v>899</v>
      </c>
      <c r="C123" s="252">
        <v>3</v>
      </c>
    </row>
    <row r="124" spans="1:3" ht="31.5" x14ac:dyDescent="0.25">
      <c r="A124" s="251" t="s">
        <v>155</v>
      </c>
      <c r="B124" s="251" t="s">
        <v>477</v>
      </c>
      <c r="C124" s="252">
        <v>5</v>
      </c>
    </row>
    <row r="125" spans="1:3" ht="31.5" x14ac:dyDescent="0.25">
      <c r="A125" s="251" t="s">
        <v>516</v>
      </c>
      <c r="B125" s="251" t="s">
        <v>345</v>
      </c>
      <c r="C125" s="252">
        <v>2</v>
      </c>
    </row>
    <row r="126" spans="1:3" ht="31.5" x14ac:dyDescent="0.25">
      <c r="A126" s="251" t="s">
        <v>151</v>
      </c>
      <c r="B126" s="251" t="s">
        <v>478</v>
      </c>
      <c r="C126" s="252">
        <v>4</v>
      </c>
    </row>
    <row r="127" spans="1:3" ht="31.5" x14ac:dyDescent="0.25">
      <c r="A127" s="251" t="s">
        <v>479</v>
      </c>
      <c r="B127" s="251" t="s">
        <v>480</v>
      </c>
      <c r="C127" s="252">
        <v>1</v>
      </c>
    </row>
    <row r="128" spans="1:3" ht="31.5" x14ac:dyDescent="0.25">
      <c r="A128" s="251" t="s">
        <v>481</v>
      </c>
      <c r="B128" s="251" t="s">
        <v>482</v>
      </c>
      <c r="C128" s="252">
        <v>6</v>
      </c>
    </row>
    <row r="129" spans="1:3" ht="31.5" x14ac:dyDescent="0.25">
      <c r="A129" s="251" t="s">
        <v>483</v>
      </c>
      <c r="B129" s="251" t="s">
        <v>484</v>
      </c>
      <c r="C129" s="252">
        <v>5</v>
      </c>
    </row>
    <row r="130" spans="1:3" ht="31.5" x14ac:dyDescent="0.25">
      <c r="A130" s="251" t="s">
        <v>485</v>
      </c>
      <c r="B130" s="251" t="s">
        <v>486</v>
      </c>
      <c r="C130" s="252">
        <v>3</v>
      </c>
    </row>
    <row r="131" spans="1:3" ht="31.5" x14ac:dyDescent="0.25">
      <c r="A131" s="251" t="s">
        <v>487</v>
      </c>
      <c r="B131" s="251" t="s">
        <v>488</v>
      </c>
      <c r="C131" s="252">
        <v>3</v>
      </c>
    </row>
    <row r="132" spans="1:3" ht="31.5" x14ac:dyDescent="0.25">
      <c r="A132" s="251" t="s">
        <v>489</v>
      </c>
      <c r="B132" s="251" t="s">
        <v>490</v>
      </c>
      <c r="C132" s="252">
        <v>4</v>
      </c>
    </row>
    <row r="133" spans="1:3" ht="31.5" x14ac:dyDescent="0.25">
      <c r="A133" s="251" t="s">
        <v>491</v>
      </c>
      <c r="B133" s="251" t="s">
        <v>492</v>
      </c>
      <c r="C133" s="252">
        <v>4</v>
      </c>
    </row>
    <row r="134" spans="1:3" ht="31.5" x14ac:dyDescent="0.25">
      <c r="A134" s="251" t="s">
        <v>493</v>
      </c>
      <c r="B134" s="251" t="s">
        <v>1034</v>
      </c>
      <c r="C134" s="252">
        <v>6</v>
      </c>
    </row>
    <row r="135" spans="1:3" ht="15.75" x14ac:dyDescent="0.25">
      <c r="A135" s="251" t="s">
        <v>464</v>
      </c>
      <c r="B135" s="251" t="s">
        <v>465</v>
      </c>
      <c r="C135" s="252">
        <v>3</v>
      </c>
    </row>
    <row r="136" spans="1:3" ht="31.5" x14ac:dyDescent="0.25">
      <c r="A136" s="251" t="s">
        <v>902</v>
      </c>
      <c r="B136" s="251" t="s">
        <v>903</v>
      </c>
      <c r="C136" s="252">
        <v>5</v>
      </c>
    </row>
    <row r="137" spans="1:3" ht="31.5" x14ac:dyDescent="0.25">
      <c r="A137" s="251" t="s">
        <v>494</v>
      </c>
      <c r="B137" s="251" t="s">
        <v>495</v>
      </c>
      <c r="C137" s="252">
        <v>6</v>
      </c>
    </row>
    <row r="138" spans="1:3" ht="31.5" x14ac:dyDescent="0.25">
      <c r="A138" s="251" t="s">
        <v>904</v>
      </c>
      <c r="B138" s="251" t="s">
        <v>905</v>
      </c>
      <c r="C138" s="252">
        <v>4</v>
      </c>
    </row>
    <row r="139" spans="1:3" ht="31.5" x14ac:dyDescent="0.25">
      <c r="A139" s="251" t="s">
        <v>906</v>
      </c>
      <c r="B139" s="251" t="s">
        <v>907</v>
      </c>
      <c r="C139" s="252">
        <v>5</v>
      </c>
    </row>
    <row r="140" spans="1:3" ht="31.5" x14ac:dyDescent="0.25">
      <c r="A140" s="251" t="s">
        <v>496</v>
      </c>
      <c r="B140" s="251" t="s">
        <v>497</v>
      </c>
      <c r="C140" s="252">
        <v>4</v>
      </c>
    </row>
    <row r="141" spans="1:3" ht="31.5" x14ac:dyDescent="0.25">
      <c r="A141" s="251" t="s">
        <v>498</v>
      </c>
      <c r="B141" s="251" t="s">
        <v>499</v>
      </c>
      <c r="C141" s="252">
        <v>4</v>
      </c>
    </row>
    <row r="142" spans="1:3" ht="31.5" x14ac:dyDescent="0.25">
      <c r="A142" s="251" t="s">
        <v>500</v>
      </c>
      <c r="B142" s="251" t="s">
        <v>501</v>
      </c>
      <c r="C142" s="252">
        <v>4</v>
      </c>
    </row>
    <row r="143" spans="1:3" ht="31.5" x14ac:dyDescent="0.25">
      <c r="A143" s="251" t="s">
        <v>502</v>
      </c>
      <c r="B143" s="251" t="s">
        <v>503</v>
      </c>
      <c r="C143" s="252">
        <v>5</v>
      </c>
    </row>
    <row r="144" spans="1:3" ht="31.5" x14ac:dyDescent="0.25">
      <c r="A144" s="251" t="s">
        <v>504</v>
      </c>
      <c r="B144" s="251" t="s">
        <v>505</v>
      </c>
      <c r="C144" s="252">
        <v>6</v>
      </c>
    </row>
    <row r="145" spans="1:3" ht="31.5" x14ac:dyDescent="0.25">
      <c r="A145" s="251" t="s">
        <v>506</v>
      </c>
      <c r="B145" s="251" t="s">
        <v>908</v>
      </c>
      <c r="C145" s="252">
        <v>5</v>
      </c>
    </row>
    <row r="146" spans="1:3" ht="15.75" x14ac:dyDescent="0.25">
      <c r="A146" s="251" t="s">
        <v>466</v>
      </c>
      <c r="B146" s="251" t="s">
        <v>467</v>
      </c>
      <c r="C146" s="252">
        <v>7</v>
      </c>
    </row>
    <row r="147" spans="1:3" ht="31.5" x14ac:dyDescent="0.25">
      <c r="A147" s="251" t="s">
        <v>507</v>
      </c>
      <c r="B147" s="251" t="s">
        <v>508</v>
      </c>
      <c r="C147" s="252">
        <v>6</v>
      </c>
    </row>
    <row r="148" spans="1:3" ht="31.5" x14ac:dyDescent="0.25">
      <c r="A148" s="251" t="s">
        <v>509</v>
      </c>
      <c r="B148" s="251" t="s">
        <v>510</v>
      </c>
      <c r="C148" s="252">
        <v>1</v>
      </c>
    </row>
    <row r="149" spans="1:3" ht="31.5" x14ac:dyDescent="0.25">
      <c r="A149" s="251" t="s">
        <v>511</v>
      </c>
      <c r="B149" s="251" t="s">
        <v>512</v>
      </c>
      <c r="C149" s="252">
        <v>6</v>
      </c>
    </row>
    <row r="150" spans="1:3" ht="31.5" x14ac:dyDescent="0.25">
      <c r="A150" s="251" t="s">
        <v>513</v>
      </c>
      <c r="B150" s="251" t="s">
        <v>514</v>
      </c>
      <c r="C150" s="252">
        <v>6</v>
      </c>
    </row>
    <row r="151" spans="1:3" ht="31.5" x14ac:dyDescent="0.25">
      <c r="A151" s="251" t="s">
        <v>318</v>
      </c>
      <c r="B151" s="251" t="s">
        <v>515</v>
      </c>
      <c r="C151" s="252">
        <v>6</v>
      </c>
    </row>
    <row r="152" spans="1:3" ht="31.5" x14ac:dyDescent="0.25">
      <c r="A152" s="251" t="s">
        <v>909</v>
      </c>
      <c r="B152" s="251" t="s">
        <v>910</v>
      </c>
      <c r="C152" s="252">
        <v>4</v>
      </c>
    </row>
    <row r="153" spans="1:3" ht="31.5" x14ac:dyDescent="0.25">
      <c r="A153" s="251" t="s">
        <v>911</v>
      </c>
      <c r="B153" s="251" t="s">
        <v>912</v>
      </c>
      <c r="C153" s="252">
        <v>6</v>
      </c>
    </row>
    <row r="154" spans="1:3" ht="31.5" x14ac:dyDescent="0.25">
      <c r="A154" s="251" t="s">
        <v>913</v>
      </c>
      <c r="B154" s="251" t="s">
        <v>914</v>
      </c>
      <c r="C154" s="252">
        <v>3</v>
      </c>
    </row>
    <row r="155" spans="1:3" ht="31.5" x14ac:dyDescent="0.25">
      <c r="A155" s="251" t="s">
        <v>915</v>
      </c>
      <c r="B155" s="251" t="s">
        <v>916</v>
      </c>
      <c r="C155" s="252">
        <v>4</v>
      </c>
    </row>
    <row r="156" spans="1:3" ht="31.5" x14ac:dyDescent="0.25">
      <c r="A156" s="251" t="s">
        <v>917</v>
      </c>
      <c r="B156" s="251" t="s">
        <v>918</v>
      </c>
      <c r="C156" s="252">
        <v>5</v>
      </c>
    </row>
    <row r="157" spans="1:3" ht="31.5" x14ac:dyDescent="0.25">
      <c r="A157" s="251" t="s">
        <v>468</v>
      </c>
      <c r="B157" s="251" t="s">
        <v>900</v>
      </c>
      <c r="C157" s="252">
        <v>3</v>
      </c>
    </row>
    <row r="158" spans="1:3" ht="31.5" x14ac:dyDescent="0.25">
      <c r="A158" s="251" t="s">
        <v>919</v>
      </c>
      <c r="B158" s="251" t="s">
        <v>920</v>
      </c>
      <c r="C158" s="252">
        <v>5</v>
      </c>
    </row>
    <row r="159" spans="1:3" ht="31.5" x14ac:dyDescent="0.25">
      <c r="A159" s="251" t="s">
        <v>921</v>
      </c>
      <c r="B159" s="251" t="s">
        <v>922</v>
      </c>
      <c r="C159" s="252">
        <v>5</v>
      </c>
    </row>
    <row r="160" spans="1:3" ht="31.5" x14ac:dyDescent="0.25">
      <c r="A160" s="251" t="s">
        <v>923</v>
      </c>
      <c r="B160" s="251" t="s">
        <v>924</v>
      </c>
      <c r="C160" s="252">
        <v>5</v>
      </c>
    </row>
    <row r="161" spans="1:3" ht="31.5" x14ac:dyDescent="0.25">
      <c r="A161" s="251" t="s">
        <v>925</v>
      </c>
      <c r="B161" s="251" t="s">
        <v>926</v>
      </c>
      <c r="C161" s="252">
        <v>5</v>
      </c>
    </row>
    <row r="162" spans="1:3" ht="31.5" x14ac:dyDescent="0.25">
      <c r="A162" s="251" t="s">
        <v>927</v>
      </c>
      <c r="B162" s="251" t="s">
        <v>928</v>
      </c>
      <c r="C162" s="252">
        <v>5</v>
      </c>
    </row>
    <row r="163" spans="1:3" ht="31.5" x14ac:dyDescent="0.25">
      <c r="A163" s="251" t="s">
        <v>929</v>
      </c>
      <c r="B163" s="251" t="s">
        <v>930</v>
      </c>
      <c r="C163" s="252">
        <v>5</v>
      </c>
    </row>
    <row r="164" spans="1:3" ht="31.5" x14ac:dyDescent="0.25">
      <c r="A164" s="251" t="s">
        <v>931</v>
      </c>
      <c r="B164" s="251" t="s">
        <v>932</v>
      </c>
      <c r="C164" s="252">
        <v>6</v>
      </c>
    </row>
    <row r="165" spans="1:3" ht="31.5" x14ac:dyDescent="0.25">
      <c r="A165" s="251" t="s">
        <v>933</v>
      </c>
      <c r="B165" s="251" t="s">
        <v>934</v>
      </c>
      <c r="C165" s="252">
        <v>4</v>
      </c>
    </row>
    <row r="166" spans="1:3" ht="31.5" x14ac:dyDescent="0.25">
      <c r="A166" s="251" t="s">
        <v>935</v>
      </c>
      <c r="B166" s="251" t="s">
        <v>1049</v>
      </c>
      <c r="C166" s="252">
        <v>3</v>
      </c>
    </row>
    <row r="167" spans="1:3" ht="15.75" x14ac:dyDescent="0.25">
      <c r="A167" s="251" t="s">
        <v>469</v>
      </c>
      <c r="B167" s="251" t="s">
        <v>470</v>
      </c>
      <c r="C167" s="252">
        <v>6</v>
      </c>
    </row>
    <row r="168" spans="1:3" ht="31.5" x14ac:dyDescent="0.25">
      <c r="A168" s="251" t="s">
        <v>471</v>
      </c>
      <c r="B168" s="251" t="s">
        <v>901</v>
      </c>
      <c r="C168" s="252">
        <v>5</v>
      </c>
    </row>
    <row r="169" spans="1:3" ht="15.75" x14ac:dyDescent="0.25">
      <c r="A169" s="251" t="s">
        <v>472</v>
      </c>
      <c r="B169" s="251" t="s">
        <v>473</v>
      </c>
      <c r="C169" s="252">
        <v>3</v>
      </c>
    </row>
    <row r="170" spans="1:3" ht="15.75" x14ac:dyDescent="0.25">
      <c r="A170" s="251" t="s">
        <v>474</v>
      </c>
      <c r="B170" s="251" t="s">
        <v>475</v>
      </c>
      <c r="C170" s="252">
        <v>5</v>
      </c>
    </row>
    <row r="171" spans="1:3" ht="15.75" x14ac:dyDescent="0.25">
      <c r="A171" s="251" t="s">
        <v>148</v>
      </c>
      <c r="B171" s="251" t="s">
        <v>476</v>
      </c>
      <c r="C171" s="252">
        <v>5</v>
      </c>
    </row>
    <row r="172" spans="1:3" ht="15.75" x14ac:dyDescent="0.25">
      <c r="A172" s="251" t="s">
        <v>517</v>
      </c>
      <c r="B172" s="251" t="s">
        <v>518</v>
      </c>
      <c r="C172" s="252">
        <v>4</v>
      </c>
    </row>
    <row r="173" spans="1:3" ht="31.5" x14ac:dyDescent="0.25">
      <c r="A173" s="251" t="s">
        <v>519</v>
      </c>
      <c r="B173" s="251" t="s">
        <v>345</v>
      </c>
      <c r="C173" s="252">
        <v>2</v>
      </c>
    </row>
    <row r="174" spans="1:3" ht="15.75" x14ac:dyDescent="0.25">
      <c r="A174" s="251" t="s">
        <v>520</v>
      </c>
      <c r="B174" s="251" t="s">
        <v>521</v>
      </c>
      <c r="C174" s="252">
        <v>3</v>
      </c>
    </row>
    <row r="175" spans="1:3" ht="15.75" x14ac:dyDescent="0.25">
      <c r="A175" s="251" t="s">
        <v>522</v>
      </c>
      <c r="B175" s="251" t="s">
        <v>523</v>
      </c>
      <c r="C175" s="252">
        <v>3</v>
      </c>
    </row>
    <row r="176" spans="1:3" ht="15.75" x14ac:dyDescent="0.25">
      <c r="A176" s="251" t="s">
        <v>524</v>
      </c>
      <c r="B176" s="251" t="s">
        <v>525</v>
      </c>
      <c r="C176" s="252">
        <v>5</v>
      </c>
    </row>
    <row r="177" spans="1:3" ht="15.75" x14ac:dyDescent="0.25">
      <c r="A177" s="251" t="s">
        <v>936</v>
      </c>
      <c r="B177" s="251" t="s">
        <v>937</v>
      </c>
      <c r="C177" s="252">
        <v>5</v>
      </c>
    </row>
    <row r="178" spans="1:3" ht="15.75" x14ac:dyDescent="0.25">
      <c r="A178" s="251" t="s">
        <v>938</v>
      </c>
      <c r="B178" s="251" t="s">
        <v>939</v>
      </c>
      <c r="C178" s="252">
        <v>2</v>
      </c>
    </row>
    <row r="179" spans="1:3" ht="15.75" x14ac:dyDescent="0.25">
      <c r="A179" s="251" t="s">
        <v>940</v>
      </c>
      <c r="B179" s="251" t="s">
        <v>941</v>
      </c>
      <c r="C179" s="252">
        <v>3</v>
      </c>
    </row>
    <row r="180" spans="1:3" ht="15.75" x14ac:dyDescent="0.25">
      <c r="A180" s="251" t="s">
        <v>942</v>
      </c>
      <c r="B180" s="251" t="s">
        <v>943</v>
      </c>
      <c r="C180" s="252">
        <v>4</v>
      </c>
    </row>
    <row r="181" spans="1:3" ht="15.75" x14ac:dyDescent="0.25">
      <c r="A181" s="251" t="s">
        <v>944</v>
      </c>
      <c r="B181" s="251" t="s">
        <v>945</v>
      </c>
      <c r="C181" s="252">
        <v>2</v>
      </c>
    </row>
    <row r="182" spans="1:3" ht="15.75" x14ac:dyDescent="0.25">
      <c r="A182" s="251" t="s">
        <v>946</v>
      </c>
      <c r="B182" s="251" t="s">
        <v>947</v>
      </c>
      <c r="C182" s="252">
        <v>2</v>
      </c>
    </row>
    <row r="183" spans="1:3" ht="15.75" x14ac:dyDescent="0.25">
      <c r="A183" s="251" t="s">
        <v>526</v>
      </c>
      <c r="B183" s="251" t="s">
        <v>527</v>
      </c>
      <c r="C183" s="252">
        <v>5</v>
      </c>
    </row>
    <row r="184" spans="1:3" ht="31.5" x14ac:dyDescent="0.25">
      <c r="A184" s="251" t="s">
        <v>528</v>
      </c>
      <c r="B184" s="251" t="s">
        <v>345</v>
      </c>
      <c r="C184" s="252">
        <v>2</v>
      </c>
    </row>
    <row r="185" spans="1:3" ht="15.75" x14ac:dyDescent="0.25">
      <c r="A185" s="251" t="s">
        <v>529</v>
      </c>
      <c r="B185" s="251" t="s">
        <v>948</v>
      </c>
      <c r="C185" s="252">
        <v>3</v>
      </c>
    </row>
    <row r="186" spans="1:3" ht="31.5" x14ac:dyDescent="0.25">
      <c r="A186" s="251" t="s">
        <v>530</v>
      </c>
      <c r="B186" s="251" t="s">
        <v>949</v>
      </c>
      <c r="C186" s="252">
        <v>3</v>
      </c>
    </row>
    <row r="187" spans="1:3" ht="31.5" x14ac:dyDescent="0.25">
      <c r="A187" s="251" t="s">
        <v>950</v>
      </c>
      <c r="B187" s="251" t="s">
        <v>951</v>
      </c>
      <c r="C187" s="252">
        <v>3</v>
      </c>
    </row>
    <row r="188" spans="1:3" ht="15.75" x14ac:dyDescent="0.25">
      <c r="A188" s="251" t="s">
        <v>952</v>
      </c>
      <c r="B188" s="251" t="s">
        <v>953</v>
      </c>
      <c r="C188" s="252">
        <v>5</v>
      </c>
    </row>
    <row r="189" spans="1:3" ht="15.75" x14ac:dyDescent="0.25">
      <c r="A189" s="251" t="s">
        <v>531</v>
      </c>
      <c r="B189" s="251" t="s">
        <v>532</v>
      </c>
      <c r="C189" s="252">
        <v>4</v>
      </c>
    </row>
    <row r="190" spans="1:3" ht="31.5" x14ac:dyDescent="0.25">
      <c r="A190" s="251" t="s">
        <v>533</v>
      </c>
      <c r="B190" s="251" t="s">
        <v>345</v>
      </c>
      <c r="C190" s="252">
        <v>2</v>
      </c>
    </row>
    <row r="191" spans="1:3" ht="15.75" x14ac:dyDescent="0.25">
      <c r="A191" s="251" t="s">
        <v>534</v>
      </c>
      <c r="B191" s="251" t="s">
        <v>535</v>
      </c>
      <c r="C191" s="252">
        <v>1</v>
      </c>
    </row>
    <row r="192" spans="1:3" ht="15.75" x14ac:dyDescent="0.25">
      <c r="A192" s="251" t="s">
        <v>536</v>
      </c>
      <c r="B192" s="251" t="s">
        <v>537</v>
      </c>
      <c r="C192" s="252">
        <v>4</v>
      </c>
    </row>
    <row r="193" spans="1:3" ht="15.75" x14ac:dyDescent="0.25">
      <c r="A193" s="251" t="s">
        <v>954</v>
      </c>
      <c r="B193" s="251" t="s">
        <v>955</v>
      </c>
      <c r="C193" s="252">
        <v>3</v>
      </c>
    </row>
    <row r="194" spans="1:3" ht="15.75" x14ac:dyDescent="0.25">
      <c r="A194" s="251" t="s">
        <v>956</v>
      </c>
      <c r="B194" s="251" t="s">
        <v>1508</v>
      </c>
      <c r="C194" s="252">
        <v>4</v>
      </c>
    </row>
    <row r="195" spans="1:3" ht="15.75" x14ac:dyDescent="0.25">
      <c r="A195" s="251" t="s">
        <v>538</v>
      </c>
      <c r="B195" s="251" t="s">
        <v>539</v>
      </c>
      <c r="C195" s="252">
        <v>4</v>
      </c>
    </row>
    <row r="196" spans="1:3" ht="15.75" x14ac:dyDescent="0.25">
      <c r="A196" s="251" t="s">
        <v>540</v>
      </c>
      <c r="B196" s="251" t="s">
        <v>541</v>
      </c>
      <c r="C196" s="252">
        <v>4</v>
      </c>
    </row>
    <row r="197" spans="1:3" ht="15.75" x14ac:dyDescent="0.25">
      <c r="A197" s="251" t="s">
        <v>542</v>
      </c>
      <c r="B197" s="251" t="s">
        <v>543</v>
      </c>
      <c r="C197" s="252">
        <v>2</v>
      </c>
    </row>
    <row r="198" spans="1:3" ht="15.75" x14ac:dyDescent="0.25">
      <c r="A198" s="251" t="s">
        <v>544</v>
      </c>
      <c r="B198" s="251" t="s">
        <v>545</v>
      </c>
      <c r="C198" s="252">
        <v>3</v>
      </c>
    </row>
    <row r="199" spans="1:3" ht="15.75" x14ac:dyDescent="0.25">
      <c r="A199" s="251" t="s">
        <v>546</v>
      </c>
      <c r="B199" s="251" t="s">
        <v>547</v>
      </c>
      <c r="C199" s="252">
        <v>4</v>
      </c>
    </row>
    <row r="200" spans="1:3" ht="15.75" x14ac:dyDescent="0.25">
      <c r="A200" s="251" t="s">
        <v>548</v>
      </c>
      <c r="B200" s="251" t="s">
        <v>549</v>
      </c>
      <c r="C200" s="252">
        <v>2</v>
      </c>
    </row>
    <row r="201" spans="1:3" ht="15.75" x14ac:dyDescent="0.25">
      <c r="A201" s="251" t="s">
        <v>550</v>
      </c>
      <c r="B201" s="251" t="s">
        <v>551</v>
      </c>
      <c r="C201" s="252">
        <v>4</v>
      </c>
    </row>
    <row r="202" spans="1:3" ht="15.75" x14ac:dyDescent="0.25">
      <c r="A202" s="251" t="s">
        <v>552</v>
      </c>
      <c r="B202" s="251" t="s">
        <v>553</v>
      </c>
      <c r="C202" s="252">
        <v>4</v>
      </c>
    </row>
    <row r="203" spans="1:3" ht="15.75" x14ac:dyDescent="0.25">
      <c r="A203" s="251" t="s">
        <v>554</v>
      </c>
      <c r="B203" s="251" t="s">
        <v>555</v>
      </c>
      <c r="C203" s="252">
        <v>4</v>
      </c>
    </row>
    <row r="204" spans="1:3" ht="31.5" x14ac:dyDescent="0.25">
      <c r="A204" s="251" t="s">
        <v>556</v>
      </c>
      <c r="B204" s="251" t="s">
        <v>557</v>
      </c>
      <c r="C204" s="252">
        <v>3</v>
      </c>
    </row>
    <row r="205" spans="1:3" ht="31.5" x14ac:dyDescent="0.25">
      <c r="A205" s="251" t="s">
        <v>558</v>
      </c>
      <c r="B205" s="251" t="s">
        <v>345</v>
      </c>
      <c r="C205" s="252">
        <v>2</v>
      </c>
    </row>
    <row r="206" spans="1:3" ht="31.5" x14ac:dyDescent="0.25">
      <c r="A206" s="251" t="s">
        <v>559</v>
      </c>
      <c r="B206" s="251" t="s">
        <v>560</v>
      </c>
      <c r="C206" s="252">
        <v>1</v>
      </c>
    </row>
    <row r="207" spans="1:3" ht="31.5" x14ac:dyDescent="0.25">
      <c r="A207" s="251" t="s">
        <v>561</v>
      </c>
      <c r="B207" s="251" t="s">
        <v>562</v>
      </c>
      <c r="C207" s="252">
        <v>4</v>
      </c>
    </row>
    <row r="208" spans="1:3" ht="31.5" x14ac:dyDescent="0.25">
      <c r="A208" s="251" t="s">
        <v>563</v>
      </c>
      <c r="B208" s="251" t="s">
        <v>564</v>
      </c>
      <c r="C208" s="252">
        <v>4</v>
      </c>
    </row>
    <row r="209" spans="1:3" ht="31.5" x14ac:dyDescent="0.25">
      <c r="A209" s="251" t="s">
        <v>565</v>
      </c>
      <c r="B209" s="251" t="s">
        <v>566</v>
      </c>
      <c r="C209" s="252">
        <v>4</v>
      </c>
    </row>
    <row r="210" spans="1:3" ht="31.5" x14ac:dyDescent="0.25">
      <c r="A210" s="251" t="s">
        <v>567</v>
      </c>
      <c r="B210" s="251" t="s">
        <v>568</v>
      </c>
      <c r="C210" s="252">
        <v>4</v>
      </c>
    </row>
    <row r="211" spans="1:3" ht="31.5" x14ac:dyDescent="0.25">
      <c r="A211" s="251" t="s">
        <v>569</v>
      </c>
      <c r="B211" s="251" t="s">
        <v>570</v>
      </c>
      <c r="C211" s="252">
        <v>2</v>
      </c>
    </row>
    <row r="212" spans="1:3" ht="31.5" x14ac:dyDescent="0.25">
      <c r="A212" s="251" t="s">
        <v>571</v>
      </c>
      <c r="B212" s="251" t="s">
        <v>572</v>
      </c>
      <c r="C212" s="252">
        <v>1</v>
      </c>
    </row>
    <row r="213" spans="1:3" ht="31.5" x14ac:dyDescent="0.25">
      <c r="A213" s="251" t="s">
        <v>573</v>
      </c>
      <c r="B213" s="251" t="s">
        <v>574</v>
      </c>
      <c r="C213" s="252">
        <v>1</v>
      </c>
    </row>
    <row r="214" spans="1:3" ht="31.5" x14ac:dyDescent="0.25">
      <c r="A214" s="251" t="s">
        <v>1176</v>
      </c>
      <c r="B214" s="251" t="s">
        <v>1177</v>
      </c>
      <c r="C214" s="252">
        <v>4</v>
      </c>
    </row>
    <row r="215" spans="1:3" ht="15.75" x14ac:dyDescent="0.25">
      <c r="A215" s="251" t="s">
        <v>575</v>
      </c>
      <c r="B215" s="251" t="s">
        <v>576</v>
      </c>
      <c r="C215" s="252">
        <v>7</v>
      </c>
    </row>
    <row r="216" spans="1:3" ht="15.75" x14ac:dyDescent="0.25">
      <c r="A216" s="251" t="s">
        <v>577</v>
      </c>
      <c r="B216" s="251" t="s">
        <v>578</v>
      </c>
      <c r="C216" s="252">
        <v>5</v>
      </c>
    </row>
    <row r="217" spans="1:3" ht="15.75" x14ac:dyDescent="0.25">
      <c r="A217" s="251" t="s">
        <v>579</v>
      </c>
      <c r="B217" s="251" t="s">
        <v>580</v>
      </c>
      <c r="C217" s="252">
        <v>6</v>
      </c>
    </row>
    <row r="218" spans="1:3" ht="15.75" x14ac:dyDescent="0.25">
      <c r="A218" s="251" t="s">
        <v>581</v>
      </c>
      <c r="B218" s="251" t="s">
        <v>957</v>
      </c>
      <c r="C218" s="252">
        <v>5</v>
      </c>
    </row>
    <row r="219" spans="1:3" ht="15.75" x14ac:dyDescent="0.25">
      <c r="A219" s="251" t="s">
        <v>582</v>
      </c>
      <c r="B219" s="251" t="s">
        <v>583</v>
      </c>
      <c r="C219" s="252">
        <v>2</v>
      </c>
    </row>
    <row r="220" spans="1:3" ht="15.75" x14ac:dyDescent="0.25">
      <c r="A220" s="251" t="s">
        <v>584</v>
      </c>
      <c r="B220" s="251" t="s">
        <v>585</v>
      </c>
      <c r="C220" s="252">
        <v>3</v>
      </c>
    </row>
    <row r="221" spans="1:3" ht="15.75" x14ac:dyDescent="0.25">
      <c r="A221" s="251" t="s">
        <v>586</v>
      </c>
      <c r="B221" s="251" t="s">
        <v>587</v>
      </c>
      <c r="C221" s="252">
        <v>1</v>
      </c>
    </row>
    <row r="222" spans="1:3" ht="15.75" x14ac:dyDescent="0.25">
      <c r="A222" s="251" t="s">
        <v>313</v>
      </c>
      <c r="B222" s="251" t="s">
        <v>588</v>
      </c>
      <c r="C222" s="252">
        <v>7</v>
      </c>
    </row>
    <row r="223" spans="1:3" ht="15.75" x14ac:dyDescent="0.25">
      <c r="A223" s="251" t="s">
        <v>589</v>
      </c>
      <c r="B223" s="251" t="s">
        <v>590</v>
      </c>
      <c r="C223" s="252">
        <v>2</v>
      </c>
    </row>
    <row r="224" spans="1:3" ht="31.5" x14ac:dyDescent="0.25">
      <c r="A224" s="251" t="s">
        <v>178</v>
      </c>
      <c r="B224" s="251" t="s">
        <v>591</v>
      </c>
      <c r="C224" s="252">
        <v>5</v>
      </c>
    </row>
    <row r="225" spans="1:3" ht="31.5" x14ac:dyDescent="0.25">
      <c r="A225" s="251" t="s">
        <v>592</v>
      </c>
      <c r="B225" s="251" t="s">
        <v>345</v>
      </c>
      <c r="C225" s="252">
        <v>2</v>
      </c>
    </row>
    <row r="226" spans="1:3" ht="31.5" x14ac:dyDescent="0.25">
      <c r="A226" s="251" t="s">
        <v>593</v>
      </c>
      <c r="B226" s="251" t="s">
        <v>594</v>
      </c>
      <c r="C226" s="252">
        <v>6</v>
      </c>
    </row>
    <row r="227" spans="1:3" ht="31.5" x14ac:dyDescent="0.25">
      <c r="A227" s="251" t="s">
        <v>595</v>
      </c>
      <c r="B227" s="251" t="s">
        <v>596</v>
      </c>
      <c r="C227" s="252">
        <v>4</v>
      </c>
    </row>
    <row r="228" spans="1:3" ht="31.5" x14ac:dyDescent="0.25">
      <c r="A228" s="251" t="s">
        <v>150</v>
      </c>
      <c r="B228" s="251" t="s">
        <v>597</v>
      </c>
      <c r="C228" s="252">
        <v>6</v>
      </c>
    </row>
    <row r="229" spans="1:3" ht="31.5" x14ac:dyDescent="0.25">
      <c r="A229" s="251" t="s">
        <v>598</v>
      </c>
      <c r="B229" s="251" t="s">
        <v>599</v>
      </c>
      <c r="C229" s="252">
        <v>4</v>
      </c>
    </row>
    <row r="230" spans="1:3" ht="31.5" x14ac:dyDescent="0.25">
      <c r="A230" s="251" t="s">
        <v>600</v>
      </c>
      <c r="B230" s="251" t="s">
        <v>601</v>
      </c>
      <c r="C230" s="252">
        <v>6</v>
      </c>
    </row>
    <row r="231" spans="1:3" ht="31.5" x14ac:dyDescent="0.25">
      <c r="A231" s="251" t="s">
        <v>602</v>
      </c>
      <c r="B231" s="251" t="s">
        <v>603</v>
      </c>
      <c r="C231" s="252">
        <v>4</v>
      </c>
    </row>
    <row r="232" spans="1:3" ht="31.5" x14ac:dyDescent="0.25">
      <c r="A232" s="251" t="s">
        <v>293</v>
      </c>
      <c r="B232" s="251" t="s">
        <v>604</v>
      </c>
      <c r="C232" s="252">
        <v>7</v>
      </c>
    </row>
    <row r="233" spans="1:3" ht="31.5" x14ac:dyDescent="0.25">
      <c r="A233" s="251" t="s">
        <v>315</v>
      </c>
      <c r="B233" s="251" t="s">
        <v>605</v>
      </c>
      <c r="C233" s="252">
        <v>8</v>
      </c>
    </row>
    <row r="234" spans="1:3" ht="31.5" x14ac:dyDescent="0.25">
      <c r="A234" s="251" t="s">
        <v>606</v>
      </c>
      <c r="B234" s="251" t="s">
        <v>607</v>
      </c>
      <c r="C234" s="252">
        <v>6</v>
      </c>
    </row>
    <row r="235" spans="1:3" ht="31.5" x14ac:dyDescent="0.25">
      <c r="A235" s="251" t="s">
        <v>608</v>
      </c>
      <c r="B235" s="251" t="s">
        <v>609</v>
      </c>
      <c r="C235" s="252">
        <v>5</v>
      </c>
    </row>
    <row r="236" spans="1:3" ht="31.5" x14ac:dyDescent="0.25">
      <c r="A236" s="251" t="s">
        <v>827</v>
      </c>
      <c r="B236" s="251" t="s">
        <v>829</v>
      </c>
      <c r="C236" s="252">
        <v>6</v>
      </c>
    </row>
    <row r="237" spans="1:3" ht="31.5" x14ac:dyDescent="0.25">
      <c r="A237" s="251" t="s">
        <v>958</v>
      </c>
      <c r="B237" s="251" t="s">
        <v>959</v>
      </c>
      <c r="C237" s="252">
        <v>1</v>
      </c>
    </row>
    <row r="238" spans="1:3" ht="31.5" x14ac:dyDescent="0.25">
      <c r="A238" s="251" t="s">
        <v>960</v>
      </c>
      <c r="B238" s="251" t="s">
        <v>961</v>
      </c>
      <c r="C238" s="252">
        <v>4</v>
      </c>
    </row>
    <row r="239" spans="1:3" ht="15.75" x14ac:dyDescent="0.25">
      <c r="A239" s="251" t="s">
        <v>610</v>
      </c>
      <c r="B239" s="251" t="s">
        <v>611</v>
      </c>
      <c r="C239" s="252">
        <v>5</v>
      </c>
    </row>
    <row r="240" spans="1:3" ht="31.5" x14ac:dyDescent="0.25">
      <c r="A240" s="251" t="s">
        <v>612</v>
      </c>
      <c r="B240" s="251" t="s">
        <v>345</v>
      </c>
      <c r="C240" s="252">
        <v>2</v>
      </c>
    </row>
    <row r="241" spans="1:3" ht="15.75" x14ac:dyDescent="0.25">
      <c r="A241" s="251" t="s">
        <v>613</v>
      </c>
      <c r="B241" s="251" t="s">
        <v>614</v>
      </c>
      <c r="C241" s="252">
        <v>6</v>
      </c>
    </row>
    <row r="242" spans="1:3" ht="15.75" x14ac:dyDescent="0.25">
      <c r="A242" s="251" t="s">
        <v>615</v>
      </c>
      <c r="B242" s="251" t="s">
        <v>616</v>
      </c>
      <c r="C242" s="252">
        <v>5</v>
      </c>
    </row>
    <row r="243" spans="1:3" ht="31.5" x14ac:dyDescent="0.25">
      <c r="A243" s="251" t="s">
        <v>617</v>
      </c>
      <c r="B243" s="251" t="s">
        <v>962</v>
      </c>
      <c r="C243" s="252">
        <v>4</v>
      </c>
    </row>
    <row r="244" spans="1:3" ht="15.75" x14ac:dyDescent="0.25">
      <c r="A244" s="251" t="s">
        <v>618</v>
      </c>
      <c r="B244" s="251" t="s">
        <v>619</v>
      </c>
      <c r="C244" s="252">
        <v>5</v>
      </c>
    </row>
    <row r="245" spans="1:3" ht="15.75" x14ac:dyDescent="0.25">
      <c r="A245" s="251" t="s">
        <v>620</v>
      </c>
      <c r="B245" s="251" t="s">
        <v>621</v>
      </c>
      <c r="C245" s="252">
        <v>5</v>
      </c>
    </row>
    <row r="246" spans="1:3" ht="31.5" x14ac:dyDescent="0.25">
      <c r="A246" s="251" t="s">
        <v>963</v>
      </c>
      <c r="B246" s="251" t="s">
        <v>964</v>
      </c>
      <c r="C246" s="252">
        <v>4</v>
      </c>
    </row>
    <row r="247" spans="1:3" ht="15.75" x14ac:dyDescent="0.25">
      <c r="A247" s="251" t="s">
        <v>965</v>
      </c>
      <c r="B247" s="251" t="s">
        <v>966</v>
      </c>
      <c r="C247" s="252">
        <v>4</v>
      </c>
    </row>
    <row r="248" spans="1:3" ht="15.75" x14ac:dyDescent="0.25">
      <c r="A248" s="251" t="s">
        <v>967</v>
      </c>
      <c r="B248" s="251" t="s">
        <v>968</v>
      </c>
      <c r="C248" s="252">
        <v>5</v>
      </c>
    </row>
    <row r="249" spans="1:3" ht="15.75" x14ac:dyDescent="0.25">
      <c r="A249" s="251" t="s">
        <v>622</v>
      </c>
      <c r="B249" s="251" t="s">
        <v>1583</v>
      </c>
      <c r="C249" s="252">
        <v>8</v>
      </c>
    </row>
    <row r="250" spans="1:3" ht="31.5" x14ac:dyDescent="0.25">
      <c r="A250" s="251" t="s">
        <v>1031</v>
      </c>
      <c r="B250" s="251" t="s">
        <v>638</v>
      </c>
      <c r="C250" s="252">
        <v>4</v>
      </c>
    </row>
    <row r="251" spans="1:3" ht="31.5" x14ac:dyDescent="0.25">
      <c r="A251" s="251" t="s">
        <v>623</v>
      </c>
      <c r="B251" s="251" t="s">
        <v>345</v>
      </c>
      <c r="C251" s="252">
        <v>3</v>
      </c>
    </row>
    <row r="252" spans="1:3" ht="31.5" x14ac:dyDescent="0.25">
      <c r="A252" s="251" t="s">
        <v>639</v>
      </c>
      <c r="B252" s="251" t="s">
        <v>640</v>
      </c>
      <c r="C252" s="252">
        <v>5</v>
      </c>
    </row>
    <row r="253" spans="1:3" ht="31.5" x14ac:dyDescent="0.25">
      <c r="A253" s="251" t="s">
        <v>641</v>
      </c>
      <c r="B253" s="251" t="s">
        <v>1035</v>
      </c>
      <c r="C253" s="252">
        <v>8</v>
      </c>
    </row>
    <row r="254" spans="1:3" ht="31.5" x14ac:dyDescent="0.25">
      <c r="A254" s="251" t="s">
        <v>642</v>
      </c>
      <c r="B254" s="251" t="s">
        <v>643</v>
      </c>
      <c r="C254" s="252">
        <v>5</v>
      </c>
    </row>
    <row r="255" spans="1:3" ht="31.5" x14ac:dyDescent="0.25">
      <c r="A255" s="251" t="s">
        <v>644</v>
      </c>
      <c r="B255" s="251" t="s">
        <v>645</v>
      </c>
      <c r="C255" s="252">
        <v>4</v>
      </c>
    </row>
    <row r="256" spans="1:3" ht="31.5" x14ac:dyDescent="0.25">
      <c r="A256" s="251" t="s">
        <v>646</v>
      </c>
      <c r="B256" s="251" t="s">
        <v>647</v>
      </c>
      <c r="C256" s="252">
        <v>4</v>
      </c>
    </row>
    <row r="257" spans="1:3" ht="31.5" x14ac:dyDescent="0.25">
      <c r="A257" s="251" t="s">
        <v>648</v>
      </c>
      <c r="B257" s="251" t="s">
        <v>649</v>
      </c>
      <c r="C257" s="252">
        <v>5</v>
      </c>
    </row>
    <row r="258" spans="1:3" ht="31.5" x14ac:dyDescent="0.25">
      <c r="A258" s="251" t="s">
        <v>970</v>
      </c>
      <c r="B258" s="251" t="s">
        <v>971</v>
      </c>
      <c r="C258" s="252">
        <v>6</v>
      </c>
    </row>
    <row r="259" spans="1:3" ht="31.5" x14ac:dyDescent="0.25">
      <c r="A259" s="251" t="s">
        <v>972</v>
      </c>
      <c r="B259" s="251" t="s">
        <v>973</v>
      </c>
      <c r="C259" s="252">
        <v>5</v>
      </c>
    </row>
    <row r="260" spans="1:3" ht="31.5" x14ac:dyDescent="0.25">
      <c r="A260" s="251" t="s">
        <v>974</v>
      </c>
      <c r="B260" s="251" t="s">
        <v>975</v>
      </c>
      <c r="C260" s="252">
        <v>6</v>
      </c>
    </row>
    <row r="261" spans="1:3" ht="15.75" x14ac:dyDescent="0.25">
      <c r="A261" s="251" t="s">
        <v>624</v>
      </c>
      <c r="B261" s="251" t="s">
        <v>1584</v>
      </c>
      <c r="C261" s="252">
        <v>8</v>
      </c>
    </row>
    <row r="262" spans="1:3" ht="31.5" x14ac:dyDescent="0.25">
      <c r="A262" s="251" t="s">
        <v>1585</v>
      </c>
      <c r="B262" s="251" t="s">
        <v>1586</v>
      </c>
      <c r="C262" s="252">
        <v>7</v>
      </c>
    </row>
    <row r="263" spans="1:3" ht="15.75" x14ac:dyDescent="0.25">
      <c r="A263" s="251" t="s">
        <v>625</v>
      </c>
      <c r="B263" s="251" t="s">
        <v>626</v>
      </c>
      <c r="C263" s="252">
        <v>6</v>
      </c>
    </row>
    <row r="264" spans="1:3" ht="15.75" x14ac:dyDescent="0.25">
      <c r="A264" s="251" t="s">
        <v>627</v>
      </c>
      <c r="B264" s="251" t="s">
        <v>628</v>
      </c>
      <c r="C264" s="252">
        <v>8</v>
      </c>
    </row>
    <row r="265" spans="1:3" ht="15.75" x14ac:dyDescent="0.25">
      <c r="A265" s="251" t="s">
        <v>629</v>
      </c>
      <c r="B265" s="251" t="s">
        <v>969</v>
      </c>
      <c r="C265" s="252">
        <v>4</v>
      </c>
    </row>
    <row r="266" spans="1:3" ht="15.75" x14ac:dyDescent="0.25">
      <c r="A266" s="251" t="s">
        <v>630</v>
      </c>
      <c r="B266" s="251" t="s">
        <v>631</v>
      </c>
      <c r="C266" s="252">
        <v>8</v>
      </c>
    </row>
    <row r="267" spans="1:3" ht="15.75" x14ac:dyDescent="0.25">
      <c r="A267" s="251" t="s">
        <v>632</v>
      </c>
      <c r="B267" s="251" t="s">
        <v>633</v>
      </c>
      <c r="C267" s="252">
        <v>6</v>
      </c>
    </row>
    <row r="268" spans="1:3" ht="15.75" x14ac:dyDescent="0.25">
      <c r="A268" s="251" t="s">
        <v>634</v>
      </c>
      <c r="B268" s="251" t="s">
        <v>635</v>
      </c>
      <c r="C268" s="252">
        <v>6</v>
      </c>
    </row>
    <row r="269" spans="1:3" ht="15.75" x14ac:dyDescent="0.25">
      <c r="A269" s="251" t="s">
        <v>636</v>
      </c>
      <c r="B269" s="251" t="s">
        <v>637</v>
      </c>
      <c r="C269" s="252">
        <v>6</v>
      </c>
    </row>
    <row r="270" spans="1:3" ht="15.75" x14ac:dyDescent="0.25">
      <c r="A270" s="251" t="s">
        <v>650</v>
      </c>
      <c r="B270" s="251" t="s">
        <v>651</v>
      </c>
      <c r="C270" s="252">
        <v>4</v>
      </c>
    </row>
    <row r="271" spans="1:3" ht="31.5" x14ac:dyDescent="0.25">
      <c r="A271" s="251" t="s">
        <v>652</v>
      </c>
      <c r="B271" s="251" t="s">
        <v>345</v>
      </c>
      <c r="C271" s="252">
        <v>2</v>
      </c>
    </row>
    <row r="272" spans="1:3" ht="15.75" x14ac:dyDescent="0.25">
      <c r="A272" s="251" t="s">
        <v>653</v>
      </c>
      <c r="B272" s="251" t="s">
        <v>654</v>
      </c>
      <c r="C272" s="252">
        <v>2</v>
      </c>
    </row>
    <row r="273" spans="1:3" ht="15.75" x14ac:dyDescent="0.25">
      <c r="A273" s="251" t="s">
        <v>655</v>
      </c>
      <c r="B273" s="251" t="s">
        <v>656</v>
      </c>
      <c r="C273" s="252">
        <v>5</v>
      </c>
    </row>
    <row r="274" spans="1:3" ht="15.75" x14ac:dyDescent="0.25">
      <c r="A274" s="251" t="s">
        <v>657</v>
      </c>
      <c r="B274" s="251" t="s">
        <v>658</v>
      </c>
      <c r="C274" s="252">
        <v>5</v>
      </c>
    </row>
    <row r="275" spans="1:3" ht="15.75" x14ac:dyDescent="0.25">
      <c r="A275" s="251" t="s">
        <v>659</v>
      </c>
      <c r="B275" s="251" t="s">
        <v>660</v>
      </c>
      <c r="C275" s="252">
        <v>4</v>
      </c>
    </row>
    <row r="276" spans="1:3" ht="15.75" x14ac:dyDescent="0.25">
      <c r="A276" s="251" t="s">
        <v>661</v>
      </c>
      <c r="B276" s="251" t="s">
        <v>662</v>
      </c>
      <c r="C276" s="252">
        <v>4</v>
      </c>
    </row>
    <row r="277" spans="1:3" ht="15.75" x14ac:dyDescent="0.25">
      <c r="A277" s="251" t="s">
        <v>663</v>
      </c>
      <c r="B277" s="251" t="s">
        <v>664</v>
      </c>
      <c r="C277" s="252">
        <v>8</v>
      </c>
    </row>
    <row r="278" spans="1:3" ht="31.5" x14ac:dyDescent="0.25">
      <c r="A278" s="251" t="s">
        <v>665</v>
      </c>
      <c r="B278" s="251" t="s">
        <v>666</v>
      </c>
      <c r="C278" s="252">
        <v>7</v>
      </c>
    </row>
    <row r="279" spans="1:3" ht="31.5" x14ac:dyDescent="0.25">
      <c r="A279" s="251" t="s">
        <v>667</v>
      </c>
      <c r="B279" s="251" t="s">
        <v>668</v>
      </c>
      <c r="C279" s="252">
        <v>6</v>
      </c>
    </row>
    <row r="280" spans="1:3" ht="31.5" x14ac:dyDescent="0.25">
      <c r="A280" s="251" t="s">
        <v>669</v>
      </c>
      <c r="B280" s="251" t="s">
        <v>670</v>
      </c>
      <c r="C280" s="252">
        <v>8</v>
      </c>
    </row>
    <row r="281" spans="1:3" ht="31.5" x14ac:dyDescent="0.25">
      <c r="A281" s="251" t="s">
        <v>671</v>
      </c>
      <c r="B281" s="251" t="s">
        <v>672</v>
      </c>
      <c r="C281" s="252">
        <v>7</v>
      </c>
    </row>
    <row r="282" spans="1:3" ht="15.75" x14ac:dyDescent="0.25">
      <c r="A282" s="251" t="s">
        <v>976</v>
      </c>
      <c r="B282" s="251" t="s">
        <v>977</v>
      </c>
      <c r="C282" s="252">
        <v>6</v>
      </c>
    </row>
    <row r="283" spans="1:3" ht="15.75" x14ac:dyDescent="0.25">
      <c r="A283" s="251" t="s">
        <v>978</v>
      </c>
      <c r="B283" s="251" t="s">
        <v>979</v>
      </c>
      <c r="C283" s="252">
        <v>4</v>
      </c>
    </row>
    <row r="284" spans="1:3" ht="15.75" x14ac:dyDescent="0.25">
      <c r="A284" s="251" t="s">
        <v>1509</v>
      </c>
      <c r="B284" s="251" t="s">
        <v>980</v>
      </c>
      <c r="C284" s="252">
        <v>4</v>
      </c>
    </row>
    <row r="285" spans="1:3" ht="15.75" x14ac:dyDescent="0.25">
      <c r="A285" s="251" t="s">
        <v>981</v>
      </c>
      <c r="B285" s="251" t="s">
        <v>982</v>
      </c>
      <c r="C285" s="252">
        <v>5</v>
      </c>
    </row>
    <row r="286" spans="1:3" ht="15.75" x14ac:dyDescent="0.25">
      <c r="A286" s="251" t="s">
        <v>983</v>
      </c>
      <c r="B286" s="251" t="s">
        <v>984</v>
      </c>
      <c r="C286" s="252">
        <v>1</v>
      </c>
    </row>
    <row r="287" spans="1:3" ht="15.75" x14ac:dyDescent="0.25">
      <c r="A287" s="251" t="s">
        <v>985</v>
      </c>
      <c r="B287" s="251" t="s">
        <v>986</v>
      </c>
      <c r="C287" s="252">
        <v>4</v>
      </c>
    </row>
    <row r="288" spans="1:3" ht="15.75" x14ac:dyDescent="0.25">
      <c r="A288" s="251" t="s">
        <v>987</v>
      </c>
      <c r="B288" s="251" t="s">
        <v>988</v>
      </c>
      <c r="C288" s="252">
        <v>7</v>
      </c>
    </row>
    <row r="289" spans="1:3" ht="15.75" x14ac:dyDescent="0.25">
      <c r="A289" s="251" t="s">
        <v>673</v>
      </c>
      <c r="B289" s="251" t="s">
        <v>674</v>
      </c>
      <c r="C289" s="252">
        <v>6</v>
      </c>
    </row>
    <row r="290" spans="1:3" ht="15.75" x14ac:dyDescent="0.25">
      <c r="A290" s="251" t="s">
        <v>675</v>
      </c>
      <c r="B290" s="251" t="s">
        <v>676</v>
      </c>
      <c r="C290" s="252">
        <v>5</v>
      </c>
    </row>
    <row r="291" spans="1:3" ht="15.75" x14ac:dyDescent="0.25">
      <c r="A291" s="251" t="s">
        <v>677</v>
      </c>
      <c r="B291" s="251" t="s">
        <v>678</v>
      </c>
      <c r="C291" s="252">
        <v>5</v>
      </c>
    </row>
    <row r="292" spans="1:3" ht="15.75" x14ac:dyDescent="0.25">
      <c r="A292" s="251" t="s">
        <v>679</v>
      </c>
      <c r="B292" s="251" t="s">
        <v>680</v>
      </c>
      <c r="C292" s="252">
        <v>3</v>
      </c>
    </row>
    <row r="293" spans="1:3" ht="15.75" x14ac:dyDescent="0.25">
      <c r="A293" s="251" t="s">
        <v>681</v>
      </c>
      <c r="B293" s="251" t="s">
        <v>682</v>
      </c>
      <c r="C293" s="252">
        <v>6</v>
      </c>
    </row>
    <row r="294" spans="1:3" ht="15.75" x14ac:dyDescent="0.25">
      <c r="A294" s="251" t="s">
        <v>683</v>
      </c>
      <c r="B294" s="251" t="s">
        <v>684</v>
      </c>
      <c r="C294" s="252">
        <v>5</v>
      </c>
    </row>
    <row r="295" spans="1:3" ht="15.75" x14ac:dyDescent="0.25">
      <c r="A295" s="251" t="s">
        <v>685</v>
      </c>
      <c r="B295" s="251" t="s">
        <v>686</v>
      </c>
      <c r="C295" s="252">
        <v>5</v>
      </c>
    </row>
    <row r="296" spans="1:3" ht="15.75" x14ac:dyDescent="0.25">
      <c r="A296" s="251" t="s">
        <v>687</v>
      </c>
      <c r="B296" s="251" t="s">
        <v>688</v>
      </c>
      <c r="C296" s="252">
        <v>6</v>
      </c>
    </row>
    <row r="297" spans="1:3" ht="15.75" x14ac:dyDescent="0.25">
      <c r="A297" s="251" t="s">
        <v>689</v>
      </c>
      <c r="B297" s="251" t="s">
        <v>690</v>
      </c>
      <c r="C297" s="252">
        <v>5</v>
      </c>
    </row>
    <row r="298" spans="1:3" ht="15.75" x14ac:dyDescent="0.25">
      <c r="A298" s="251" t="s">
        <v>691</v>
      </c>
      <c r="B298" s="251" t="s">
        <v>692</v>
      </c>
      <c r="C298" s="252">
        <v>5</v>
      </c>
    </row>
    <row r="299" spans="1:3" ht="31.5" x14ac:dyDescent="0.25">
      <c r="A299" s="251" t="s">
        <v>693</v>
      </c>
      <c r="B299" s="251" t="s">
        <v>345</v>
      </c>
      <c r="C299" s="252">
        <v>2</v>
      </c>
    </row>
    <row r="300" spans="1:3" ht="15.75" x14ac:dyDescent="0.25">
      <c r="A300" s="251" t="s">
        <v>694</v>
      </c>
      <c r="B300" s="251" t="s">
        <v>695</v>
      </c>
      <c r="C300" s="252">
        <v>1</v>
      </c>
    </row>
    <row r="301" spans="1:3" ht="15.75" x14ac:dyDescent="0.25">
      <c r="A301" s="251" t="s">
        <v>696</v>
      </c>
      <c r="B301" s="251" t="s">
        <v>697</v>
      </c>
      <c r="C301" s="252">
        <v>4</v>
      </c>
    </row>
    <row r="302" spans="1:3" ht="15.75" x14ac:dyDescent="0.25">
      <c r="A302" s="251" t="s">
        <v>698</v>
      </c>
      <c r="B302" s="251" t="s">
        <v>699</v>
      </c>
      <c r="C302" s="252">
        <v>5</v>
      </c>
    </row>
    <row r="303" spans="1:3" ht="15.75" x14ac:dyDescent="0.25">
      <c r="A303" s="251" t="s">
        <v>700</v>
      </c>
      <c r="B303" s="251" t="s">
        <v>701</v>
      </c>
      <c r="C303" s="252">
        <v>3</v>
      </c>
    </row>
    <row r="304" spans="1:3" ht="15.75" x14ac:dyDescent="0.25">
      <c r="A304" s="251" t="s">
        <v>152</v>
      </c>
      <c r="B304" s="251" t="s">
        <v>702</v>
      </c>
      <c r="C304" s="252">
        <v>6</v>
      </c>
    </row>
    <row r="305" spans="1:3" ht="15.75" x14ac:dyDescent="0.25">
      <c r="A305" s="251" t="s">
        <v>703</v>
      </c>
      <c r="B305" s="251" t="s">
        <v>704</v>
      </c>
      <c r="C305" s="252">
        <v>4</v>
      </c>
    </row>
    <row r="306" spans="1:3" ht="15.75" x14ac:dyDescent="0.25">
      <c r="A306" s="251" t="s">
        <v>186</v>
      </c>
      <c r="B306" s="251" t="s">
        <v>705</v>
      </c>
      <c r="C306" s="252">
        <v>5</v>
      </c>
    </row>
    <row r="307" spans="1:3" ht="15.75" x14ac:dyDescent="0.25">
      <c r="A307" s="251" t="s">
        <v>706</v>
      </c>
      <c r="B307" s="251" t="s">
        <v>707</v>
      </c>
      <c r="C307" s="252">
        <v>4</v>
      </c>
    </row>
    <row r="308" spans="1:3" ht="15.75" x14ac:dyDescent="0.25">
      <c r="A308" s="251" t="s">
        <v>708</v>
      </c>
      <c r="B308" s="251" t="s">
        <v>1036</v>
      </c>
      <c r="C308" s="252">
        <v>6</v>
      </c>
    </row>
    <row r="309" spans="1:3" ht="15.75" x14ac:dyDescent="0.25">
      <c r="A309" s="251" t="s">
        <v>709</v>
      </c>
      <c r="B309" s="251" t="s">
        <v>1178</v>
      </c>
      <c r="C309" s="252">
        <v>6</v>
      </c>
    </row>
    <row r="310" spans="1:3" ht="15.75" x14ac:dyDescent="0.25">
      <c r="A310" s="251" t="s">
        <v>710</v>
      </c>
      <c r="B310" s="251" t="s">
        <v>711</v>
      </c>
      <c r="C310" s="252">
        <v>4</v>
      </c>
    </row>
    <row r="311" spans="1:3" ht="15.75" x14ac:dyDescent="0.25">
      <c r="A311" s="251" t="s">
        <v>712</v>
      </c>
      <c r="B311" s="251" t="s">
        <v>713</v>
      </c>
      <c r="C311" s="252">
        <v>6</v>
      </c>
    </row>
    <row r="312" spans="1:3" ht="15.75" x14ac:dyDescent="0.25">
      <c r="A312" s="251" t="s">
        <v>714</v>
      </c>
      <c r="B312" s="251" t="s">
        <v>715</v>
      </c>
      <c r="C312" s="252">
        <v>3</v>
      </c>
    </row>
    <row r="313" spans="1:3" ht="15.75" x14ac:dyDescent="0.25">
      <c r="A313" s="251" t="s">
        <v>989</v>
      </c>
      <c r="B313" s="251" t="s">
        <v>1050</v>
      </c>
      <c r="C313" s="252">
        <v>5</v>
      </c>
    </row>
    <row r="314" spans="1:3" ht="15.75" x14ac:dyDescent="0.25">
      <c r="A314" s="251" t="s">
        <v>716</v>
      </c>
      <c r="B314" s="251" t="s">
        <v>717</v>
      </c>
      <c r="C314" s="252">
        <v>4</v>
      </c>
    </row>
    <row r="315" spans="1:3" ht="15.75" x14ac:dyDescent="0.25">
      <c r="A315" s="251" t="s">
        <v>718</v>
      </c>
      <c r="B315" s="251" t="s">
        <v>990</v>
      </c>
      <c r="C315" s="252">
        <v>3</v>
      </c>
    </row>
    <row r="316" spans="1:3" ht="15.75" x14ac:dyDescent="0.25">
      <c r="A316" s="251" t="s">
        <v>719</v>
      </c>
      <c r="B316" s="251" t="s">
        <v>720</v>
      </c>
      <c r="C316" s="252">
        <v>4</v>
      </c>
    </row>
    <row r="317" spans="1:3" ht="15.75" x14ac:dyDescent="0.25">
      <c r="A317" s="251" t="s">
        <v>721</v>
      </c>
      <c r="B317" s="251" t="s">
        <v>722</v>
      </c>
      <c r="C317" s="252">
        <v>5</v>
      </c>
    </row>
    <row r="318" spans="1:3" ht="15.75" x14ac:dyDescent="0.25">
      <c r="A318" s="251" t="s">
        <v>321</v>
      </c>
      <c r="B318" s="251" t="s">
        <v>723</v>
      </c>
      <c r="C318" s="252">
        <v>4</v>
      </c>
    </row>
    <row r="319" spans="1:3" ht="15.75" x14ac:dyDescent="0.25">
      <c r="A319" s="251" t="s">
        <v>991</v>
      </c>
      <c r="B319" s="251" t="s">
        <v>1051</v>
      </c>
      <c r="C319" s="252">
        <v>5</v>
      </c>
    </row>
    <row r="320" spans="1:3" ht="15.75" x14ac:dyDescent="0.25">
      <c r="A320" s="251" t="s">
        <v>992</v>
      </c>
      <c r="B320" s="251" t="s">
        <v>993</v>
      </c>
      <c r="C320" s="252">
        <v>4</v>
      </c>
    </row>
    <row r="321" spans="1:3" ht="15.75" x14ac:dyDescent="0.25">
      <c r="A321" s="251" t="s">
        <v>994</v>
      </c>
      <c r="B321" s="251" t="s">
        <v>995</v>
      </c>
      <c r="C321" s="252">
        <v>4</v>
      </c>
    </row>
    <row r="322" spans="1:3" ht="15.75" x14ac:dyDescent="0.25">
      <c r="A322" s="251" t="s">
        <v>996</v>
      </c>
      <c r="B322" s="251" t="s">
        <v>1510</v>
      </c>
      <c r="C322" s="252">
        <v>5</v>
      </c>
    </row>
    <row r="323" spans="1:3" ht="15.75" x14ac:dyDescent="0.25">
      <c r="A323" s="251" t="s">
        <v>997</v>
      </c>
      <c r="B323" s="251" t="s">
        <v>998</v>
      </c>
      <c r="C323" s="252">
        <v>6</v>
      </c>
    </row>
    <row r="324" spans="1:3" ht="15.75" x14ac:dyDescent="0.25">
      <c r="A324" s="251" t="s">
        <v>999</v>
      </c>
      <c r="B324" s="251" t="s">
        <v>1000</v>
      </c>
      <c r="C324" s="252">
        <v>5</v>
      </c>
    </row>
    <row r="325" spans="1:3" ht="15.75" x14ac:dyDescent="0.25">
      <c r="A325" s="251" t="s">
        <v>1001</v>
      </c>
      <c r="B325" s="251" t="s">
        <v>1002</v>
      </c>
      <c r="C325" s="252">
        <v>5</v>
      </c>
    </row>
    <row r="326" spans="1:3" ht="15.75" x14ac:dyDescent="0.25">
      <c r="A326" s="251" t="s">
        <v>1003</v>
      </c>
      <c r="B326" s="251" t="s">
        <v>1004</v>
      </c>
      <c r="C326" s="252">
        <v>6</v>
      </c>
    </row>
    <row r="327" spans="1:3" ht="15.75" x14ac:dyDescent="0.25">
      <c r="A327" s="251" t="s">
        <v>1491</v>
      </c>
      <c r="B327" s="251" t="s">
        <v>1492</v>
      </c>
      <c r="C327" s="252">
        <v>5</v>
      </c>
    </row>
    <row r="328" spans="1:3" ht="15.75" x14ac:dyDescent="0.25">
      <c r="A328" s="251" t="s">
        <v>1493</v>
      </c>
      <c r="B328" s="251" t="s">
        <v>1494</v>
      </c>
      <c r="C328" s="252">
        <v>5</v>
      </c>
    </row>
    <row r="329" spans="1:3" ht="15.75" x14ac:dyDescent="0.25">
      <c r="A329" s="251" t="s">
        <v>724</v>
      </c>
      <c r="B329" s="251" t="s">
        <v>725</v>
      </c>
      <c r="C329" s="252">
        <v>6</v>
      </c>
    </row>
    <row r="330" spans="1:3" ht="15.75" x14ac:dyDescent="0.25">
      <c r="A330" s="251" t="s">
        <v>726</v>
      </c>
      <c r="B330" s="251" t="s">
        <v>727</v>
      </c>
      <c r="C330" s="252">
        <v>5</v>
      </c>
    </row>
    <row r="331" spans="1:3" ht="15.75" x14ac:dyDescent="0.25">
      <c r="A331" s="251" t="s">
        <v>728</v>
      </c>
      <c r="B331" s="251" t="s">
        <v>729</v>
      </c>
      <c r="C331" s="252">
        <v>6</v>
      </c>
    </row>
    <row r="332" spans="1:3" ht="15.75" x14ac:dyDescent="0.25">
      <c r="A332" s="251" t="s">
        <v>730</v>
      </c>
      <c r="B332" s="251" t="s">
        <v>731</v>
      </c>
      <c r="C332" s="252">
        <v>6</v>
      </c>
    </row>
    <row r="333" spans="1:3" ht="15.75" x14ac:dyDescent="0.25">
      <c r="A333" s="251" t="s">
        <v>732</v>
      </c>
      <c r="B333" s="251" t="s">
        <v>733</v>
      </c>
      <c r="C333" s="252">
        <v>4</v>
      </c>
    </row>
    <row r="334" spans="1:3" ht="15.75" x14ac:dyDescent="0.25">
      <c r="A334" s="251" t="s">
        <v>734</v>
      </c>
      <c r="B334" s="251" t="s">
        <v>735</v>
      </c>
      <c r="C334" s="252">
        <v>5</v>
      </c>
    </row>
    <row r="335" spans="1:3" ht="15.75" x14ac:dyDescent="0.25">
      <c r="A335" s="251" t="s">
        <v>736</v>
      </c>
      <c r="B335" s="251" t="s">
        <v>737</v>
      </c>
      <c r="C335" s="252">
        <v>4</v>
      </c>
    </row>
    <row r="336" spans="1:3" ht="15.75" x14ac:dyDescent="0.25">
      <c r="A336" s="251" t="s">
        <v>738</v>
      </c>
      <c r="B336" s="251" t="s">
        <v>739</v>
      </c>
      <c r="C336" s="252">
        <v>3</v>
      </c>
    </row>
    <row r="337" spans="1:3" ht="15.75" x14ac:dyDescent="0.25">
      <c r="A337" s="251" t="s">
        <v>740</v>
      </c>
      <c r="B337" s="251" t="s">
        <v>741</v>
      </c>
      <c r="C337" s="252">
        <v>2</v>
      </c>
    </row>
    <row r="338" spans="1:3" ht="15.75" x14ac:dyDescent="0.25">
      <c r="A338" s="251" t="s">
        <v>742</v>
      </c>
      <c r="B338" s="251" t="s">
        <v>743</v>
      </c>
      <c r="C338" s="252">
        <v>3</v>
      </c>
    </row>
    <row r="339" spans="1:3" ht="15.75" x14ac:dyDescent="0.25">
      <c r="A339" s="251" t="s">
        <v>744</v>
      </c>
      <c r="B339" s="251" t="s">
        <v>345</v>
      </c>
      <c r="C339" s="252">
        <v>2</v>
      </c>
    </row>
    <row r="340" spans="1:3" ht="15.75" x14ac:dyDescent="0.25">
      <c r="A340" s="251" t="s">
        <v>745</v>
      </c>
      <c r="B340" s="251" t="s">
        <v>746</v>
      </c>
      <c r="C340" s="252">
        <v>7</v>
      </c>
    </row>
    <row r="341" spans="1:3" ht="15.75" x14ac:dyDescent="0.25">
      <c r="A341" s="251" t="s">
        <v>747</v>
      </c>
      <c r="B341" s="251" t="s">
        <v>748</v>
      </c>
      <c r="C341" s="252">
        <v>6</v>
      </c>
    </row>
    <row r="342" spans="1:3" ht="15.75" x14ac:dyDescent="0.25">
      <c r="A342" s="251" t="s">
        <v>749</v>
      </c>
      <c r="B342" s="251" t="s">
        <v>750</v>
      </c>
      <c r="C342" s="252">
        <v>7</v>
      </c>
    </row>
    <row r="343" spans="1:3" ht="15.75" x14ac:dyDescent="0.25">
      <c r="A343" s="251" t="s">
        <v>751</v>
      </c>
      <c r="B343" s="251" t="s">
        <v>1052</v>
      </c>
      <c r="C343" s="252">
        <v>5</v>
      </c>
    </row>
    <row r="344" spans="1:3" ht="15.75" x14ac:dyDescent="0.25">
      <c r="A344" s="251" t="s">
        <v>1511</v>
      </c>
      <c r="B344" s="251" t="s">
        <v>1512</v>
      </c>
      <c r="C344" s="252">
        <v>5</v>
      </c>
    </row>
    <row r="345" spans="1:3" ht="15.75" x14ac:dyDescent="0.25">
      <c r="A345" s="251" t="s">
        <v>1005</v>
      </c>
      <c r="B345" s="251" t="s">
        <v>1006</v>
      </c>
      <c r="C345" s="252">
        <v>6</v>
      </c>
    </row>
    <row r="346" spans="1:3" ht="15.75" x14ac:dyDescent="0.25">
      <c r="A346" s="251" t="s">
        <v>752</v>
      </c>
      <c r="B346" s="251" t="s">
        <v>753</v>
      </c>
      <c r="C346" s="252">
        <v>5</v>
      </c>
    </row>
    <row r="347" spans="1:3" ht="15.75" x14ac:dyDescent="0.25">
      <c r="A347" s="251" t="s">
        <v>1007</v>
      </c>
      <c r="B347" s="251" t="s">
        <v>1008</v>
      </c>
      <c r="C347" s="252">
        <v>4</v>
      </c>
    </row>
    <row r="348" spans="1:3" ht="15.75" x14ac:dyDescent="0.25">
      <c r="A348" s="251" t="s">
        <v>754</v>
      </c>
      <c r="B348" s="251" t="s">
        <v>755</v>
      </c>
      <c r="C348" s="252">
        <v>2</v>
      </c>
    </row>
    <row r="349" spans="1:3" ht="15.75" x14ac:dyDescent="0.25">
      <c r="A349" s="251" t="s">
        <v>756</v>
      </c>
      <c r="B349" s="251" t="s">
        <v>1009</v>
      </c>
      <c r="C349" s="252">
        <v>4</v>
      </c>
    </row>
    <row r="350" spans="1:3" ht="15.75" x14ac:dyDescent="0.25">
      <c r="A350" s="251" t="s">
        <v>1010</v>
      </c>
      <c r="B350" s="251" t="s">
        <v>1011</v>
      </c>
      <c r="C350" s="252">
        <v>4</v>
      </c>
    </row>
    <row r="351" spans="1:3" ht="15.75" x14ac:dyDescent="0.25">
      <c r="A351" s="251" t="s">
        <v>1012</v>
      </c>
      <c r="B351" s="251" t="s">
        <v>1013</v>
      </c>
      <c r="C351" s="252">
        <v>5</v>
      </c>
    </row>
    <row r="352" spans="1:3" ht="15.75" x14ac:dyDescent="0.25">
      <c r="A352" s="251" t="s">
        <v>757</v>
      </c>
      <c r="B352" s="251" t="s">
        <v>758</v>
      </c>
      <c r="C352" s="252">
        <v>2</v>
      </c>
    </row>
    <row r="353" spans="1:3" ht="15.75" x14ac:dyDescent="0.25">
      <c r="A353" s="251" t="s">
        <v>759</v>
      </c>
      <c r="B353" s="251" t="s">
        <v>760</v>
      </c>
      <c r="C353" s="252">
        <v>4</v>
      </c>
    </row>
    <row r="354" spans="1:3" ht="15.75" x14ac:dyDescent="0.25">
      <c r="A354" s="251" t="s">
        <v>761</v>
      </c>
      <c r="B354" s="251" t="s">
        <v>762</v>
      </c>
      <c r="C354" s="252">
        <v>4</v>
      </c>
    </row>
    <row r="355" spans="1:3" ht="15.75" x14ac:dyDescent="0.25">
      <c r="A355" s="251" t="s">
        <v>763</v>
      </c>
      <c r="B355" s="251" t="s">
        <v>764</v>
      </c>
      <c r="C355" s="252">
        <v>5</v>
      </c>
    </row>
    <row r="356" spans="1:3" ht="15.75" x14ac:dyDescent="0.25">
      <c r="A356" s="251" t="s">
        <v>765</v>
      </c>
      <c r="B356" s="251" t="s">
        <v>766</v>
      </c>
      <c r="C356" s="252">
        <v>8</v>
      </c>
    </row>
    <row r="357" spans="1:3" ht="15.75" x14ac:dyDescent="0.25">
      <c r="A357" s="251" t="s">
        <v>1014</v>
      </c>
      <c r="B357" s="251" t="s">
        <v>1015</v>
      </c>
      <c r="C357" s="252">
        <v>3</v>
      </c>
    </row>
    <row r="358" spans="1:3" ht="15.75" x14ac:dyDescent="0.25">
      <c r="A358" s="251" t="s">
        <v>1016</v>
      </c>
      <c r="B358" s="251" t="s">
        <v>1017</v>
      </c>
      <c r="C358" s="252">
        <v>4</v>
      </c>
    </row>
    <row r="359" spans="1:3" ht="15.75" x14ac:dyDescent="0.25">
      <c r="A359" s="251" t="s">
        <v>1018</v>
      </c>
      <c r="B359" s="251" t="s">
        <v>1019</v>
      </c>
      <c r="C359" s="252">
        <v>4</v>
      </c>
    </row>
    <row r="360" spans="1:3" ht="31.5" x14ac:dyDescent="0.25">
      <c r="A360" s="251" t="s">
        <v>1020</v>
      </c>
      <c r="B360" s="251" t="s">
        <v>1021</v>
      </c>
      <c r="C360" s="252">
        <v>4</v>
      </c>
    </row>
    <row r="361" spans="1:3" ht="15.75" x14ac:dyDescent="0.25">
      <c r="A361" s="251" t="s">
        <v>1032</v>
      </c>
      <c r="B361" s="251" t="s">
        <v>1033</v>
      </c>
      <c r="C361" s="252">
        <v>5</v>
      </c>
    </row>
    <row r="362" spans="1:3" ht="15.75" x14ac:dyDescent="0.25">
      <c r="A362" s="251" t="s">
        <v>1053</v>
      </c>
      <c r="B362" s="251" t="s">
        <v>1054</v>
      </c>
      <c r="C362" s="252">
        <v>5</v>
      </c>
    </row>
    <row r="363" spans="1:3" ht="15.75" x14ac:dyDescent="0.25">
      <c r="A363" s="251" t="s">
        <v>1055</v>
      </c>
      <c r="B363" s="251" t="s">
        <v>1056</v>
      </c>
      <c r="C363" s="252">
        <v>5</v>
      </c>
    </row>
    <row r="364" spans="1:3" ht="15.75" x14ac:dyDescent="0.25">
      <c r="A364" s="251" t="s">
        <v>1495</v>
      </c>
      <c r="B364" s="251" t="s">
        <v>1496</v>
      </c>
      <c r="C364" s="252">
        <v>4</v>
      </c>
    </row>
    <row r="365" spans="1:3" ht="15.75" x14ac:dyDescent="0.25">
      <c r="A365" s="251" t="s">
        <v>1497</v>
      </c>
      <c r="B365" s="251" t="s">
        <v>1498</v>
      </c>
      <c r="C365" s="252">
        <v>6</v>
      </c>
    </row>
    <row r="366" spans="1:3" ht="15.75" x14ac:dyDescent="0.25">
      <c r="A366" s="251" t="s">
        <v>767</v>
      </c>
      <c r="B366" s="251" t="s">
        <v>768</v>
      </c>
      <c r="C366" s="252">
        <v>4</v>
      </c>
    </row>
    <row r="367" spans="1:3" ht="31.5" x14ac:dyDescent="0.25">
      <c r="A367" s="251" t="s">
        <v>769</v>
      </c>
      <c r="B367" s="251" t="s">
        <v>345</v>
      </c>
      <c r="C367" s="252">
        <v>2</v>
      </c>
    </row>
    <row r="368" spans="1:3" ht="15.75" x14ac:dyDescent="0.25">
      <c r="A368" s="251" t="s">
        <v>770</v>
      </c>
      <c r="B368" s="251" t="s">
        <v>771</v>
      </c>
      <c r="C368" s="252">
        <v>4</v>
      </c>
    </row>
    <row r="369" spans="1:3" ht="15.75" x14ac:dyDescent="0.25">
      <c r="A369" s="251" t="s">
        <v>772</v>
      </c>
      <c r="B369" s="251" t="s">
        <v>773</v>
      </c>
      <c r="C369" s="252">
        <v>1</v>
      </c>
    </row>
    <row r="370" spans="1:3" ht="15.75" x14ac:dyDescent="0.25">
      <c r="A370" s="251" t="s">
        <v>774</v>
      </c>
      <c r="B370" s="251" t="s">
        <v>775</v>
      </c>
      <c r="C370" s="252">
        <v>4</v>
      </c>
    </row>
    <row r="371" spans="1:3" ht="15.75" x14ac:dyDescent="0.25">
      <c r="A371" s="251" t="s">
        <v>776</v>
      </c>
      <c r="B371" s="251" t="s">
        <v>1022</v>
      </c>
      <c r="C371" s="252">
        <v>3</v>
      </c>
    </row>
    <row r="372" spans="1:3" ht="15.75" x14ac:dyDescent="0.25">
      <c r="A372" s="251" t="s">
        <v>777</v>
      </c>
      <c r="B372" s="251" t="s">
        <v>1037</v>
      </c>
      <c r="C372" s="252">
        <v>5</v>
      </c>
    </row>
    <row r="373" spans="1:3" ht="15.75" x14ac:dyDescent="0.25">
      <c r="A373" s="251" t="s">
        <v>778</v>
      </c>
      <c r="B373" s="251" t="s">
        <v>779</v>
      </c>
      <c r="C373" s="252">
        <v>4</v>
      </c>
    </row>
    <row r="374" spans="1:3" ht="15.75" x14ac:dyDescent="0.25">
      <c r="A374" s="251" t="s">
        <v>1023</v>
      </c>
      <c r="B374" s="251" t="s">
        <v>1024</v>
      </c>
      <c r="C374" s="252">
        <v>4</v>
      </c>
    </row>
    <row r="375" spans="1:3" ht="15.75" x14ac:dyDescent="0.25">
      <c r="A375" s="251" t="s">
        <v>1025</v>
      </c>
      <c r="B375" s="251" t="s">
        <v>1026</v>
      </c>
      <c r="C375" s="252">
        <v>5</v>
      </c>
    </row>
    <row r="376" spans="1:3" ht="15.75" x14ac:dyDescent="0.25">
      <c r="A376" s="251" t="s">
        <v>1057</v>
      </c>
      <c r="B376" s="251" t="s">
        <v>1058</v>
      </c>
      <c r="C376" s="252">
        <v>1</v>
      </c>
    </row>
    <row r="377" spans="1:3" ht="15.75" x14ac:dyDescent="0.25">
      <c r="A377" s="251" t="s">
        <v>1059</v>
      </c>
      <c r="B377" s="251" t="s">
        <v>1060</v>
      </c>
      <c r="C377" s="252">
        <v>1</v>
      </c>
    </row>
    <row r="378" spans="1:3" ht="31.5" x14ac:dyDescent="0.25">
      <c r="A378" s="251" t="s">
        <v>1061</v>
      </c>
      <c r="B378" s="251" t="s">
        <v>345</v>
      </c>
      <c r="C378" s="252">
        <v>2</v>
      </c>
    </row>
    <row r="379" spans="1:3" ht="31.5" x14ac:dyDescent="0.25">
      <c r="A379" s="251" t="s">
        <v>1513</v>
      </c>
      <c r="B379" s="251" t="s">
        <v>1514</v>
      </c>
      <c r="C379" s="252">
        <v>1</v>
      </c>
    </row>
    <row r="380" spans="1:3" ht="31.5" x14ac:dyDescent="0.25">
      <c r="A380" s="251" t="s">
        <v>1515</v>
      </c>
      <c r="B380" s="251" t="s">
        <v>1516</v>
      </c>
      <c r="C380" s="252">
        <v>1</v>
      </c>
    </row>
    <row r="381" spans="1:3" ht="31.5" x14ac:dyDescent="0.25">
      <c r="A381" s="251" t="s">
        <v>1517</v>
      </c>
      <c r="B381" s="251" t="s">
        <v>1518</v>
      </c>
      <c r="C381" s="252">
        <v>1</v>
      </c>
    </row>
    <row r="382" spans="1:3" ht="31.5" x14ac:dyDescent="0.25">
      <c r="A382" s="251" t="s">
        <v>1519</v>
      </c>
      <c r="B382" s="251" t="s">
        <v>1520</v>
      </c>
      <c r="C382" s="252">
        <v>1</v>
      </c>
    </row>
    <row r="383" spans="1:3" ht="31.5" x14ac:dyDescent="0.25">
      <c r="A383" s="251" t="s">
        <v>1521</v>
      </c>
      <c r="B383" s="251" t="s">
        <v>1522</v>
      </c>
      <c r="C383" s="252">
        <v>1</v>
      </c>
    </row>
    <row r="384" spans="1:3" ht="31.5" x14ac:dyDescent="0.25">
      <c r="A384" s="251" t="s">
        <v>1523</v>
      </c>
      <c r="B384" s="251" t="s">
        <v>1524</v>
      </c>
      <c r="C384" s="252">
        <v>1</v>
      </c>
    </row>
    <row r="385" spans="1:3" ht="31.5" x14ac:dyDescent="0.25">
      <c r="A385" s="251" t="s">
        <v>1525</v>
      </c>
      <c r="B385" s="251" t="s">
        <v>1526</v>
      </c>
      <c r="C385" s="252">
        <v>1</v>
      </c>
    </row>
    <row r="386" spans="1:3" ht="31.5" x14ac:dyDescent="0.25">
      <c r="A386" s="251" t="s">
        <v>1527</v>
      </c>
      <c r="B386" s="251" t="s">
        <v>1528</v>
      </c>
      <c r="C386" s="252">
        <v>1</v>
      </c>
    </row>
    <row r="387" spans="1:3" ht="31.5" x14ac:dyDescent="0.25">
      <c r="A387" s="251" t="s">
        <v>1529</v>
      </c>
      <c r="B387" s="251" t="s">
        <v>1530</v>
      </c>
      <c r="C387" s="252">
        <v>1</v>
      </c>
    </row>
    <row r="388" spans="1:3" ht="15.75" x14ac:dyDescent="0.25">
      <c r="A388" s="251" t="s">
        <v>1062</v>
      </c>
      <c r="B388" s="251" t="s">
        <v>1063</v>
      </c>
      <c r="C388" s="252">
        <v>1</v>
      </c>
    </row>
    <row r="389" spans="1:3" ht="31.5" x14ac:dyDescent="0.25">
      <c r="A389" s="251" t="s">
        <v>1587</v>
      </c>
      <c r="B389" s="251" t="s">
        <v>1588</v>
      </c>
      <c r="C389" s="252">
        <v>1</v>
      </c>
    </row>
    <row r="390" spans="1:3" ht="31.5" x14ac:dyDescent="0.25">
      <c r="A390" s="251" t="s">
        <v>1589</v>
      </c>
      <c r="B390" s="251" t="s">
        <v>1590</v>
      </c>
      <c r="C390" s="252">
        <v>1</v>
      </c>
    </row>
    <row r="391" spans="1:3" ht="31.5" x14ac:dyDescent="0.25">
      <c r="A391" s="251" t="s">
        <v>1591</v>
      </c>
      <c r="B391" s="251" t="s">
        <v>1592</v>
      </c>
      <c r="C391" s="252">
        <v>1</v>
      </c>
    </row>
    <row r="392" spans="1:3" ht="31.5" x14ac:dyDescent="0.25">
      <c r="A392" s="251" t="s">
        <v>1593</v>
      </c>
      <c r="B392" s="251" t="s">
        <v>1594</v>
      </c>
      <c r="C392" s="252">
        <v>1</v>
      </c>
    </row>
    <row r="393" spans="1:3" ht="31.5" x14ac:dyDescent="0.25">
      <c r="A393" s="251" t="s">
        <v>1595</v>
      </c>
      <c r="B393" s="251" t="s">
        <v>1596</v>
      </c>
      <c r="C393" s="252">
        <v>1</v>
      </c>
    </row>
    <row r="394" spans="1:3" ht="31.5" x14ac:dyDescent="0.25">
      <c r="A394" s="251" t="s">
        <v>1789</v>
      </c>
      <c r="B394" s="251" t="s">
        <v>1790</v>
      </c>
      <c r="C394" s="252">
        <v>1</v>
      </c>
    </row>
    <row r="395" spans="1:3" ht="31.5" x14ac:dyDescent="0.25">
      <c r="A395" s="251" t="s">
        <v>1791</v>
      </c>
      <c r="B395" s="251" t="s">
        <v>1792</v>
      </c>
      <c r="C395" s="252">
        <v>1</v>
      </c>
    </row>
    <row r="396" spans="1:3" ht="31.5" x14ac:dyDescent="0.25">
      <c r="A396" s="251" t="s">
        <v>1793</v>
      </c>
      <c r="B396" s="251" t="s">
        <v>1794</v>
      </c>
      <c r="C396" s="252">
        <v>1</v>
      </c>
    </row>
    <row r="397" spans="1:3" ht="31.5" x14ac:dyDescent="0.25">
      <c r="A397" s="251" t="s">
        <v>1795</v>
      </c>
      <c r="B397" s="251" t="s">
        <v>1796</v>
      </c>
      <c r="C397" s="252">
        <v>1</v>
      </c>
    </row>
    <row r="398" spans="1:3" ht="31.5" x14ac:dyDescent="0.25">
      <c r="A398" s="251" t="s">
        <v>1797</v>
      </c>
      <c r="B398" s="251" t="s">
        <v>1798</v>
      </c>
      <c r="C398" s="252">
        <v>1</v>
      </c>
    </row>
    <row r="399" spans="1:3" ht="15.75" x14ac:dyDescent="0.25">
      <c r="A399" s="251" t="s">
        <v>1064</v>
      </c>
      <c r="B399" s="251" t="s">
        <v>1065</v>
      </c>
      <c r="C399" s="252">
        <v>1</v>
      </c>
    </row>
    <row r="400" spans="1:3" ht="31.5" x14ac:dyDescent="0.25">
      <c r="A400" s="251" t="s">
        <v>1799</v>
      </c>
      <c r="B400" s="251" t="s">
        <v>1800</v>
      </c>
      <c r="C400" s="252">
        <v>1</v>
      </c>
    </row>
    <row r="401" spans="1:3" ht="31.5" x14ac:dyDescent="0.25">
      <c r="A401" s="251" t="s">
        <v>1801</v>
      </c>
      <c r="B401" s="251" t="s">
        <v>1802</v>
      </c>
      <c r="C401" s="252">
        <v>1</v>
      </c>
    </row>
    <row r="402" spans="1:3" ht="31.5" x14ac:dyDescent="0.25">
      <c r="A402" s="251" t="s">
        <v>2142</v>
      </c>
      <c r="B402" s="251" t="s">
        <v>2143</v>
      </c>
      <c r="C402" s="252">
        <v>1</v>
      </c>
    </row>
    <row r="403" spans="1:3" ht="31.5" x14ac:dyDescent="0.25">
      <c r="A403" s="251" t="s">
        <v>2144</v>
      </c>
      <c r="B403" s="251" t="s">
        <v>2145</v>
      </c>
      <c r="C403" s="252">
        <v>1</v>
      </c>
    </row>
    <row r="404" spans="1:3" ht="31.5" x14ac:dyDescent="0.25">
      <c r="A404" s="251" t="s">
        <v>2146</v>
      </c>
      <c r="B404" s="251" t="s">
        <v>2147</v>
      </c>
      <c r="C404" s="252">
        <v>1</v>
      </c>
    </row>
    <row r="405" spans="1:3" ht="31.5" x14ac:dyDescent="0.25">
      <c r="A405" s="251" t="s">
        <v>2148</v>
      </c>
      <c r="B405" s="251" t="s">
        <v>2149</v>
      </c>
      <c r="C405" s="252">
        <v>1</v>
      </c>
    </row>
    <row r="406" spans="1:3" ht="31.5" x14ac:dyDescent="0.25">
      <c r="A406" s="251" t="s">
        <v>2150</v>
      </c>
      <c r="B406" s="251" t="s">
        <v>2151</v>
      </c>
      <c r="C406" s="252">
        <v>1</v>
      </c>
    </row>
    <row r="407" spans="1:3" ht="31.5" x14ac:dyDescent="0.25">
      <c r="A407" s="251" t="s">
        <v>2152</v>
      </c>
      <c r="B407" s="251" t="s">
        <v>2153</v>
      </c>
      <c r="C407" s="252">
        <v>1</v>
      </c>
    </row>
    <row r="408" spans="1:3" ht="31.5" x14ac:dyDescent="0.25">
      <c r="A408" s="251" t="s">
        <v>2154</v>
      </c>
      <c r="B408" s="251" t="s">
        <v>2155</v>
      </c>
      <c r="C408" s="252">
        <v>1</v>
      </c>
    </row>
    <row r="409" spans="1:3" ht="15.75" x14ac:dyDescent="0.25">
      <c r="A409" s="251" t="s">
        <v>1066</v>
      </c>
      <c r="B409" s="251" t="s">
        <v>1067</v>
      </c>
      <c r="C409" s="252">
        <v>1</v>
      </c>
    </row>
    <row r="410" spans="1:3" ht="15.75" x14ac:dyDescent="0.25">
      <c r="A410" s="251" t="s">
        <v>1068</v>
      </c>
      <c r="B410" s="251" t="s">
        <v>1069</v>
      </c>
      <c r="C410" s="252">
        <v>1</v>
      </c>
    </row>
    <row r="411" spans="1:3" ht="15.75" x14ac:dyDescent="0.25">
      <c r="A411" s="251" t="s">
        <v>1070</v>
      </c>
      <c r="B411" s="251" t="s">
        <v>1071</v>
      </c>
      <c r="C411" s="252">
        <v>1</v>
      </c>
    </row>
    <row r="412" spans="1:3" ht="15.75" x14ac:dyDescent="0.25">
      <c r="A412" s="251" t="s">
        <v>1072</v>
      </c>
      <c r="B412" s="251" t="s">
        <v>1073</v>
      </c>
      <c r="C412" s="252">
        <v>1</v>
      </c>
    </row>
    <row r="413" spans="1:3" ht="15.75" x14ac:dyDescent="0.25">
      <c r="A413" s="251" t="s">
        <v>1074</v>
      </c>
      <c r="B413" s="251" t="s">
        <v>1075</v>
      </c>
      <c r="C413" s="252">
        <v>1</v>
      </c>
    </row>
    <row r="414" spans="1:3" ht="15.75" x14ac:dyDescent="0.25">
      <c r="A414" s="251" t="s">
        <v>1076</v>
      </c>
      <c r="B414" s="251" t="s">
        <v>1077</v>
      </c>
      <c r="C414" s="252">
        <v>1</v>
      </c>
    </row>
    <row r="415" spans="1:3" ht="15.75" x14ac:dyDescent="0.25">
      <c r="A415" s="251" t="s">
        <v>1078</v>
      </c>
      <c r="B415" s="251" t="s">
        <v>1079</v>
      </c>
      <c r="C415" s="252">
        <v>1</v>
      </c>
    </row>
    <row r="416" spans="1:3" ht="15.75" x14ac:dyDescent="0.25">
      <c r="A416" s="251" t="s">
        <v>1080</v>
      </c>
      <c r="B416" s="251" t="s">
        <v>1081</v>
      </c>
      <c r="C416" s="252">
        <v>1</v>
      </c>
    </row>
    <row r="417" spans="1:3" ht="15.75" x14ac:dyDescent="0.25">
      <c r="A417" s="251" t="s">
        <v>1082</v>
      </c>
      <c r="B417" s="251" t="s">
        <v>1083</v>
      </c>
      <c r="C417" s="252">
        <v>1</v>
      </c>
    </row>
    <row r="418" spans="1:3" ht="15.75" x14ac:dyDescent="0.25">
      <c r="A418" s="251" t="s">
        <v>1084</v>
      </c>
      <c r="B418" s="251" t="s">
        <v>1085</v>
      </c>
      <c r="C418" s="252">
        <v>1</v>
      </c>
    </row>
    <row r="419" spans="1:3" ht="15.75" x14ac:dyDescent="0.25">
      <c r="A419" s="251" t="s">
        <v>1086</v>
      </c>
      <c r="B419" s="251" t="s">
        <v>1087</v>
      </c>
      <c r="C419" s="252">
        <v>1</v>
      </c>
    </row>
    <row r="420" spans="1:3" ht="15.75" x14ac:dyDescent="0.25">
      <c r="A420" s="251" t="s">
        <v>1088</v>
      </c>
      <c r="B420" s="251" t="s">
        <v>1089</v>
      </c>
      <c r="C420" s="252">
        <v>1</v>
      </c>
    </row>
    <row r="421" spans="1:3" ht="15.75" x14ac:dyDescent="0.25">
      <c r="A421" s="251" t="s">
        <v>1090</v>
      </c>
      <c r="B421" s="251" t="s">
        <v>1091</v>
      </c>
      <c r="C421" s="252">
        <v>1</v>
      </c>
    </row>
    <row r="422" spans="1:3" ht="15.75" x14ac:dyDescent="0.25">
      <c r="A422" s="251" t="s">
        <v>1092</v>
      </c>
      <c r="B422" s="251" t="s">
        <v>1093</v>
      </c>
      <c r="C422" s="252">
        <v>1</v>
      </c>
    </row>
    <row r="423" spans="1:3" ht="15.75" x14ac:dyDescent="0.25">
      <c r="A423" s="251" t="s">
        <v>1094</v>
      </c>
      <c r="B423" s="251" t="s">
        <v>1095</v>
      </c>
      <c r="C423" s="252">
        <v>1</v>
      </c>
    </row>
    <row r="424" spans="1:3" ht="15.75" x14ac:dyDescent="0.25">
      <c r="A424" s="251" t="s">
        <v>1096</v>
      </c>
      <c r="B424" s="251" t="s">
        <v>1097</v>
      </c>
      <c r="C424" s="252">
        <v>1</v>
      </c>
    </row>
    <row r="425" spans="1:3" ht="15.75" x14ac:dyDescent="0.25">
      <c r="A425" s="251" t="s">
        <v>1098</v>
      </c>
      <c r="B425" s="251" t="s">
        <v>1099</v>
      </c>
      <c r="C425" s="252">
        <v>1</v>
      </c>
    </row>
    <row r="426" spans="1:3" ht="15.75" x14ac:dyDescent="0.25">
      <c r="A426" s="251" t="s">
        <v>1100</v>
      </c>
      <c r="B426" s="251" t="s">
        <v>1101</v>
      </c>
      <c r="C426" s="252">
        <v>1</v>
      </c>
    </row>
    <row r="427" spans="1:3" ht="15.75" x14ac:dyDescent="0.25">
      <c r="A427" s="251" t="s">
        <v>1102</v>
      </c>
      <c r="B427" s="251" t="s">
        <v>1179</v>
      </c>
      <c r="C427" s="252">
        <v>1</v>
      </c>
    </row>
    <row r="428" spans="1:3" ht="15.75" x14ac:dyDescent="0.25">
      <c r="A428" s="251" t="s">
        <v>1103</v>
      </c>
      <c r="B428" s="251" t="s">
        <v>1104</v>
      </c>
      <c r="C428" s="252">
        <v>1</v>
      </c>
    </row>
    <row r="429" spans="1:3" ht="15.75" x14ac:dyDescent="0.25">
      <c r="A429" s="251" t="s">
        <v>1105</v>
      </c>
      <c r="B429" s="251" t="s">
        <v>1106</v>
      </c>
      <c r="C429" s="252">
        <v>1</v>
      </c>
    </row>
    <row r="430" spans="1:3" ht="15.75" x14ac:dyDescent="0.25">
      <c r="A430" s="251" t="s">
        <v>1107</v>
      </c>
      <c r="B430" s="251" t="s">
        <v>1108</v>
      </c>
      <c r="C430" s="252">
        <v>1</v>
      </c>
    </row>
    <row r="431" spans="1:3" ht="15.75" x14ac:dyDescent="0.25">
      <c r="A431" s="251" t="s">
        <v>1109</v>
      </c>
      <c r="B431" s="251" t="s">
        <v>1110</v>
      </c>
      <c r="C431" s="252">
        <v>1</v>
      </c>
    </row>
    <row r="432" spans="1:3" ht="15.75" x14ac:dyDescent="0.25">
      <c r="A432" s="251" t="s">
        <v>1111</v>
      </c>
      <c r="B432" s="251" t="s">
        <v>1112</v>
      </c>
      <c r="C432" s="252">
        <v>1</v>
      </c>
    </row>
    <row r="433" spans="1:3" ht="15.75" x14ac:dyDescent="0.25">
      <c r="A433" s="251" t="s">
        <v>1113</v>
      </c>
      <c r="B433" s="251" t="s">
        <v>1114</v>
      </c>
      <c r="C433" s="252">
        <v>1</v>
      </c>
    </row>
    <row r="434" spans="1:3" ht="15.75" x14ac:dyDescent="0.25">
      <c r="A434" s="251" t="s">
        <v>1115</v>
      </c>
      <c r="B434" s="251" t="s">
        <v>1116</v>
      </c>
      <c r="C434" s="252">
        <v>1</v>
      </c>
    </row>
    <row r="435" spans="1:3" ht="15.75" x14ac:dyDescent="0.25">
      <c r="A435" s="251" t="s">
        <v>1117</v>
      </c>
      <c r="B435" s="251" t="s">
        <v>1118</v>
      </c>
      <c r="C435" s="252">
        <v>1</v>
      </c>
    </row>
    <row r="436" spans="1:3" ht="15.75" x14ac:dyDescent="0.25">
      <c r="A436" s="251" t="s">
        <v>1119</v>
      </c>
      <c r="B436" s="251" t="s">
        <v>1120</v>
      </c>
      <c r="C436" s="252">
        <v>1</v>
      </c>
    </row>
    <row r="437" spans="1:3" ht="15.75" x14ac:dyDescent="0.25">
      <c r="A437" s="251" t="s">
        <v>1121</v>
      </c>
      <c r="B437" s="251" t="s">
        <v>1122</v>
      </c>
      <c r="C437" s="252">
        <v>1</v>
      </c>
    </row>
    <row r="438" spans="1:3" ht="15.75" x14ac:dyDescent="0.25">
      <c r="A438" s="251" t="s">
        <v>1123</v>
      </c>
      <c r="B438" s="251" t="s">
        <v>1180</v>
      </c>
      <c r="C438" s="252">
        <v>1</v>
      </c>
    </row>
    <row r="439" spans="1:3" ht="15.75" x14ac:dyDescent="0.25">
      <c r="A439" s="251" t="s">
        <v>1124</v>
      </c>
      <c r="B439" s="251" t="s">
        <v>1125</v>
      </c>
      <c r="C439" s="252">
        <v>1</v>
      </c>
    </row>
    <row r="440" spans="1:3" ht="15.75" x14ac:dyDescent="0.25">
      <c r="A440" s="251" t="s">
        <v>1126</v>
      </c>
      <c r="B440" s="251" t="s">
        <v>1127</v>
      </c>
      <c r="C440" s="252">
        <v>1</v>
      </c>
    </row>
    <row r="441" spans="1:3" ht="15.75" x14ac:dyDescent="0.25">
      <c r="A441" s="251" t="s">
        <v>1128</v>
      </c>
      <c r="B441" s="251" t="s">
        <v>1129</v>
      </c>
      <c r="C441" s="252">
        <v>1</v>
      </c>
    </row>
    <row r="442" spans="1:3" ht="15.75" x14ac:dyDescent="0.25">
      <c r="A442" s="251" t="s">
        <v>1130</v>
      </c>
      <c r="B442" s="251" t="s">
        <v>1131</v>
      </c>
      <c r="C442" s="252">
        <v>1</v>
      </c>
    </row>
    <row r="443" spans="1:3" ht="15.75" x14ac:dyDescent="0.25">
      <c r="A443" s="251" t="s">
        <v>1132</v>
      </c>
      <c r="B443" s="251" t="s">
        <v>1133</v>
      </c>
      <c r="C443" s="252">
        <v>1</v>
      </c>
    </row>
    <row r="444" spans="1:3" ht="15.75" x14ac:dyDescent="0.25">
      <c r="A444" s="251" t="s">
        <v>1134</v>
      </c>
      <c r="B444" s="251" t="s">
        <v>1135</v>
      </c>
      <c r="C444" s="252">
        <v>1</v>
      </c>
    </row>
    <row r="445" spans="1:3" ht="15.75" x14ac:dyDescent="0.25">
      <c r="A445" s="251" t="s">
        <v>1136</v>
      </c>
      <c r="B445" s="251" t="s">
        <v>1137</v>
      </c>
      <c r="C445" s="252">
        <v>1</v>
      </c>
    </row>
    <row r="446" spans="1:3" ht="15.75" x14ac:dyDescent="0.25">
      <c r="A446" s="251" t="s">
        <v>1138</v>
      </c>
      <c r="B446" s="251" t="s">
        <v>1139</v>
      </c>
      <c r="C446" s="252">
        <v>1</v>
      </c>
    </row>
    <row r="447" spans="1:3" ht="15.75" x14ac:dyDescent="0.25">
      <c r="A447" s="251" t="s">
        <v>1140</v>
      </c>
      <c r="B447" s="251" t="s">
        <v>1141</v>
      </c>
      <c r="C447" s="252">
        <v>1</v>
      </c>
    </row>
    <row r="448" spans="1:3" ht="15.75" x14ac:dyDescent="0.25">
      <c r="A448" s="251" t="s">
        <v>1142</v>
      </c>
      <c r="B448" s="251" t="s">
        <v>1143</v>
      </c>
      <c r="C448" s="252">
        <v>1</v>
      </c>
    </row>
    <row r="449" spans="1:3" ht="15.75" x14ac:dyDescent="0.25">
      <c r="A449" s="251" t="s">
        <v>1144</v>
      </c>
      <c r="B449" s="251" t="s">
        <v>1145</v>
      </c>
      <c r="C449" s="252">
        <v>1</v>
      </c>
    </row>
    <row r="450" spans="1:3" ht="15.75" x14ac:dyDescent="0.25">
      <c r="A450" s="251" t="s">
        <v>1146</v>
      </c>
      <c r="B450" s="251" t="s">
        <v>1147</v>
      </c>
      <c r="C450" s="252">
        <v>5</v>
      </c>
    </row>
    <row r="451" spans="1:3" ht="15.75" x14ac:dyDescent="0.25">
      <c r="A451" s="251" t="s">
        <v>1148</v>
      </c>
      <c r="B451" s="251" t="s">
        <v>1149</v>
      </c>
      <c r="C451" s="252">
        <v>4</v>
      </c>
    </row>
    <row r="452" spans="1:3" ht="15.75" x14ac:dyDescent="0.25">
      <c r="A452" s="251" t="s">
        <v>1150</v>
      </c>
      <c r="B452" s="251" t="s">
        <v>1151</v>
      </c>
      <c r="C452" s="252">
        <v>1</v>
      </c>
    </row>
    <row r="453" spans="1:3" ht="15.75" x14ac:dyDescent="0.25">
      <c r="A453" s="251" t="s">
        <v>1152</v>
      </c>
      <c r="B453" s="251" t="s">
        <v>1153</v>
      </c>
      <c r="C453" s="252">
        <v>1</v>
      </c>
    </row>
    <row r="454" spans="1:3" ht="15.75" x14ac:dyDescent="0.25">
      <c r="A454" s="251" t="s">
        <v>1154</v>
      </c>
      <c r="B454" s="251" t="s">
        <v>1155</v>
      </c>
      <c r="C454" s="252">
        <v>1</v>
      </c>
    </row>
    <row r="455" spans="1:3" ht="15.75" x14ac:dyDescent="0.25">
      <c r="A455" s="251" t="s">
        <v>1156</v>
      </c>
      <c r="B455" s="251" t="s">
        <v>1157</v>
      </c>
      <c r="C455" s="252">
        <v>1</v>
      </c>
    </row>
    <row r="456" spans="1:3" ht="15.75" x14ac:dyDescent="0.25">
      <c r="A456" s="251" t="s">
        <v>1158</v>
      </c>
      <c r="B456" s="251" t="s">
        <v>1159</v>
      </c>
      <c r="C456" s="252">
        <v>1</v>
      </c>
    </row>
    <row r="457" spans="1:3" ht="15.75" x14ac:dyDescent="0.25">
      <c r="A457" s="251" t="s">
        <v>1160</v>
      </c>
      <c r="B457" s="251" t="s">
        <v>1161</v>
      </c>
      <c r="C457" s="252">
        <v>1</v>
      </c>
    </row>
    <row r="458" spans="1:3" ht="15.75" x14ac:dyDescent="0.25">
      <c r="A458" s="251" t="s">
        <v>1162</v>
      </c>
      <c r="B458" s="251" t="s">
        <v>1163</v>
      </c>
      <c r="C458" s="252">
        <v>1</v>
      </c>
    </row>
    <row r="459" spans="1:3" ht="15.75" x14ac:dyDescent="0.25">
      <c r="A459" s="251" t="s">
        <v>1164</v>
      </c>
      <c r="B459" s="251" t="s">
        <v>1165</v>
      </c>
      <c r="C459" s="252">
        <v>1</v>
      </c>
    </row>
    <row r="460" spans="1:3" ht="15.75" x14ac:dyDescent="0.25">
      <c r="A460" s="251" t="s">
        <v>1181</v>
      </c>
      <c r="B460" s="251" t="s">
        <v>1182</v>
      </c>
      <c r="C460" s="252">
        <v>1</v>
      </c>
    </row>
    <row r="461" spans="1:3" ht="15.75" x14ac:dyDescent="0.25">
      <c r="A461" s="251" t="s">
        <v>1183</v>
      </c>
      <c r="B461" s="251" t="s">
        <v>1184</v>
      </c>
      <c r="C461" s="252">
        <v>1</v>
      </c>
    </row>
    <row r="462" spans="1:3" ht="15.75" x14ac:dyDescent="0.25">
      <c r="A462" s="251" t="s">
        <v>1185</v>
      </c>
      <c r="B462" s="251" t="s">
        <v>1186</v>
      </c>
      <c r="C462" s="252">
        <v>1</v>
      </c>
    </row>
    <row r="463" spans="1:3" ht="15.75" x14ac:dyDescent="0.25">
      <c r="A463" s="251" t="s">
        <v>1187</v>
      </c>
      <c r="B463" s="251" t="s">
        <v>1188</v>
      </c>
      <c r="C463" s="252">
        <v>1</v>
      </c>
    </row>
    <row r="464" spans="1:3" ht="15.75" x14ac:dyDescent="0.25">
      <c r="A464" s="251" t="s">
        <v>1189</v>
      </c>
      <c r="B464" s="251" t="s">
        <v>1190</v>
      </c>
      <c r="C464" s="252">
        <v>1</v>
      </c>
    </row>
    <row r="465" spans="1:3" ht="15.75" x14ac:dyDescent="0.25">
      <c r="A465" s="251" t="s">
        <v>1191</v>
      </c>
      <c r="B465" s="251" t="s">
        <v>1192</v>
      </c>
      <c r="C465" s="252">
        <v>8</v>
      </c>
    </row>
    <row r="466" spans="1:3" ht="15.75" x14ac:dyDescent="0.25">
      <c r="A466" s="251" t="s">
        <v>1193</v>
      </c>
      <c r="B466" s="251" t="s">
        <v>1194</v>
      </c>
      <c r="C466" s="252">
        <v>1</v>
      </c>
    </row>
    <row r="467" spans="1:3" ht="15.75" x14ac:dyDescent="0.25">
      <c r="A467" s="251" t="s">
        <v>1195</v>
      </c>
      <c r="B467" s="251" t="s">
        <v>1196</v>
      </c>
      <c r="C467" s="252">
        <v>1</v>
      </c>
    </row>
    <row r="468" spans="1:3" ht="15.75" x14ac:dyDescent="0.25">
      <c r="A468" s="251" t="s">
        <v>1197</v>
      </c>
      <c r="B468" s="251" t="s">
        <v>1198</v>
      </c>
      <c r="C468" s="252">
        <v>1</v>
      </c>
    </row>
    <row r="469" spans="1:3" ht="15.75" x14ac:dyDescent="0.25">
      <c r="A469" s="251" t="s">
        <v>1199</v>
      </c>
      <c r="B469" s="251" t="s">
        <v>1200</v>
      </c>
      <c r="C469" s="252">
        <v>1</v>
      </c>
    </row>
    <row r="470" spans="1:3" ht="15.75" x14ac:dyDescent="0.25">
      <c r="A470" s="251" t="s">
        <v>1201</v>
      </c>
      <c r="B470" s="251" t="s">
        <v>1202</v>
      </c>
      <c r="C470" s="252">
        <v>1</v>
      </c>
    </row>
    <row r="471" spans="1:3" ht="15.75" x14ac:dyDescent="0.25">
      <c r="A471" s="251" t="s">
        <v>1203</v>
      </c>
      <c r="B471" s="251" t="s">
        <v>1204</v>
      </c>
      <c r="C471" s="252">
        <v>1</v>
      </c>
    </row>
    <row r="472" spans="1:3" ht="15.75" x14ac:dyDescent="0.25">
      <c r="A472" s="251" t="s">
        <v>1205</v>
      </c>
      <c r="B472" s="251" t="s">
        <v>1206</v>
      </c>
      <c r="C472" s="252">
        <v>1</v>
      </c>
    </row>
    <row r="473" spans="1:3" ht="15.75" x14ac:dyDescent="0.25">
      <c r="A473" s="251" t="s">
        <v>1207</v>
      </c>
      <c r="B473" s="251" t="s">
        <v>1208</v>
      </c>
      <c r="C473" s="252">
        <v>1</v>
      </c>
    </row>
    <row r="474" spans="1:3" ht="15.75" x14ac:dyDescent="0.25">
      <c r="A474" s="251" t="s">
        <v>1209</v>
      </c>
      <c r="B474" s="251" t="s">
        <v>1210</v>
      </c>
      <c r="C474" s="252">
        <v>1</v>
      </c>
    </row>
    <row r="475" spans="1:3" ht="15.75" x14ac:dyDescent="0.25">
      <c r="A475" s="251" t="s">
        <v>1211</v>
      </c>
      <c r="B475" s="251" t="s">
        <v>1212</v>
      </c>
      <c r="C475" s="252">
        <v>1</v>
      </c>
    </row>
    <row r="476" spans="1:3" ht="15.75" x14ac:dyDescent="0.25">
      <c r="A476" s="251" t="s">
        <v>1213</v>
      </c>
      <c r="B476" s="251" t="s">
        <v>1214</v>
      </c>
      <c r="C476" s="252">
        <v>1</v>
      </c>
    </row>
    <row r="477" spans="1:3" ht="15.75" x14ac:dyDescent="0.25">
      <c r="A477" s="251" t="s">
        <v>1215</v>
      </c>
      <c r="B477" s="251" t="s">
        <v>1216</v>
      </c>
      <c r="C477" s="252">
        <v>1</v>
      </c>
    </row>
    <row r="478" spans="1:3" ht="15.75" x14ac:dyDescent="0.25">
      <c r="A478" s="251" t="s">
        <v>1217</v>
      </c>
      <c r="B478" s="251" t="s">
        <v>1218</v>
      </c>
      <c r="C478" s="252">
        <v>1</v>
      </c>
    </row>
    <row r="479" spans="1:3" ht="15.75" x14ac:dyDescent="0.25">
      <c r="A479" s="251" t="s">
        <v>1219</v>
      </c>
      <c r="B479" s="251" t="s">
        <v>1220</v>
      </c>
      <c r="C479" s="252">
        <v>1</v>
      </c>
    </row>
    <row r="480" spans="1:3" ht="15.75" x14ac:dyDescent="0.25">
      <c r="A480" s="251" t="s">
        <v>1221</v>
      </c>
      <c r="B480" s="251" t="s">
        <v>1222</v>
      </c>
      <c r="C480" s="252">
        <v>1</v>
      </c>
    </row>
    <row r="481" spans="1:3" ht="15.75" x14ac:dyDescent="0.25">
      <c r="A481" s="251" t="s">
        <v>1223</v>
      </c>
      <c r="B481" s="251" t="s">
        <v>1224</v>
      </c>
      <c r="C481" s="252">
        <v>1</v>
      </c>
    </row>
    <row r="482" spans="1:3" ht="15.75" x14ac:dyDescent="0.25">
      <c r="A482" s="251" t="s">
        <v>1225</v>
      </c>
      <c r="B482" s="251" t="s">
        <v>1226</v>
      </c>
      <c r="C482" s="252">
        <v>1</v>
      </c>
    </row>
    <row r="483" spans="1:3" ht="15.75" x14ac:dyDescent="0.25">
      <c r="A483" s="251" t="s">
        <v>1227</v>
      </c>
      <c r="B483" s="251" t="s">
        <v>1228</v>
      </c>
      <c r="C483" s="252">
        <v>1</v>
      </c>
    </row>
    <row r="484" spans="1:3" ht="15.75" x14ac:dyDescent="0.25">
      <c r="A484" s="251" t="s">
        <v>1229</v>
      </c>
      <c r="B484" s="251" t="s">
        <v>1230</v>
      </c>
      <c r="C484" s="252">
        <v>1</v>
      </c>
    </row>
    <row r="485" spans="1:3" ht="15.75" x14ac:dyDescent="0.25">
      <c r="A485" s="251" t="s">
        <v>1231</v>
      </c>
      <c r="B485" s="251" t="s">
        <v>1232</v>
      </c>
      <c r="C485" s="252">
        <v>1</v>
      </c>
    </row>
    <row r="486" spans="1:3" ht="15.75" x14ac:dyDescent="0.25">
      <c r="A486" s="251" t="s">
        <v>1233</v>
      </c>
      <c r="B486" s="251" t="s">
        <v>1234</v>
      </c>
      <c r="C486" s="252">
        <v>1</v>
      </c>
    </row>
    <row r="487" spans="1:3" ht="15.75" x14ac:dyDescent="0.25">
      <c r="A487" s="251" t="s">
        <v>1235</v>
      </c>
      <c r="B487" s="251" t="s">
        <v>1236</v>
      </c>
      <c r="C487" s="252">
        <v>1</v>
      </c>
    </row>
    <row r="488" spans="1:3" ht="15.75" x14ac:dyDescent="0.25">
      <c r="A488" s="251" t="s">
        <v>1237</v>
      </c>
      <c r="B488" s="251" t="s">
        <v>1238</v>
      </c>
      <c r="C488" s="252">
        <v>1</v>
      </c>
    </row>
    <row r="489" spans="1:3" ht="15.75" x14ac:dyDescent="0.25">
      <c r="A489" s="251" t="s">
        <v>1531</v>
      </c>
      <c r="B489" s="251" t="s">
        <v>1532</v>
      </c>
      <c r="C489" s="252">
        <v>1</v>
      </c>
    </row>
    <row r="490" spans="1:3" ht="15.75" x14ac:dyDescent="0.25">
      <c r="A490" s="251" t="s">
        <v>1166</v>
      </c>
      <c r="B490" s="251" t="s">
        <v>1167</v>
      </c>
      <c r="C490" s="252">
        <v>1</v>
      </c>
    </row>
    <row r="491" spans="1:3" ht="15.75" x14ac:dyDescent="0.25">
      <c r="A491" s="251" t="s">
        <v>1168</v>
      </c>
      <c r="B491" s="251" t="s">
        <v>1169</v>
      </c>
      <c r="C491" s="252">
        <v>1</v>
      </c>
    </row>
    <row r="492" spans="1:3" ht="15.75" x14ac:dyDescent="0.25">
      <c r="A492" s="251" t="s">
        <v>1170</v>
      </c>
      <c r="B492" s="251" t="s">
        <v>1171</v>
      </c>
      <c r="C492" s="252">
        <v>1</v>
      </c>
    </row>
    <row r="493" spans="1:3" ht="15.75" x14ac:dyDescent="0.25">
      <c r="A493" s="251" t="s">
        <v>1172</v>
      </c>
      <c r="B493" s="251" t="s">
        <v>1173</v>
      </c>
      <c r="C493" s="252">
        <v>1</v>
      </c>
    </row>
    <row r="494" spans="1:3" ht="15.75" x14ac:dyDescent="0.25">
      <c r="A494" s="251" t="s">
        <v>1533</v>
      </c>
      <c r="B494" s="251" t="s">
        <v>1534</v>
      </c>
      <c r="C494" s="252">
        <v>1</v>
      </c>
    </row>
    <row r="495" spans="1:3" ht="15.75" x14ac:dyDescent="0.25">
      <c r="A495" s="251" t="s">
        <v>1535</v>
      </c>
      <c r="B495" s="251" t="s">
        <v>1536</v>
      </c>
      <c r="C495" s="252">
        <v>1</v>
      </c>
    </row>
    <row r="496" spans="1:3" ht="15.75" x14ac:dyDescent="0.25">
      <c r="A496" s="251" t="s">
        <v>1537</v>
      </c>
      <c r="B496" s="251" t="s">
        <v>1538</v>
      </c>
      <c r="C496" s="252">
        <v>1</v>
      </c>
    </row>
    <row r="497" spans="1:3" ht="15.75" x14ac:dyDescent="0.25">
      <c r="A497" s="251" t="s">
        <v>1539</v>
      </c>
      <c r="B497" s="251" t="s">
        <v>1540</v>
      </c>
      <c r="C497" s="252">
        <v>1</v>
      </c>
    </row>
    <row r="498" spans="1:3" ht="15.75" x14ac:dyDescent="0.25">
      <c r="A498" s="251" t="s">
        <v>1541</v>
      </c>
      <c r="B498" s="251" t="s">
        <v>1542</v>
      </c>
      <c r="C498" s="252">
        <v>1</v>
      </c>
    </row>
    <row r="499" spans="1:3" ht="15.75" x14ac:dyDescent="0.25">
      <c r="A499" s="251" t="s">
        <v>1543</v>
      </c>
      <c r="B499" s="251" t="s">
        <v>1544</v>
      </c>
      <c r="C499" s="252">
        <v>1</v>
      </c>
    </row>
    <row r="500" spans="1:3" ht="15.75" x14ac:dyDescent="0.25">
      <c r="A500" s="251" t="s">
        <v>1545</v>
      </c>
      <c r="B500" s="251" t="s">
        <v>1546</v>
      </c>
      <c r="C500" s="252">
        <v>1</v>
      </c>
    </row>
    <row r="501" spans="1:3" ht="15.75" x14ac:dyDescent="0.25">
      <c r="A501" s="251" t="s">
        <v>1547</v>
      </c>
      <c r="B501" s="251" t="s">
        <v>1548</v>
      </c>
      <c r="C501" s="252">
        <v>1</v>
      </c>
    </row>
    <row r="502" spans="1:3" ht="15.75" x14ac:dyDescent="0.25">
      <c r="A502" s="251" t="s">
        <v>1549</v>
      </c>
      <c r="B502" s="251" t="s">
        <v>1550</v>
      </c>
      <c r="C502" s="252">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5" ma:contentTypeDescription="Create a new document." ma:contentTypeScope="" ma:versionID="ca3ff490c03f9df55f2d08fc263cb6e1">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b46639402445d4618f976e863307104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D4A77D-B4F9-473D-A580-6F03B877E74F}">
  <ds:schemaRefs>
    <ds:schemaRef ds:uri="http://purl.org/dc/terms/"/>
    <ds:schemaRef ds:uri="http://schemas.openxmlformats.org/package/2006/metadata/core-properties"/>
    <ds:schemaRef ds:uri="http://purl.org/dc/dcmitype/"/>
    <ds:schemaRef ds:uri="http://schemas.microsoft.com/office/2006/documentManagement/types"/>
    <ds:schemaRef ds:uri="6e88766e-77d4-46c2-aa85-78e9afcbbd19"/>
    <ds:schemaRef ds:uri="http://purl.org/dc/elements/1.1/"/>
    <ds:schemaRef ds:uri="http://schemas.microsoft.com/office/2006/metadata/properties"/>
    <ds:schemaRef ds:uri="fc344ff9-8651-4f63-9839-1e3a085d13b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3151F59-2C40-45A0-B8B9-18DDA33B947A}"/>
</file>

<file path=customXml/itemProps3.xml><?xml version="1.0" encoding="utf-8"?>
<ds:datastoreItem xmlns:ds="http://schemas.openxmlformats.org/officeDocument/2006/customXml" ds:itemID="{FEBF5114-63C3-4EB0-A295-615F949DE9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Dashboard</vt:lpstr>
      <vt:lpstr>Results</vt:lpstr>
      <vt:lpstr>Instructions</vt:lpstr>
      <vt:lpstr>Gen Test Cases</vt:lpstr>
      <vt:lpstr>IOS 15.0M Test Cases</vt:lpstr>
      <vt:lpstr>IOS 16.0M Test Cases </vt:lpstr>
      <vt:lpstr>Change Log</vt:lpstr>
      <vt:lpstr>Issue Code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2014-11-17T05:09:03Z</dcterms:created>
  <dcterms:modified xsi:type="dcterms:W3CDTF">2021-01-27T16:41:49Z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0x010100E8981AE45EB946489AEC838024505119</vt:lpwstr>
  </property>
</Properties>
</file>