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Users\d88pb\Documents\Safeguard\Method\SEND TO IRS SCSEM package 09-30-2021\SCSEM Package 09302021\Mainframe\"/>
    </mc:Choice>
  </mc:AlternateContent>
  <xr:revisionPtr revIDLastSave="0" documentId="13_ncr:1_{F371C2C3-7AC5-441D-BA8B-0FCA830E7F0A}" xr6:coauthVersionLast="47" xr6:coauthVersionMax="47" xr10:uidLastSave="{00000000-0000-0000-0000-000000000000}"/>
  <bookViews>
    <workbookView xWindow="-28920" yWindow="-2085" windowWidth="29040" windowHeight="1584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5" hidden="1">'Issue Code Table'!$A$1:$U$522</definedName>
    <definedName name="_xlnm._FilterDatabase" localSheetId="3" hidden="1">'Test Cases'!$A$2:$AA$106</definedName>
    <definedName name="_xlnm.Print_Area" localSheetId="4">'Change Log'!$A$1:$D$14</definedName>
    <definedName name="_xlnm.Print_Area" localSheetId="0">Dashboard!$A$1:$C$45</definedName>
    <definedName name="_xlnm.Print_Area" localSheetId="2">Instructions!$A$1:$N$39</definedName>
    <definedName name="_xlnm.Print_Area" localSheetId="1">Results!$A$1:$N$23</definedName>
    <definedName name="_xlnm.Print_Area" localSheetId="3">'Test Cases'!$A$1:$K$105</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3" i="4"/>
  <c r="B29" i="8"/>
  <c r="B27" i="8"/>
  <c r="O12" i="8"/>
  <c r="M12" i="8"/>
  <c r="E12" i="8"/>
  <c r="D12" i="8"/>
  <c r="C12" i="8"/>
  <c r="B12" i="8"/>
  <c r="F12" i="8" l="1"/>
  <c r="N12" i="8"/>
  <c r="A27" i="8" s="1"/>
  <c r="C17" i="8"/>
  <c r="F21" i="8"/>
  <c r="D19" i="8"/>
  <c r="I19" i="8" s="1"/>
  <c r="E17" i="8"/>
  <c r="D23" i="8"/>
  <c r="I23" i="8" s="1"/>
  <c r="F22" i="8"/>
  <c r="C20" i="8"/>
  <c r="F17" i="8"/>
  <c r="H17" i="8" s="1"/>
  <c r="C22" i="8"/>
  <c r="E20" i="8"/>
  <c r="C18" i="8"/>
  <c r="E16" i="8"/>
  <c r="E18" i="8"/>
  <c r="F16" i="8"/>
  <c r="C21" i="8"/>
  <c r="D22" i="8"/>
  <c r="I22" i="8" s="1"/>
  <c r="E23" i="8"/>
  <c r="C19" i="8"/>
  <c r="D16" i="8"/>
  <c r="I16" i="8" s="1"/>
  <c r="D18" i="8"/>
  <c r="I18" i="8" s="1"/>
  <c r="D20" i="8"/>
  <c r="I20" i="8" s="1"/>
  <c r="E22" i="8"/>
  <c r="A29" i="8"/>
  <c r="C16" i="8"/>
  <c r="F20" i="8"/>
  <c r="E19" i="8"/>
  <c r="F19" i="8"/>
  <c r="F18" i="8"/>
  <c r="D17" i="8"/>
  <c r="I17" i="8" s="1"/>
  <c r="C23" i="8"/>
  <c r="D21" i="8"/>
  <c r="I21" i="8" s="1"/>
  <c r="F23" i="8"/>
  <c r="E21" i="8"/>
  <c r="H16" i="8" l="1"/>
  <c r="H21" i="8"/>
  <c r="H22" i="8"/>
  <c r="H18" i="8"/>
  <c r="H20" i="8"/>
  <c r="H23" i="8"/>
  <c r="H19" i="8"/>
  <c r="D24" i="8" l="1"/>
  <c r="G12" i="8" s="1"/>
</calcChain>
</file>

<file path=xl/sharedStrings.xml><?xml version="1.0" encoding="utf-8"?>
<sst xmlns="http://schemas.openxmlformats.org/spreadsheetml/2006/main" count="2408" uniqueCount="1779">
  <si>
    <t>Internal Revenue Service</t>
  </si>
  <si>
    <t>Office of Safeguards</t>
  </si>
  <si>
    <t xml:space="preserve"> ▪ SCSEM Subject: CA-Top Secret</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</si>
  <si>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</si>
  <si>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</si>
  <si>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</si>
  <si>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</si>
  <si>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</si>
  <si>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</si>
  <si>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</si>
  <si>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</si>
  <si>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</si>
  <si>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</si>
  <si>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</si>
  <si>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</si>
  <si>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</si>
  <si>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</si>
  <si>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</si>
  <si>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</si>
  <si>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</si>
  <si>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</si>
  <si>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</si>
  <si>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</si>
  <si>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</si>
  <si>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</si>
  <si>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</si>
  <si>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</si>
  <si>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</si>
  <si>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</si>
  <si>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</si>
  <si>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</si>
  <si>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</si>
  <si>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</si>
  <si>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</si>
  <si>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</si>
  <si>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</si>
  <si>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</si>
  <si>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</si>
  <si>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</si>
  <si>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</si>
  <si>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</si>
  <si>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</si>
  <si>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</si>
  <si>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</si>
  <si>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</si>
  <si>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</si>
  <si>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</si>
  <si>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</si>
  <si>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</si>
  <si>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</si>
  <si>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</si>
  <si>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</si>
  <si>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</si>
  <si>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</si>
  <si>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</si>
  <si>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</si>
  <si>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</si>
  <si>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</si>
  <si>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</si>
  <si>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</si>
  <si>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</si>
  <si>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</si>
  <si>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</si>
  <si>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</si>
  <si>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</si>
  <si>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</si>
  <si>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CA Top Secret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</si>
  <si>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</si>
  <si>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</si>
  <si>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</si>
  <si>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</si>
  <si>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DISA STIG for CA Top Secret</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</si>
  <si>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</si>
  <si>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</si>
  <si>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</si>
  <si>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</si>
  <si>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</si>
  <si>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</si>
  <si>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</si>
  <si>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</si>
  <si>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</si>
  <si>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</si>
  <si>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</si>
  <si>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</si>
  <si>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</si>
  <si>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</si>
  <si>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</si>
  <si>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</si>
  <si>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</si>
  <si>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</si>
  <si>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</si>
  <si>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</si>
  <si>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</si>
  <si>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</si>
  <si>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</si>
  <si>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</si>
  <si>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</si>
  <si>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</si>
  <si>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</si>
  <si>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</si>
  <si>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</si>
  <si>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</si>
  <si>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</si>
  <si>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</si>
  <si>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</si>
  <si>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</si>
  <si>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</si>
  <si>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</si>
  <si>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</si>
  <si>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</si>
  <si>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</si>
  <si>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</si>
  <si>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</si>
  <si>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</si>
  <si>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</si>
  <si>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</si>
  <si>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</si>
  <si>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</si>
  <si>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</si>
  <si>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</si>
  <si>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</si>
  <si>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Reference</t>
  </si>
  <si>
    <t>Criticality</t>
  </si>
  <si>
    <t>Issue Code</t>
  </si>
  <si>
    <r>
      <t xml:space="preserve">Issue Code Mapping (Select </t>
    </r>
    <r>
      <rPr>
        <b/>
        <u/>
        <sz val="10"/>
        <rFont val="Arial"/>
        <family val="2"/>
      </rPr>
      <t>one</t>
    </r>
    <r>
      <rPr>
        <b/>
        <sz val="10"/>
        <rFont val="Arial"/>
        <family val="2"/>
      </rPr>
      <t xml:space="preserve"> to enter in column N)</t>
    </r>
  </si>
  <si>
    <t>Risk Rating (Do Not Edit)</t>
  </si>
  <si>
    <t>TS-01</t>
  </si>
  <si>
    <t>SA-22</t>
  </si>
  <si>
    <t>Unsupported System Components</t>
  </si>
  <si>
    <t>Interview</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</si>
  <si>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</si>
  <si>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</si>
  <si>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</si>
  <si>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TS-02</t>
  </si>
  <si>
    <t>Interview
Examine</t>
  </si>
  <si>
    <t>Control Options Report</t>
  </si>
  <si>
    <t>HSA10
HSA11</t>
  </si>
  <si>
    <t>HSA10: The internally hosted software's major release is no longer supported by the vendor
HSA11: The internally hosted software's minor release is no longer supported by the vendor</t>
  </si>
  <si>
    <t>TS-03</t>
  </si>
  <si>
    <t>AC-11</t>
  </si>
  <si>
    <t>Device Lock</t>
  </si>
  <si>
    <t>The information system prevents further access to the system by initiating a session lock after 15 minutes of inactivity, and the session lock remains in effect until the user reestablishes access using appropriate identification and authentication procedures.</t>
  </si>
  <si>
    <t>Confer with the Information Assurance Manager (IAM) and System Administrator (SA).  Verify that interactive sessions (TSO, TPX, etc.) are locked after a period of inactivity in accordance with IRS publication 1075 guidelines.  The inactivity time should be 15 minutes or less.</t>
  </si>
  <si>
    <t>Interactive sessions are locked after 15 minutes of inactivity.</t>
  </si>
  <si>
    <t>4/11/14: Updated.</t>
  </si>
  <si>
    <t>Moderate</t>
  </si>
  <si>
    <t>HAC2</t>
  </si>
  <si>
    <t>HAC2: User sessions do not lock after the Publication 1075 required timeframe</t>
  </si>
  <si>
    <t>TS-04</t>
  </si>
  <si>
    <t>AC-2</t>
  </si>
  <si>
    <t>Account Management</t>
  </si>
  <si>
    <t>System User List</t>
  </si>
  <si>
    <t>The vendor-supplied account (IBMUSER) has been revoked after successful installation of TSS security.</t>
  </si>
  <si>
    <t>Confer with the Information Assurance Manager (IAM) and the TSS Security Administrator.  Review the list of user accounts; Verify IBMUSER is revoked.</t>
  </si>
  <si>
    <t>IBMUSER is revoked.</t>
  </si>
  <si>
    <t>Significant</t>
  </si>
  <si>
    <t>HAC27</t>
  </si>
  <si>
    <t>HAC27: Default accounts have not been disabled or renamed</t>
  </si>
  <si>
    <t>TS-05</t>
  </si>
  <si>
    <t xml:space="preserve">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day time period; and (vi) reviewing user accounts semi-annually.  </t>
  </si>
  <si>
    <t>Confer with the Information Assurance Manager (IAM) to determine the site policy and procedures for issuing, managing, reviewing, and deactivating user accounts.</t>
  </si>
  <si>
    <t>The site implements account management procedures to issue, manage, review, and deactivate user accounts.</t>
  </si>
  <si>
    <t>4/11/14: Updated.
Note:  Agency-specific input may be required if user and dataset administration is delegated to the agency.</t>
  </si>
  <si>
    <t>HAC37</t>
  </si>
  <si>
    <t>HAC37: Account management procedures are not implemented</t>
  </si>
  <si>
    <t>TS-06</t>
  </si>
  <si>
    <t>AC-3</t>
  </si>
  <si>
    <t>Access Enforcement</t>
  </si>
  <si>
    <t>Examine</t>
  </si>
  <si>
    <t>Users are prevented from circumventing key attributes.</t>
  </si>
  <si>
    <t xml:space="preserve">Procedures: 
Obtain and review the TSSystem Administrator (SA)UDIT report using the keyword "PRIVILEGES" for a listing of privileged ACIDs that allows users to bypass security attributes.
</t>
  </si>
  <si>
    <t>Expected Results:
Evaluate all ACIDs with ADMIN authority.  Ensure that all personnel with ADMIN have data security responsibilities.
Evaluate all ACIDs with the following attributes.
CONSOLE
NOADSP
NODSNCHK
NOLCFCHK
NOPWCHG
NORESCHK
NOSUBCHK
NOVOLCHK</t>
  </si>
  <si>
    <t>HCM41</t>
  </si>
  <si>
    <t>HCM41: Top Secret security settings are not properly configured</t>
  </si>
  <si>
    <t>TS-07</t>
  </si>
  <si>
    <t>Tape security is activated.</t>
  </si>
  <si>
    <t xml:space="preserve">Procedures:
Review the TSS MODIFY(STATUS) system Control Option report to verify tapes security is activate.
</t>
  </si>
  <si>
    <t>Expected Results: 
TAPE(ON) or a tape management product (CA-1) is in use.</t>
  </si>
  <si>
    <t>TS-08</t>
  </si>
  <si>
    <t>Ensure access violations, accumulated by user batch jobs submitted to the system, are restricted.</t>
  </si>
  <si>
    <t xml:space="preserve">Procedures: 
From the TSS MODIFY(STATUS) report verify that the VTHRESH system Control Option is set to cancel after three violations: VTHRESH(3,CAN)
</t>
  </si>
  <si>
    <t>Expected Results: 
VTHRESH(3,CAN)</t>
  </si>
  <si>
    <t>HAC15</t>
  </si>
  <si>
    <t>HAC15: User accounts not locked out after 3 unsuccessful login attempts</t>
  </si>
  <si>
    <t>TS-09</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</si>
  <si>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</si>
  <si>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</si>
  <si>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</si>
  <si>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</si>
  <si>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</si>
  <si>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These could be Physical Sequential (DSORG=PS) files, or members of Partitioned Dataset (PDS - DSORG=PO) files.
2. Determine if the naming convention of the files identifies them as containing FTI.</t>
  </si>
  <si>
    <t xml:space="preserve">All sequential access ("flat") files containing FTI are named to clearly identify them as containing FTI (wholly or in part).
</t>
  </si>
  <si>
    <t>Central IT:
Agency:</t>
  </si>
  <si>
    <t>4/11/14: Updated.
Note:  Agency-specific input may be required if user and dataset administration is delegated to the agency.
Note: Document here the file names of the sequential access ("flat") files which contain FTI.</t>
  </si>
  <si>
    <t>Limited</t>
  </si>
  <si>
    <t>HAC4</t>
  </si>
  <si>
    <t>HAC4: FTI is not labeled and is commingled with non-FTI</t>
  </si>
  <si>
    <t>TS-10</t>
  </si>
  <si>
    <t>Assess the file-level labeling of databases (or other direct access files) containing FTI.</t>
  </si>
  <si>
    <t>Procedures:
Note:  This check applies to all non-DB2 direct access and database files.  DB2 files are covered in the DB2-zOS SCSEM.
1. Identify which databases (or other direct access files) on the system contain FTI.
2. Determine if the naming convention of the files identifies them as containing FTI.</t>
  </si>
  <si>
    <t xml:space="preserve">All non-DB2 databases (or other direct access files) containing FTI are named to clearly identify them as containing FTI.
</t>
  </si>
  <si>
    <t>4/11/14: Updated.
Note:  Agency-specific input may be required if user and dataset administration is delegated to the agency.
Note: Document here the file names of the databases (or other direct access files)  which contain FTI.</t>
  </si>
  <si>
    <t>TS-11</t>
  </si>
  <si>
    <t>AC-5</t>
  </si>
  <si>
    <t>Separation of Duties</t>
  </si>
  <si>
    <t>System security management controls are organized in a hierarchical manner, to allow the delegation of security management responsibility.  Delegated authority is granted in the most restrictive fashion possible.</t>
  </si>
  <si>
    <t>Procedures: 
Obtain and review the TSSCHART utility program to obtain the ACID structure for the organization. Obtain an organization chart. 
Review the TSSCHART report to determine which ACIDs are assigned security authorities:
MSCA - Master Security
SCA - Security Admin
ZCA - Zone Security Admin
VCA - Division Security Admin
DCA - Department Admin
LSCA - Limited Scope Admin
Compare the TSSCHART report to the documented organization chart to determine adequacy of security authorities and identify conflicts of interest. Is security administered independently of application systems, technical support operations, and computer operations?
Note: These capabilities should only be granted to a small group of users (ACIDs) with assigned security responsibilities</t>
  </si>
  <si>
    <t>The security controls posture allows appropriate security privileges in a manner consistent with granting the least privilege necessary to allow security functions to be performed at the organizational level.</t>
  </si>
  <si>
    <t>HAC11</t>
  </si>
  <si>
    <t>HAC11: User access was not established with concept of least privilege</t>
  </si>
  <si>
    <t>TS-12</t>
  </si>
  <si>
    <t>Security administrators are prevented from overriding certain security violation activities.</t>
  </si>
  <si>
    <t xml:space="preserve">Procedures: 
From the TSS MODIFY(STATUS) report verify that the DRC system Control Option is set to control ACID from overriding certain security violation activities.
</t>
  </si>
  <si>
    <t>Expected Results: 
DRC(IN,DS,VL,RS,PW)
Note: DRC - Use should be documented as this allows security administrators to change the characteristics of Detailed Reason Codes, errors codes)
IN- selects all initiation violation codes.
DS- selects all data set violation codes.
VL- selects all volume violation codes.
RS- selects all resource violation codes.
PW- selects all password violation codes.
DRC is not set as a default value.</t>
  </si>
  <si>
    <t>TS-13</t>
  </si>
  <si>
    <t xml:space="preserve">Procedures:
From the TSS MODIFY(STATUS) report verify that the EXIT(xx) system Control Option is set to control ACID from overriding certain security violation activities.
</t>
  </si>
  <si>
    <t>Expected Results: 
EXIT(ON)
Note: Defining the TSSINSTX in the link-list will also activate the EXIT feature.</t>
  </si>
  <si>
    <t>TS-14</t>
  </si>
  <si>
    <t>Only system programming personnel are authorized to access sensitive and critical SYS1 data sets</t>
  </si>
  <si>
    <t>Procedures: 
Obtain and review the TSS WHOHAS DSN(SYS1.*) report to determine adequacy of the data profile.
Note: ACCESS- option provides universal privileges to users.
Note: Access to the SYS1 high-level qualifier and the following critical files should be restricted to a limited number of system programming personnel:
-SYS1.LINKLIB
-SYS1.LPALIB
-SYS1.MIGLIB
-SYS1.NUCLEUS
-SYS1.PARMLIB
-SYS1.PROCLIB
-SYS1.SVCLIB
-SYS1.UADS
-SYS1.VTAMLIB
-SYS1.VTAMLST</t>
  </si>
  <si>
    <t>Access to the SYS1 high-level qualifier should be restricted to a limited number of system programming personnel.</t>
  </si>
  <si>
    <t>TS-15</t>
  </si>
  <si>
    <t>AC-6</t>
  </si>
  <si>
    <t>Least Privilege</t>
  </si>
  <si>
    <t>UADS</t>
  </si>
  <si>
    <t>UserIDs defined in SYS1.UADS are limited to IBMUSER, and to authorized emergency, disaster recovery, and systems personnel.</t>
  </si>
  <si>
    <t xml:space="preserve">1. Consult with the TSS Security Administrator and verify that UserIDs defined in the TSO User Attribute Dataset (SYS1.UADS) are restricted to IBMUSER, and to authorized emergency, disaster recovery, and systems personnel.
2. List TSO users defined to SYS1.UADS dataset. Verify that these users are defined to TSS. </t>
  </si>
  <si>
    <t>UserIDs defined the TSO User Attribute Dataset (SYS1.UADS) are limited to IBMUSER, and to authorized emergency, disaster recovery, and systems personnel.  The emergency, disaster recovery, and systems personnel are defined to TSS.</t>
  </si>
  <si>
    <t>HAC13</t>
  </si>
  <si>
    <t>HAC13: Operating system configuration files have incorrect permissions</t>
  </si>
  <si>
    <t>TS-16</t>
  </si>
  <si>
    <t>Access Rules Report</t>
  </si>
  <si>
    <t>FTI datasets are restricted to users having a "need to know".</t>
  </si>
  <si>
    <t>Procedures:
1. Obtain the Access Rules (report) from the security officer for each FTI dataset.  Note: The applications programmer or production control group may have to assist in identifying all FTI datasets.
2. Through inquiry of appropriate personnel, (data security, programming, data center operations) determine the name and job function of each user listed separately or within a group on the access control list.  Determine whether users having access is appropriate and based on need to know and the least privilege concept.  Given the nature of these datasets, even READ access maybe inappropriate. Ensure that no profile grants default or Global READ access to these data sets.
Note: Data Security, Systems and Application Programmers, Data Center Operations, and Production Control typically do not need to have routine access to these datasets.  FIRECALL or EMERGENCY IDs are the preferred control to grant temporary access to FTI datasets.</t>
  </si>
  <si>
    <t>Users have access as appropriate and based on need to know and the least privilege concept.  FIRECALL or EMERGENCY IDs are the control used to grant temporary access to FTI datasets.</t>
  </si>
  <si>
    <t xml:space="preserve">4/11/14: Updated.
Note:  Agency-specific input may be required if user and dataset administration is delegated to the agency.
</t>
  </si>
  <si>
    <t>TS-17</t>
  </si>
  <si>
    <t>Access control policies governing the use of BYPASS command is adequate.</t>
  </si>
  <si>
    <t>Procedures:
Verify that policies and procedures are established to ensure:   (1) Use of BYPASS command is restricted to authorized personnel and approved by appropriate systems management personnel; and  (2) Use of the BYPASS command is monitored regularly.</t>
  </si>
  <si>
    <t>Use of BYPASS command is restricted to authorized personnel, approved by appropriate systems management personnel; and is monitored regularly.</t>
  </si>
  <si>
    <t>TS-18</t>
  </si>
  <si>
    <t xml:space="preserve">Data sets and general resources are controlled from global access. </t>
  </si>
  <si>
    <t>Procedures:
Review the TSS LIST(ALL) DATA (ALL) report to verify that data sets and general resources global ALL record privileges do not provide users with additional unnecessary authority.</t>
  </si>
  <si>
    <t>Data set and general resources global ALL record privileges do not provide users with additional unnecessary authority.</t>
  </si>
  <si>
    <t>TS-19</t>
  </si>
  <si>
    <t>The Security File is automatically and periodically backed up to allow for an expeditious and accurate recovery security privileges.</t>
  </si>
  <si>
    <t xml:space="preserve">Procedures:
From the TSS MODIFY(STATUS) report verify that the BACKUP(xx) system Control Option is set to automatically backup the Security File.
</t>
  </si>
  <si>
    <t>Expected Results: 
BACKUP or BACKUP(hhmm)
BACKUP immediately backups up the Security File.
BACKUP(hhmm) backups  up the Security File daily at the time specified.
BACKUP(0100) - Vendor default setting
Note: Either recommendation will periodically backup the Security File.
Note: This setting is dependent upon the BACKUP DD statement being present/ defined in the TSS started task procedure.</t>
  </si>
  <si>
    <t>HAC42</t>
  </si>
  <si>
    <t>HAC42: System configuration files are not stored securely</t>
  </si>
  <si>
    <t>TS-20</t>
  </si>
  <si>
    <t>Jobs and users are prevented from circumventing and bypassing TSS security software controls.</t>
  </si>
  <si>
    <t xml:space="preserve">Procedures:
From the TSS MODIFY(STATUS) report verify that the BYPASS system Control Option is set to control jobs and users according to the TSS privileges.
</t>
  </si>
  <si>
    <t>Expected Results: 
BYPASS - Should not be specified.  
Note: If it is specified (only the MSCA can do this), you must get explanation from the security administrator as this allows the specified ACID or job to bypass TSS controls.
BYPASS is not a vendor default setting.</t>
  </si>
  <si>
    <t>TS-21</t>
  </si>
  <si>
    <t>Jobs and users are restricted from accessing resources and data when the TSS package becomes inactive.</t>
  </si>
  <si>
    <t xml:space="preserve">Procedures: 
From the TSS MODIFY(STATUS) report verify that the DOWN(Sx,Tx,Bx,Ox) system Control Option is set to control jobs and users when TSS becomes inactive.
</t>
  </si>
  <si>
    <t>Expected Results: 
DOWN(SB,TW,BW,OW)
Note: If Top Secret becomes inactive, only started tasks may bypass security (SB).  Other facilities must wait (xW).  There can be more than four entries, investigate all entries suffixed "B" (bypass).
S = Started Tasks
T = TSO 
B = Batch
O = Online
DOWN(SB,TW,BW,OW) – Vendor default setting</t>
  </si>
  <si>
    <t>TS-22</t>
  </si>
  <si>
    <t>Control Options specific to critical facilities are securely defined to prevent users from circumventing TSS controls.</t>
  </si>
  <si>
    <t xml:space="preserve">Procedures: 
From the TSS MODIFY(STATUS) report verify that the FACILITY  (e.g.,APPC, TSO, CICS, BATCH, STC,IMS) Control Options are set to control activities. Review Facility Control Options to determine whether they conflict with the Global Control Options or support sound security practices. Control options for consideration include: LOGGING, LOCKTIME, MODE, &amp; LOCKTIME.
</t>
  </si>
  <si>
    <t>Expected Results:
MODE=FAIL 
DOWN=WAIT or DOWN=FAIL
LOCKTIME=030
Note: Facility Control Options supersede Global Control Options. Use guidance provide in the Global Control Options presented above.
DOWN=NORMAL provide native system security when TSS is inactive. Generally, not an acceptable level of security.
DOWN=GLOBAL defaults to the setting defined by the DOWN control option. An asterisk (*) has the same meaning as GLOBAL. This is an acceptable definition only if the aforementioned DOWN control option is adequately defined.
Locktime is available for on-line facilities, and note that individual locking thresholds can be set by users/profiles that override the facility level threshold values.</t>
  </si>
  <si>
    <t>TS-23</t>
  </si>
  <si>
    <t>Users cannot modify the ALTER, CONTROL or UPDATE access authority to the SMF audit files (e.g. SYS1.MAN*).</t>
  </si>
  <si>
    <t>Procedures: 
Obtain and review the TSS WHOHAS DSN(SYS1.MAN*) report.</t>
  </si>
  <si>
    <t>User have no access to the SYS1.MAN* data sets</t>
  </si>
  <si>
    <t>TS-24</t>
  </si>
  <si>
    <t>Access to the TSS distribution libraries (the files from which the product is installed) is controlled.</t>
  </si>
  <si>
    <t>Procedures:
1. Obtain the Access Rules report from the security officer for  TSS distribution libraries (generally denoted by the high level prefix CAI.*)
2. The TSS distribution libraries contain the load modules for the TSS software product.  Examples of TSS load modules include the ISPF (Interactive System Productivity Facility) interface panels, macros, or vendor-developed JCL (Job Control Language) procedures.
3. Through inquiry of the security officer, determine the name and job function of each user listed separately or within a Group on the Access Control List.  Determine whether users having access is appropriate and based on a need to know, least privilege concept.  Only systems programmers tasked with routinely maintaining the TSS system product should have access to these datasets.</t>
  </si>
  <si>
    <t>Only systems programmers tasked with routinely maintaining the TSS system product have access to these datasets.
Note: System installation files should not be accessible on a production system.  If installation files are not accessible from the production system, this test is Not Applicable
Note: The high-level prefix may be site-specific.</t>
  </si>
  <si>
    <t>TS-25</t>
  </si>
  <si>
    <t>Access to the TSS database and files is properly restricted.</t>
  </si>
  <si>
    <t xml:space="preserve">Procedures: 
Obtain the names of the TSS primary and secondary data sets.  Review the TSS WHOHAS DSN(xxx.x) report to determine that the Owners are not individuals and the locations are different volumes.
(TSS.SECFILE) - Security File
(TSS.AUDIT) - Audit/Tracking File (optional alternate file)
(TSS.BACKUP) - Backup File
(TSS.RECOVERY) - Recovery File
(TSS.CMP) - Command Propagation Files
Through inquiry of the security officer, determine the name and job function of each user listed separately or within a Group on the Access Control List.  </t>
  </si>
  <si>
    <t>Access to the TSS database and files is properly restricted.  No users have direct access to these files, not even READ access.
Note: Access to these files can be granted for emergency purposes using a FIRECALL or EMERGENCY ID.
Note: The high-level prefix and file names may be site-specific.</t>
  </si>
  <si>
    <t>4/11/14:  Updated.</t>
  </si>
  <si>
    <t>TS-26</t>
  </si>
  <si>
    <t>APF List and Linklist libraries</t>
  </si>
  <si>
    <t>UPDATE and ALLOCATE authority will be restricted for all libraries in the APF list and Linklist.</t>
  </si>
  <si>
    <t xml:space="preserve">1. Review the active SYS1.PARMLIB(PROGxx) to identify all APF authorized libraries defined in the member. 
2. Review the active SYS1.PARMLIB(IEAAPFxx) to identify all APF authorized libraries defined in the member. 
3. Obtain and review the Access Rules report from the security officer for SYS1.LINKLIB, SYS1.SVCLIB, and the libraries listed in the two active PARMLIB members, to determine if they are properly controlled.
4. Ensure that all APF authorized libraries defined in the members exist and reside on the volumes specified. 
</t>
  </si>
  <si>
    <t>1. All APF libraries defined in the members reside on specified volumes. 
2. UPDATE (Read/Write access) and ALLOCATE authorities are restricted for these libraries. 
3. The default access for these libraries grants only the ability to read and execute.</t>
  </si>
  <si>
    <t>TS-27</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</si>
  <si>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</si>
  <si>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</si>
  <si>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</si>
  <si>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 xml:space="preserve">4/11/14: Updated.
Note:  Agency-specific input may be required if the agency is responsible for their own 3270 emulation software.
</t>
  </si>
  <si>
    <t>TS-28</t>
  </si>
  <si>
    <t>AC-7</t>
  </si>
  <si>
    <t>Unsuccessful Logon Attempts</t>
  </si>
  <si>
    <t>Users' accounts are revoked after three (3) consecutive, unsuccessful login attempts within a 120 minutes period.</t>
  </si>
  <si>
    <t>Procedures:
From review of the TSS MODIFY(STATUS) report  verify that the PTHRESH(nn) system Control Option supports lockout after 3 unsuccessful attempts within a 120 minute period.</t>
  </si>
  <si>
    <t>Expected Results: 
PTHRESH(3)</t>
  </si>
  <si>
    <t>TS-29</t>
  </si>
  <si>
    <t>AC-8</t>
  </si>
  <si>
    <t>System Use Notification</t>
  </si>
  <si>
    <t xml:space="preserve">The system displays an IRS-approved screen-warning banner that outlines the nature and sensitivity of information and the consequences /penalties for misuse. </t>
  </si>
  <si>
    <t xml:space="preserve">Obtain and review the Warning Banner for compliance with IRS publication 1075 guidance.
</t>
  </si>
  <si>
    <t xml:space="preserve">Expected Results:
The warning banner is compliant with IRS publication 1075 guidelines and contains the following 4 elements:
-  the system contains US government information
-  users actions are monitored and audited
-  unauthorized use of the system is prohibited 
-  unauthorized use of the system is subject to criminal and civil penalties
</t>
  </si>
  <si>
    <t>4/11/14: Wording updated</t>
  </si>
  <si>
    <t>HAC14
HAC38</t>
  </si>
  <si>
    <t>HAC14: Warning banner is insufficient
HAC38: Warning banner does not exist</t>
  </si>
  <si>
    <t>TS-30</t>
  </si>
  <si>
    <t>AU-11</t>
  </si>
  <si>
    <t>Audit Record Retention</t>
  </si>
  <si>
    <t>The organization retains audit records for 7 years to provide support for after-the-fact investigations of security incidents and to meet regulatory and organizational information retention requirements.</t>
  </si>
  <si>
    <t>Confer with the Systems Programmer and Information Assurance Manager (IAM) to determine the site policy and procedures for dumping (backing up) SMF data and CA-Top Secret audit data, and for creating duplicate backups to prevent data loss.  Determine that the site data retention policy is in accordance with IRS  publication 1075 guidelines.</t>
  </si>
  <si>
    <t>Policy and procedures exist for backing up and retaining SMF data.  SMF data and CA-Top Secret audit data are retained for at least 7 years, in accordance with IRS publication 1075 guidelines.</t>
  </si>
  <si>
    <t>4/11/14:  Updated to 7 years, updated wording.</t>
  </si>
  <si>
    <t>HAU7</t>
  </si>
  <si>
    <t>HAU7: Audit records are not retained per Pub 1075</t>
  </si>
  <si>
    <t>TS-31</t>
  </si>
  <si>
    <t>AU-12</t>
  </si>
  <si>
    <t>Audit Generation</t>
  </si>
  <si>
    <t>Checks to see if auditing is implemented.</t>
  </si>
  <si>
    <t>Confer with the Information Assurance Manager (IAM) and System Administrator (SA).  Verify that auditing is enabled.  If the auditing is not enabled then this is a finding.</t>
  </si>
  <si>
    <t>Auditing is implemented.</t>
  </si>
  <si>
    <t>Note:  Auditing is enabled by default in CA-TSS, and cannot be turned off within the product.</t>
  </si>
  <si>
    <t>HAU2</t>
  </si>
  <si>
    <t>HAU2: No auditing is being performed on the system</t>
  </si>
  <si>
    <t>TS-32</t>
  </si>
  <si>
    <t>AU-2</t>
  </si>
  <si>
    <t>Audit Events</t>
  </si>
  <si>
    <t>Violation Report</t>
  </si>
  <si>
    <t>Audit trails are generated. Actions of any one or more users based on individual identity can be selectively audited.</t>
  </si>
  <si>
    <t xml:space="preserve">Procedures:
Obtain and review the audit and TSS violation reports distributed to and reviewed by the TSS analysts.  If none, obtain and review the following TSS security reports.
TSSystem Administrator (SA)UDIT CHANGE – Logs updates to the security file report.
TSSystem Administrator (SA)UDIT CHANGE EVENT (VIOL) - Violation report. Password violation messages are always produced.
</t>
  </si>
  <si>
    <t>Expected Results:
Each audit event trails the user and information relevant to the event (e.g., date and time of the event, user, type of event, file name and the success or failure of the event)</t>
  </si>
  <si>
    <t>HAU17</t>
  </si>
  <si>
    <t xml:space="preserve">HAU17: Audit logs do not capture sufficient auditable events
</t>
  </si>
  <si>
    <t>TS-33</t>
  </si>
  <si>
    <t>Audit trails are generated for READ and above access attempts to FTI data sets.</t>
  </si>
  <si>
    <t xml:space="preserve">Procedures: 
Determine data sets assigned the Audit attribute. Inquire of the administrator of the method for recording and auditing activities against FTI data sets.  Obtain and review a sample of the audit reports. 
</t>
  </si>
  <si>
    <t>Expected Results: 
LOG=ALL for FTI datasets.
Note:TSSUTIL - The security administrator determines the content of this report.  The report shows detailed security related events.
Note: The audit report records the date and time of the security events, the user, and the type of event/commands performed by privileged users.</t>
  </si>
  <si>
    <t>HAU21</t>
  </si>
  <si>
    <t xml:space="preserve">HAU21: System does not audit all attempts to gain access </t>
  </si>
  <si>
    <t>TS-34</t>
  </si>
  <si>
    <t xml:space="preserve">Powerful utility functions are logged and audited. </t>
  </si>
  <si>
    <t xml:space="preserve">Procedures: 
Review the TSS MODIFY(STATUS) system Control Option report to verify that audit logs are capturing security related events.
Default LOG=(MSG,SMF,INIT,SEQ9)
Note: The LOG option identifies the types of events to log.
MSG- violation messages
SMF-location of event logs
INIT-job initiations and terminations
SEC9-batch job and STC violations
FACILITY suboption overrides the global LOG option.
</t>
  </si>
  <si>
    <t>Expected Results:
Audit logs are capturing security related events</t>
  </si>
  <si>
    <t>TS-35</t>
  </si>
  <si>
    <t>Changes to the security file are recorded to the recovery file.</t>
  </si>
  <si>
    <t>Procedures:
From the TSS MODIFY(STATUS) report verify that the RECOVER system Control Option is set to record changes to the security file.  If not found there, check the TSS startup parameters PARMLIB member (PARMLIST) to see if RECOVER(ON) is listed there.  If it is set there, then, there is NO FINDING</t>
  </si>
  <si>
    <t>Expected Results: 
RECOVER(ON)</t>
  </si>
  <si>
    <t>TS-36</t>
  </si>
  <si>
    <t>SYS1.PARMLIB(SMFPRMxx)</t>
  </si>
  <si>
    <t>Auditing is configured to capture security-relevant events.</t>
  </si>
  <si>
    <t xml:space="preserve">Procedures:
Review SYS1.PARMLIB(SMFPRMxx) [xx=00 or production suffix) 
1. Ensure that, at a minimum, all IBM (00-127), the TSS System Administrator (SA)F Trace (as defined in control option SMFTYPE, default 231), and TSOMON (199) SMF record types are written.  (Top Secret uses the RACF SMF record types.)  
1. Request documentation for any record types appearing in a NOTYPE(nn) parameter.
Note: Some records, such as (NOTYPE(4:5,16,19:20,34:36,40:41,69,99), may be suppressed for performance reasons.
3. If SMF exits IEFU83, IEFU84, IEFU85 are listed, verify with the Systems Programmer the functions performed by the exits.  Ensure that they do not suppress required SMF record types.
4. Verify that the system SMF data sets (SYS1.MANx,...) exist and are written to.
</t>
  </si>
  <si>
    <t xml:space="preserve">1. IBM (00-127), the TSS System Administrator (SA)F Trace (as defined in control option SMFTYPE, default 231),  and TSOMON (199) SMF record types  are written.
2. Documentation exists for any record types appearing in a NOTYPE(nn) parameter.
3. If SMF exits IEFU83, IEFU84, IEFU85 are listed, they do not suppress required SMF record types.
4. The system SMF data sets (SYS1.MANx) exist and are written to.
</t>
  </si>
  <si>
    <t>TS-37</t>
  </si>
  <si>
    <t>AU-3</t>
  </si>
  <si>
    <t>Content of Audit Records</t>
  </si>
  <si>
    <t xml:space="preserve">The audit trail shall capture:  i) the date of the system event; ii) the time of the system event; iii) the type of system event initiated; and iv) the user account, system account, service or process responsible for initiating the system event.   </t>
  </si>
  <si>
    <t xml:space="preserve">Procedures:
1. Request the System Administrator to generate SMF audit and security (SMFDUMP) reports by batch.  
2. Review the Report and verify that the required data are collected for SMF record types:
    IBM: 80
</t>
  </si>
  <si>
    <t xml:space="preserve">The required data are collected.
</t>
  </si>
  <si>
    <t>HAU22</t>
  </si>
  <si>
    <t>HAU22: Content of audit records is not sufficient</t>
  </si>
  <si>
    <t>TS-38</t>
  </si>
  <si>
    <t>AU-4</t>
  </si>
  <si>
    <t>Audit Storage Capacity</t>
  </si>
  <si>
    <t>The organization allocates sufficient audit record storage capacity and configures auditing to reduce the likelihood of such capacity being exceeded.</t>
  </si>
  <si>
    <t xml:space="preserve">Interview Information Assurance Officer (IAO) or systems programmer to determine if log storage is sufficient to meet IRS logging and retention requirements. Review the size of the SMF data (SYS1.MANx) files, the %-utilization, and the schedule with which the files are dumped (backed up) and cleared. IRS Publication 1075, section 9.3, requires log data retention for 7 years. </t>
  </si>
  <si>
    <t>SMF data (SYS1.MANx) files are managed adequately to prevent the loss of system audit data.</t>
  </si>
  <si>
    <t>HAU23
HAU24</t>
  </si>
  <si>
    <t>HAU23: Audit storage capacity threshold has not been defined
HAU24: Administrators are not notified when audit storage threshold is reached</t>
  </si>
  <si>
    <t>TS-39</t>
  </si>
  <si>
    <t>AU-5</t>
  </si>
  <si>
    <t>Response to Audit Processing Failures</t>
  </si>
  <si>
    <t>The information system alerts appropriate organizational officials in the event of an audit processing failure</t>
  </si>
  <si>
    <t>With the systems programmer, ensure that the system issues console alerts when the SYS1.MANx files approach and reach critical threshold.  Verify that the operations staff has standing instructions to notify the appropriate personnel, and that procedures have been established to dump the SMF data.</t>
  </si>
  <si>
    <t>Appropriate console alerts are issued, and procedures exist to notify personnel and to manage the backup of SMF data.</t>
  </si>
  <si>
    <t>HAU25</t>
  </si>
  <si>
    <t>HAU25: Audit processing failures are not properly reported and responded to</t>
  </si>
  <si>
    <t>TS-40</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</si>
  <si>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</si>
  <si>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</si>
  <si>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</si>
  <si>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</si>
  <si>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(at least weekly).  Automated tools are used if available.</t>
  </si>
  <si>
    <t>HAU3
HAU18</t>
  </si>
  <si>
    <t>HAU3: Audit logs are not being reviewed
HAU18: Audit logs are reviewed, but not per Pub 1075 requirements</t>
  </si>
  <si>
    <t>TS-41</t>
  </si>
  <si>
    <t>AU-8</t>
  </si>
  <si>
    <t>Time Stamps</t>
  </si>
  <si>
    <t>Checks to ensure system time is synchronized with an authoritative time server (e.g.. NIST, Naval Observatory, State Time Server).</t>
  </si>
  <si>
    <t>Confer with the Systems Programmer and Information Assurance Manager (IAM) to determine the site policy and procedures for setting, verifying, and synchronizing the system clock.  Inquire whether the system clock is set to GMT+0 with a Time Zone offset, or whether the system clock is set to local time.</t>
  </si>
  <si>
    <t xml:space="preserve"> An authoritative (U.S. IRS approved source) time-server is used. Approved sources include the US Naval Observatory NTP servers, NIST Internet Time Service, State time server.</t>
  </si>
  <si>
    <t>HAU11</t>
  </si>
  <si>
    <t>HAU11: NTP is not properly implemented</t>
  </si>
  <si>
    <t>TS-42</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</si>
  <si>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</si>
  <si>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</si>
  <si>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</si>
  <si>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Procedures:
1. Request the System Administrator to generate a TSS data set access  report.  Review the report and verify that access to the SMF data sets (SYS1.MANx) is restricted to authorized personnel.
</t>
  </si>
  <si>
    <t>Access to the SMF data sets (SYS1.MANx) is restricted to authorized personnel.
The general user community has no access at all to these data sets. No user has the direct ability to write to, allocate, or delete these data sets.
Note: Access to the TSS AUDIT file, if used, is covered under the check for access to critical TSS data sets.</t>
  </si>
  <si>
    <t>4/11/14: Updated wording.</t>
  </si>
  <si>
    <t>HAU10</t>
  </si>
  <si>
    <t>HAU10: Audit logs are not properly protected</t>
  </si>
  <si>
    <t>TS-43</t>
  </si>
  <si>
    <t xml:space="preserve">The information system protects audit information and audit tools from unauthorized access, modification, and deletion.  </t>
  </si>
  <si>
    <t>Determine in which library (SYS1.LINKLIB, etc.) the system audit data reporting tools reside.  Obtain a TSS WHOHAS report for the library.  Identify personnel who have access to the files and utilities.  Ensure that no personnel have excessive access permissions.</t>
  </si>
  <si>
    <t>Access to the audit reporting tools is restricted to the appropriate personnel.  A standard end-user is not allowed to use the TSS reporting program.  Only TSS Security Administrators and the audit staff have access to the audit tools and the audit reports.</t>
  </si>
  <si>
    <t>TS-44</t>
  </si>
  <si>
    <t>The management of the information system audit functionality is only designated to security administrator(s) or staff other than the system and network administrator.  System and network administrators must not have the ability to modify or delete audit log entries.</t>
  </si>
  <si>
    <t>Request a list of users who have access to manage audit logs on the information system.  If a log server is used request a list of users that have the ability to manage the log server.</t>
  </si>
  <si>
    <t>Designated personnel that are not responsible for the operations of the information system should be the only users with access to manage auditing.</t>
  </si>
  <si>
    <t>HAU10
HAC12</t>
  </si>
  <si>
    <t>HAU10: Audit logs are not properly protected
HAC12: Separation of duties is not in place</t>
  </si>
  <si>
    <t>TS-45</t>
  </si>
  <si>
    <t>CM-6</t>
  </si>
  <si>
    <t>Configuration Settings</t>
  </si>
  <si>
    <t xml:space="preserve">Activate security bit for new data sets in an Alwayscall environment. </t>
  </si>
  <si>
    <t xml:space="preserve">Procedures:
From the TSS MODIFY(STATUS) report verify that the ADSP(xx) system Control Option is set properly.
</t>
  </si>
  <si>
    <t>Expected Results: 
ADSP(NO)   (Note: An Alwayscall environment requires ADSP(NO).)
ADSP(NO) - will not turn on the security bits for newly created data sets in non-Alwayscall environment.
ADSP(NO) - Vendor default setting</t>
  </si>
  <si>
    <t>TS-46</t>
  </si>
  <si>
    <t>Ensure the authorization (AUTH) search criteria supports the organization's security configuration.</t>
  </si>
  <si>
    <t xml:space="preserve">Procedures: 
Interview the security administrator to gain an understanding of the organization security configuration.
From the TSS MODIFY(STATUS) report verify that the AUTH system Control Option is set securely to YES.
</t>
  </si>
  <si>
    <t>Expected Results: 
AUTH(OVERRIDE)
AUTH(OVERRIDE,ALLOVER) - Vendor default setting 
Note: AUTH indicates whether TSS will merge the User, Profile, and ALL records when performing access authorization search, or whether TSS will search each record separately.
OVERRIDE presents security concerns because the first authorization identified during the search is accepted. Therefore, if authorized at the User level and not permitted at the Profile level, then the user will be granted access.
MERGE is acceptance as it searches as one continuous record.
The ATTR definition allows the search criteria to be defined at the data set and supersede the global AUTH setting.</t>
  </si>
  <si>
    <t>TS-47</t>
  </si>
  <si>
    <t>Entries residing in the MVS Program Properties Table (PPT) are configured in accordance with IBM recommendations.</t>
  </si>
  <si>
    <t xml:space="preserve">Procedures:
Review the TSSystem Administrator (SA)UDIT Program Properties Table Report and identify programs that: (1) bypass TSS password protection; and (2) reside in a system key.
</t>
  </si>
  <si>
    <t>Expected Results:
Ensure the aforementioned programs are configured in accordance with vendor recommendations.</t>
  </si>
  <si>
    <t>TS-48</t>
  </si>
  <si>
    <t>IA-2</t>
  </si>
  <si>
    <t>Identification and Authentication (Organizational Users)</t>
  </si>
  <si>
    <t xml:space="preserve">Procedures:
Review the list of interactive user accounts with the System Administrator (SA).  Verify that all interactive user accounts have the PASSWORD field defined.
</t>
  </si>
  <si>
    <t>Expected Results:  
-All interactive users have a logon password defined in their user record.</t>
  </si>
  <si>
    <t>HPW1</t>
  </si>
  <si>
    <t>HPW1: No password is required to access an FTI system</t>
  </si>
  <si>
    <t>TS-49</t>
  </si>
  <si>
    <t>Started Tasks possess unique ACIDs.</t>
  </si>
  <si>
    <t xml:space="preserve">Procedures:
Review the TSS LIST(STC) DATA(ALL) report to determine whether all STCs possess unique, unshared ACIDs.
</t>
  </si>
  <si>
    <t>Expected Results:
All Started Tasks have unique ACIDs.</t>
  </si>
  <si>
    <t>4/11/14:  Updated wording.</t>
  </si>
  <si>
    <t>HAC20
HAC9</t>
  </si>
  <si>
    <t>HAC20: Agency duplicates usernames
HAC9: Accounts have not been created using user roles</t>
  </si>
  <si>
    <t>TS-50</t>
  </si>
  <si>
    <t>IA-3</t>
  </si>
  <si>
    <t>Device Identification and Authentication</t>
  </si>
  <si>
    <t>The information system identifies and authenticates specific devices before establishing a connection.</t>
  </si>
  <si>
    <t>Confer with the System Programmer to verify that devices connecting to the system  (JES NJE/RJE connections, SSH connections to USS, etc.) are identified and authenticated before the connection is allowed.</t>
  </si>
  <si>
    <t>Devices are required to authenticate before connection to the system is allowed.</t>
  </si>
  <si>
    <t>Note: Document how device identification and authentication is accomplished, and the relevant software and configuration settings (JES2/3 NJE and RJE definition parameters, TSS settings, SSH daemon config parameters, etc.).</t>
  </si>
  <si>
    <t>HAC29</t>
  </si>
  <si>
    <t>HAC29: Access to system functionality without identification and authentication</t>
  </si>
  <si>
    <t>TS-51</t>
  </si>
  <si>
    <t>IA-4</t>
  </si>
  <si>
    <t>Identifier Management</t>
  </si>
  <si>
    <t>User accounts that are inactive for a period of 120 days will be revoked</t>
  </si>
  <si>
    <t>Confer with the security administrator to review the system security settings, to verify the configuration for revoking (or suspending) inactive user accounts.</t>
  </si>
  <si>
    <t>User accounts that are inactive for a period of 120 days are revoked</t>
  </si>
  <si>
    <t>HAC10</t>
  </si>
  <si>
    <t>HAC10: Accounts do not expire after the correct period of inactivity</t>
  </si>
  <si>
    <t>TS-52</t>
  </si>
  <si>
    <t>Revoked / deactivated user-ids are archived; they are not deleted, and are not re-issued / re-used.</t>
  </si>
  <si>
    <t>Confer with the Information Assurance Manager (IAM) to determine the site policy and procedures for handling revoked / deactivated user-IDs. Once an employee leave, get terminated or transferred their ID need to be Revoked / deactivated and put in archive never deleted and cannot be re issued or used by the same employee or a different employee.</t>
  </si>
  <si>
    <t>HAC48</t>
  </si>
  <si>
    <t>HAC48: Usernames are not archived and may be re-issued to different users</t>
  </si>
  <si>
    <t>TS-53</t>
  </si>
  <si>
    <t>IA-5</t>
  </si>
  <si>
    <t>Authenticator Management</t>
  </si>
  <si>
    <t>Minimum password length is set at 14 characters. Password expiration warning is 14 days before the password change interval is enforced. Repeating characters are prevented for passwords. Password restriction list is actively enforced. Passwords are prevented from including the ACID.</t>
  </si>
  <si>
    <t xml:space="preserve">Procedures:
From review of the TSS MODIFY(STATUS) report  verify that the NEWPW system Control Option is set to force strict passwords controls.
</t>
  </si>
  <si>
    <t>Expected Results: 
NEWPW(MIN=14,WARN=14,NR,RS,ID,TS,SW, FA,FN)
Note:NR can also be represented as NR=0.
RS operand points to the restricted password list.
ID operand prohibits the use of passwords that are similar to the ACID.
TS operand prohibits the use of a password that is too similar to the previous password.
SW operand requires the use of a national character.
FA operand requires the use of at least one alpha character.
FN operand requires the use of at least one numeric character.</t>
  </si>
  <si>
    <t>Change the password minimum length of 8 to 14 characters to comply with the new publication, and warn 14.</t>
  </si>
  <si>
    <t>HPW3
HPW12</t>
  </si>
  <si>
    <t>HPW3: Minimum password length is too short
HPW12: Passwords do not meet complexity requirements</t>
  </si>
  <si>
    <t>TS-54</t>
  </si>
  <si>
    <t>Users are forced to change passwords at least every 90 days for regular users and privileged users.</t>
  </si>
  <si>
    <t>Expected Results: 
PWEXP(90)</t>
  </si>
  <si>
    <t>Changing or refreshing authenticators every 90 days for all user accounts</t>
  </si>
  <si>
    <t>HPW2</t>
  </si>
  <si>
    <t>HPW2: Password does not expire timely</t>
  </si>
  <si>
    <t>TS-55</t>
  </si>
  <si>
    <t>Passwords cannot be reused for 24 generations.</t>
  </si>
  <si>
    <t xml:space="preserve">Procedures:
From review of the TSS MODIFY(STATUS) report  verify that the PWHIST (nn) system Control Option retains 24 generations of passwords history.
</t>
  </si>
  <si>
    <t>Expected Results: 
PWHIST(24)</t>
  </si>
  <si>
    <t>4/11/14: Update to 24</t>
  </si>
  <si>
    <t>HPW6</t>
  </si>
  <si>
    <t>HPW6: Password history is insufficient</t>
  </si>
  <si>
    <t>TS-56</t>
  </si>
  <si>
    <t>Use of dictionary words, popular phrases, or obvious combinations of letters and numbers in passwords is prohibited</t>
  </si>
  <si>
    <t xml:space="preserve">Procedures: 
Review the TSS MODIFY(RPW(LIST)) report
</t>
  </si>
  <si>
    <t>Expected Results: 
TSS MODIFY(RPW(LIST))
Note: TSS provides a list of 133 password prefixes that cannot be used as passwords. This list of common words supports the NEWPW(RS) system control options.</t>
  </si>
  <si>
    <t>HPW12</t>
  </si>
  <si>
    <t>HPW12: Passwords do not meet complexity requirements</t>
  </si>
  <si>
    <t>TS-57</t>
  </si>
  <si>
    <t>Users shall be prohibited from changing their passwords for at least 1 day after a recent change.  Meaning, the minimum password age limit shall be 1 day after a recent password change.</t>
  </si>
  <si>
    <t xml:space="preserve">Procedures:
From review of the TSS MODIFY(STATUS) report  verify that the NEWPW system Control Option is set to require password retention.
</t>
  </si>
  <si>
    <t xml:space="preserve">Expected Results: 
NEWPW(MINDAYS=1)
</t>
  </si>
  <si>
    <t>4/11/14: Update to 1 day.</t>
  </si>
  <si>
    <t>HPW4</t>
  </si>
  <si>
    <t>HPW4: Minimum password age does not exist</t>
  </si>
  <si>
    <t>TS-58</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</si>
  <si>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</si>
  <si>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</si>
  <si>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Default passwords for installed products are changed as part of the installation process.</t>
  </si>
  <si>
    <t>HPW17</t>
  </si>
  <si>
    <t>HPW17: Default passwords have not been changed</t>
  </si>
  <si>
    <t>TS-59</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</si>
  <si>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</si>
  <si>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</si>
  <si>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</si>
  <si>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</si>
  <si>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</si>
  <si>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</si>
  <si>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</si>
  <si>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TS-60</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</si>
  <si>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</si>
  <si>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</si>
  <si>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</si>
  <si>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HSC42</t>
  </si>
  <si>
    <t>HSC42: Encryption capabilities do not meet the latest FIPS 140 requirements</t>
  </si>
  <si>
    <t>TS-61</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</si>
  <si>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</si>
  <si>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</si>
  <si>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</si>
  <si>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(TSO, TPX, SSH, etc.) are terminated after a period of inactivity in accordance with IRS guidelines.</t>
  </si>
  <si>
    <t>Interactive sessions are terminated after 30 minutes of inactivity.</t>
  </si>
  <si>
    <t>HRM5</t>
  </si>
  <si>
    <t>HRM5: User sessions do not terminate after the Publication 1075 period of inactivity</t>
  </si>
  <si>
    <t>TS-62</t>
  </si>
  <si>
    <t>SC-8</t>
  </si>
  <si>
    <t>Transmission Confidentiality and Integrity</t>
  </si>
  <si>
    <t>Determine if encryption is enabled on terminal emulation software.</t>
  </si>
  <si>
    <t>Procedures:
Obtain a network diagram that depicts all access points used to process, store and transmit FTI – noting firewalls, routers, and switches where applicable.
Determine if IP traffic (TN3270 terminal emulation sessions used to access application functions that process FTI, FTI file uploads/downloads) containing FTI is encrypted when traversing communication lines (e.g. T1, T3, ISDN) using encryption solutions including, but not limited to: Triple DES, SSL, TLS, or Secure IP Tunneling (VPN using IPSEC).
Evaluate viable encryption alternatives for appropriateness.</t>
  </si>
  <si>
    <t>IP traffic (TN3270 terminal emulation sessions used to access application functions that process FTI, FTI file uploads/downloads) containing FTI is encrypted when traversing communication lines (e.g. T1, T3, ISDN) using approved encryption solutions such as AES, in combination with TLS 1.2 or above for all sessions.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</si>
  <si>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</si>
  <si>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TS-63</t>
  </si>
  <si>
    <t>SC-2</t>
  </si>
  <si>
    <t>Application Partitioning</t>
  </si>
  <si>
    <t>The information system separates user functionality (including user interface services) from information system management functionality.</t>
  </si>
  <si>
    <t>Interview the Information Assurance Manager (IAM) and System Administrator (SA).  Determine whether privileged users have separate accounts for performing day-to-day user activities than those used for performing privileged functions/tasks.</t>
  </si>
  <si>
    <t>Privileged personnel should not use the same logon IDs for both normal and privileged functions.</t>
  </si>
  <si>
    <t>HCM20</t>
  </si>
  <si>
    <t>HCM20: Application interfaces are not separated from management functionality</t>
  </si>
  <si>
    <t>TS-64</t>
  </si>
  <si>
    <t>SC-23</t>
  </si>
  <si>
    <t xml:space="preserve">Session Authenticity </t>
  </si>
  <si>
    <t>The information system provides mechanisms to protect the authenticity of communications sessions.</t>
  </si>
  <si>
    <t>Interview the Information Assurance Manager (IAM), System Administrator (SA), and Network Systems personnel.  Determine what capabilities the system has to prevent network session hijacking.</t>
  </si>
  <si>
    <t>The system should provide protection against network session hijacking.</t>
  </si>
  <si>
    <t>HSC18</t>
  </si>
  <si>
    <t>HSC18: System communication authenticity is not guaranteed</t>
  </si>
  <si>
    <t>TS-65</t>
  </si>
  <si>
    <t>SC-4</t>
  </si>
  <si>
    <t>Information in Shared Resources</t>
  </si>
  <si>
    <t>All FTI residual information is erased from the DASD volume.</t>
  </si>
  <si>
    <t xml:space="preserve">Procedures: 
From the TSS MODIFY(STATUS) report verify that the AUTOERASE(xx) system Control Option is set securely to YES
</t>
  </si>
  <si>
    <t>Expected Results: 
AUTOERASE(YES)
AUTOERASE(NO) - Vendor default setting
Note: AUTOERASE(YES) is mandatory to achieve the DOD C-2 level of certification or higher.
Note: AUTOERASE(YES) - Forces TSS to write binary zeros into the space occupied by VSystem Administrator (SA)M and non-VSystem Administrator (SA)M data sets when they are deleted. This erases all residual information on the DASD volume.
YES is valid only in IMPL and FAIL modes. Therefore, from the TSS MODIFY(STATUS) report, determine whether the MODE setting supports the AUTOERASE control option.</t>
  </si>
  <si>
    <t>HSI22</t>
  </si>
  <si>
    <t>HSI22: Data remanence is not properly handled</t>
  </si>
  <si>
    <t>TS-66</t>
  </si>
  <si>
    <t>SC-5</t>
  </si>
  <si>
    <t>Denial of Service Protection</t>
  </si>
  <si>
    <t>The information system protects against or limits the effects of denial of service attacks.  (1) The information system restricts the ability of users to launch denial of service attacks against other information systems or networks.  (2) The information system manages excess capacity, bandwidth, or other redundancy to limit the effects of information flooding types of denial of service attacks.</t>
  </si>
  <si>
    <t>Interview the Information Assurance Manager (IAM), System Administrator (SA), and Network Systems personnel.  Determine what capabilities the system has to detect and prevent inbound and/or outbound flooding-based denial of service attacks</t>
  </si>
  <si>
    <t>The system should provide protection against flood-type denial of service attacks.</t>
  </si>
  <si>
    <t>HSC17</t>
  </si>
  <si>
    <t>HSC17: Denial of Service protection settings are not configured</t>
  </si>
  <si>
    <t>TS-67</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</si>
  <si>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</si>
  <si>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</si>
  <si>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</si>
  <si>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</si>
  <si>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</si>
  <si>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</si>
  <si>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Note: A general rule of thumb for mainframe systems is that the system should be no more than 3 months out of date with regular maintenance.  Security maintenance should be applied as soon as possible after being received from the vendor.</t>
  </si>
  <si>
    <t>HSI2
HSI27</t>
  </si>
  <si>
    <t xml:space="preserve">HSI2: System patch level is insufficient
HSI27: Critical security patches have not been applied </t>
  </si>
  <si>
    <t>TS-68</t>
  </si>
  <si>
    <t>Interview &amp; Examine</t>
  </si>
  <si>
    <t xml:space="preserve">The SSH daemon must be configured to use a FIPS compliant cryptographic algorithm. Use of weak or untested encryption algorithms undermines the purposes of utilizing encryption to protect data. Cryptographic modules must adhere to the higher standards approved by the federal government since this provides assurance they have been tested and validated. </t>
  </si>
  <si>
    <t>Edit the SSH daemon configuration and remove any ciphers not starting with "3des" or "aes". If necessary, add a "Ciphers" line using FIPS compliant algorithms.
Configure for message authentication to MACs "hmac-sha1" or greater.
Edit the z/OS-specific sshd server system-wide configuration file configuration as follows:
FIPSMODE=YES
CiphersSource=ICSF
MACsSource=ICSF</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</si>
  <si>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sshd_config
If there are no Ciphers lines or the ciphers list contains any cipher not starting with "3des" or "aes", this is a finding.
If the MACs line is not configured to "hmac-sha1" or greater this is a finding.
Examine the z/OS-specific sshd server system-wide configuration 
zos_sshd_config
If any of the following is untrue this is a finding.
FIPSMODE=YES
CiphersSource=ICSF
MACsSource=ICSF</t>
  </si>
  <si>
    <r>
      <rPr>
        <b/>
        <sz val="10"/>
        <color indexed="8"/>
        <rFont val="Arial"/>
        <family val="2"/>
      </rPr>
      <t xml:space="preserve">Note - </t>
    </r>
    <r>
      <rPr>
        <sz val="10"/>
        <color indexed="8"/>
        <rFont val="Arial"/>
        <family val="2"/>
      </rPr>
      <t>CMVP stopped accepting FIPS 140-2 submissions for new validation certificates of 9/21/2021. However, it is still valid as of 9/30/2021 without an announced end of life date. Check the NIST website for further guidance.</t>
    </r>
  </si>
  <si>
    <t>TS-69</t>
  </si>
  <si>
    <t xml:space="preserve">NPPTHRESH Control Option will be properly set. The NPPTHRESH Control Option sets the threshold value for the number of attempts allowed for new password re-verification before complete logon sequence needs restarting.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</si>
  <si>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NPPTHRESH Control Option values are set to the values specified.
Ensure the NPPTHRESH Control Option value conforms to the following requirements:
NPPTHRESH(02)
Example:
TSS MODIFY NPPTHRESH(02) </t>
  </si>
  <si>
    <t xml:space="preserve">The NPPTHRESH Control Option will conform to the following requirements. If the following guidance is true, this is not a finding.
NPPTHRESH(02) </t>
  </si>
  <si>
    <t>12/2019: Added.</t>
  </si>
  <si>
    <t>TS-70</t>
  </si>
  <si>
    <t xml:space="preserve">The TSS ALL record has inappropriate access to Facility Matrix Tables. All users with the exception of the master security control ACID must be authorized to a facility in order to sign on to it. When the ALL record is assigned Facilities, by default all users on the system have access to that Facility. Users should have limited access, only those facilities that are required to perform their jobs successfully are to be granted directly or via profile(s). </t>
  </si>
  <si>
    <t xml:space="preserve">The IAO will ensure that with the exception of DFHSM/HSM, Top Secret facilities will not be granted via the ALL record. The DFHSM/HSM FACILITY can be determined by reviewing FACLIST for the FACILITY that contains INITPGM=ARC. </t>
  </si>
  <si>
    <t>Review ALL record for FACILITY access. Evaluate the impact of correcting the deficiency.</t>
  </si>
  <si>
    <t>User access was not established with concept of least privilege</t>
  </si>
  <si>
    <t>TS-71</t>
  </si>
  <si>
    <t>LPA Libraries</t>
  </si>
  <si>
    <t>Write or greater access to all LPA libraries must be limited to system programmers only</t>
  </si>
  <si>
    <t xml:space="preserve">Review access authorization to critical system files. Evaluate the impact of correcting the deficiency. Develop a plan of action and implement the changes required to protect LPA Libraries.
The IAO will ensure that update and allocate access to all LPA libraries is limited to system programmers only and all update and allocate access is logged. </t>
  </si>
  <si>
    <t xml:space="preserve">Expected Results:
___ The ACP data set rules for LPA libraries do not allow inappropriate access.
___ The ACP data set rules for LPA libraries do not restrict UPDATE and/or ALTER access to only z/OS systems programming personnel.
___ The ACP data set rules for LPA libraries do not specify that all (i.e., failures and successes) UPDATE and/or ALTER access will be logged.
a) If all of the above are untrue, there is NO FINDING.
b) If any of the above is true, this is a FINDING. </t>
  </si>
  <si>
    <t>HAC46</t>
  </si>
  <si>
    <t>Access to mainframe product libraries is not adequately controlled</t>
  </si>
  <si>
    <t>TS-72</t>
  </si>
  <si>
    <t>Identification and Authentication</t>
  </si>
  <si>
    <t xml:space="preserve">PPEXP Control Option will be properly set. The PPEXP Control Option allows the site to specify a password expiration interval.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</si>
  <si>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PPEXP Control Option values are set to the values specified.
Note: Current policy has changed requiring that the password change interval be at the most 60 days.
Ensure the PPEXP Control Option value conforms to the following requirements.
PPEXP(60)
Example:
TSS MODIFY PPEXP(60) </t>
  </si>
  <si>
    <t xml:space="preserve">Note: Current policy requires the password change interval be at the most 60 days. Ensure that this is in effect. 
The PPEXP Control Option will conform to the following requirements. If the following guidance is true, this is not a finding.
PPEXP(60) </t>
  </si>
  <si>
    <t>TS-73</t>
  </si>
  <si>
    <t xml:space="preserve">PPHIST Control Option will be properly set. The PPHIST is to prevent users from reusing old password phrases when their current one expires.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</si>
  <si>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that the PPHIST Control Option values are set to the values specified.
Ensure the PPHIST Control Option value conforms to the following requirements:
PPHIST(10-64)
Example:
TSS MODIFY PPHIST(10) </t>
  </si>
  <si>
    <t xml:space="preserve">The PPHIST Control Option will conform to the following requirements. If the following guidance is true, this is not a finding.
PPHIST(10-64) </t>
  </si>
  <si>
    <t>TS-74</t>
  </si>
  <si>
    <t xml:space="preserve">The CPFRCVUND Control Option value specified is not set to (NO). The CPFRCVUND Control Option indicates whether or not the local node can receive commands propagated from nodes which have not been defined to the CPFNODES list.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</si>
  <si>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The IAO will ensure CPFRCVUND control option is set to (NO). Evaluate the impact associated with implementation of the control option. Develop a plan of action to set the control option setting to NO and proceed with the change. </t>
  </si>
  <si>
    <t>Expected Results:
a) If the CPFRCVUND Control Option value is set to NO, There is NO FINDING.
b) If the CPFRCVUND Control Option value is set to YES, this is a FINDING.</t>
  </si>
  <si>
    <t>TS-75</t>
  </si>
  <si>
    <t xml:space="preserve">The SUBACID Control Option is not set to (U,8). The SUBACID Control Option indicates how TSS will derive an ACID for batch jobs that are submitted through an online terminal, from another batch job, or from a started task.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</si>
  <si>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implement the control option setting to SUBACID(U,8), and proceed with the change. </t>
  </si>
  <si>
    <t xml:space="preserve">Expected Results:
a) If the SUBACID Control Option values are set to SUBACID(U,8), there is NO FINDING.
b) If the SUBACID Control Option values are NOT set to SUBACID(U,8), this is a FINDING. </t>
  </si>
  <si>
    <t>TS-76</t>
  </si>
  <si>
    <t xml:space="preserve">The DL1B Control Option is not set to (NO). The DL1B Control Option is used to implement PSB and DBD security for IMS batch regions, and to provide access to the TSS application interface program.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</si>
  <si>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The IAO will ensure DL1B control option is set to (NO). Evaluate the impact associated with implementation of the control option. Develop a plan of action to set the control option value to DL1B(NO) and proceed with the change. 
Note: If IMS batch regions are not used, ensure access to the TSS application interface program is provided.</t>
  </si>
  <si>
    <t>Expected Results:
a) If the DL1B Control Option value is set to DL1B(NO), there is NO FINDING.
b) If the DL1B Control Option value is set to DL1B(YES), this is a FINDING.</t>
  </si>
  <si>
    <t>TS-77</t>
  </si>
  <si>
    <t xml:space="preserve">The HPBPW Control Option is not set to (3) days maximum. The HPBPW Control Option selects the maximum number of days that TSS will honor an expired or previous password for batch jobs.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</si>
  <si>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implement the HPBPW control option setting to a maximum of (3) days. </t>
  </si>
  <si>
    <t>Expected Results:
a) If the HPBPW Control Option value is set to (3) days maximum, there is NO FINDING.
b) If the HPBPW Control Option value is set to greater than (3) days, this is a FINDING.</t>
  </si>
  <si>
    <t>TS-78</t>
  </si>
  <si>
    <t xml:space="preserve">The INACTIVE Control Option must be properly set. The INACTIVE Control Option selects the number of days before TSS will deny an unused ACID access to the system after that ACIDs password has expired. There must be no access allowed after password expiration. Suspension for inactivity should be handled using ACP00310.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</si>
  <si>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INACTIVE Control Option to a value of "0" days and proceed with the change.
The INACTIVE Control Option value is set properly with the command:
TSS MODIFY INACTIVE(0) </t>
  </si>
  <si>
    <t>Expected Results:
If the INACTIVE Control Option is set to a value of "0" this is not a finding.</t>
  </si>
  <si>
    <t>TS-79</t>
  </si>
  <si>
    <t xml:space="preserve">The TEMPDS Control Option is not set to (YES). The TEMPDS Control Option allows an installation to determine whether or not temporary data sets will be protected.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</si>
  <si>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to TEMPDS(YES), and proceed with the change.</t>
  </si>
  <si>
    <t xml:space="preserve">Expected Results:
a) If the TEMPDS Control Option value is set to TEMPDS(YES), there is NO FINDING. 
b) If the TEMPDS Control Option value is NOT set to TEMPDS(YES), this is a FINDING. </t>
  </si>
  <si>
    <t>TS-80</t>
  </si>
  <si>
    <t>interview &amp; Examine</t>
  </si>
  <si>
    <t xml:space="preserve">CICS region logonid(s) must be defined and/or controlled in accordance with the security requirements. CICS is a transaction-processing product that provides programmers with the facilities to develop interactive applications. Improperly defined or controlled CICS userids (i.e., region, default, and terminal users) may provide an exposure and vulnerability within the CICS environment. This could result in the compromise of the confidentiality, integrity, and availability of the CICS region, applications, and customer data. </t>
  </si>
  <si>
    <t>Review all CICS region, default, and end-user userids to ensure they are defined and controlled as required.
Ensure the following items are in effect for each CICS region ACID: 
 A unique ACID is associated with the CICS region.
 No access to interactive online facilities (e.g., TSO) other than CICS.
 CICS region ACID does not have any BYPASS privilege.
 CICS region ACID is associated with a TSS CICS facility (The IAO will determine the MASTFAC used)
CICS region is defined in the STC table.
For example:
TSS ADD(STC) PROCNAME(CICS region) ACID(CICS ACID)
Review all CICS region, default, and end-user userids to ensure they are defined and controlled as required.</t>
  </si>
  <si>
    <t>Expected Results:
a) Ensure the following items are in effect for each CICS region ACID.
1) A unique ACID is associated with the CICS region.
2) No access to interactive online facilities (e.g., TSO) other than CICS.
3) CICS region ACID does not have any BYPASS privilege. EXCEPT: NOSUBCHK - REQUIRED FOR CICS REGIONS TO SUBMIT BATCH PROCESSING/JOBS OF THE USER WHO IS LOGGED INTO CICS.
4) Ensure that each CICS region ACID is associated with a TSS CICS facility. For example:
TSS ADD(CICS region ACID) MASTFAC(CICS facility)
5) CICS region is defined in the STC table. For example:
TSS ADD(STC) PROCNAME(CICS region) ACID(CICS ACID)
b) If (a) are true, this is not a finding.
c) If (a) are untrue, this is a finding.</t>
  </si>
  <si>
    <t>HAC9
HAC11</t>
  </si>
  <si>
    <t>Accounts have not been created using user roles
User access was not established with concept of least privilege</t>
  </si>
  <si>
    <t>TS-81</t>
  </si>
  <si>
    <t xml:space="preserve">The RECOVER Control Option is not set to (ON).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</si>
  <si>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following control option setting as specified and proceed with the change. 
RECOVER(ON)</t>
  </si>
  <si>
    <t xml:space="preserve">Expected Results:
a) If the RECOVER Control Option value is set to RECOVER(ON), there is NO FINDING.
b) If the RECOVER Control Option value is NOT set to RECOVER(ON), this is a FINDING. </t>
  </si>
  <si>
    <t>TS-82</t>
  </si>
  <si>
    <t>PPT Module Libraries</t>
  </si>
  <si>
    <t xml:space="preserve">Write or greater access to libraries that contain PPT modules must be limited to system programmers only. Specific PPT designated program modules possess significant security bypass capabilities. Unauthorized access could result in the compromise of the operating system environment, ACP, and customer data. </t>
  </si>
  <si>
    <t>Review access authorization to critical system files. Evaluate the impact of correcting the deficiency. Develop a plan of action and implement the changes required to protect libraries containing modules listed in the Program Properties Table (PPT).
The IAO will ensure that update and allocate access to libraries containing PPT modules is limited to system programmers only and all update and allocate access is logged.</t>
  </si>
  <si>
    <t xml:space="preserve">Expected Results:
a) Determine the following:
___ The ACP data set rules for libraries that contain PPT modules do not allow inappropriate access.
___ The ACP data set rules for libraries that contain PPT modules do not restrict UPDATE and ALLOCATE access to only z/OS systems programming personnel.
___ The ACP data set rules for libraries that contain PPT modules do not specify that all UPDATE and ALLOCATE access will be logged.
b) If all of the above are untrue, there is NO FINDING.
c) If any of the above is true, this is a FINDING. </t>
  </si>
  <si>
    <t>TS-83</t>
  </si>
  <si>
    <t xml:space="preserve">Libraries included in the system REXXLIB concatenation must be properly protected. The libraries included in the system REXXLIB concatenation can contain program modules which possess a significant level of security bypass capability. Unauthorized access could result in the compromise of the operating system environment, ACP, and customer data. </t>
  </si>
  <si>
    <t>Ensure that WRITE or greater access to libraries included in the system REXXLIB concatenation is limited to system programmers only.
Ensure READ access is allowed on to appropriate Started Tasks and Auditors.</t>
  </si>
  <si>
    <t>Expected Results:
The ACP data set rules for libraries in the REXXLIB concatenation restrict inappropriate (e.g., GLOBAL read) access.
The ACP data set rules for libraries in the REXXLIB concatenation restrict WRITE or greater access to only z/OS systems programming personnel.
The ACP data set rules for libraries in the REXXLIB concatenation restrict READ access to the following:
Appropriate Started Tasks
Auditors
The user-id defined in PARMLIB member AXR00 AXRUSER(user-id)
The ACP data set rules for libraries in the REXXLIB concatenation specify that all (i.e., failures and successes) WRITE or greater access will be logged.
If all of the above are true, this is not a finding.
If any of the above is not true, this is a finding.</t>
  </si>
  <si>
    <t>TS-84</t>
  </si>
  <si>
    <t xml:space="preserve">The INSTDATA Control Option is not set to (0). The INSTDATA Control Option controls the value of the 4-byte global data installation data area. This value is passed to the security exit developed at a particular site.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</si>
  <si>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INSTDATA control option value to (0) and proceed with the change. </t>
  </si>
  <si>
    <t xml:space="preserve">Expected Results:
a) If the INSTDATA Control Option is set to (0), there is NO FINDING.
b) If the INSTDATA Control Option is set to a value other than (0), this is a FINDING. </t>
  </si>
  <si>
    <t>TS-85</t>
  </si>
  <si>
    <t xml:space="preserve">The MSUSPEND Control Option is not set to (YES). The MSUSPEND Control Option allows the MSCA ACID to be suspended automatically if the password violation threshold is set via the PTHRESH option and that limit is exceeded. This will prevent a user from making an unlimited number of guess attempts to determine the MSCAs password.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</si>
  <si>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 xml:space="preserve">Evaluate the impact associated with implementation of the control option. Develop a plan of action to set the MSUSPEND control option to (YES) and proceed with the change. </t>
  </si>
  <si>
    <t>Expected Results:
a) If the MSUSPEND Control Option is set to (YES), there is NO FINDING.
b) If the MSUSPEND Control Option is NOT set to (YES), this is a FINDING.</t>
  </si>
  <si>
    <t>TS-86</t>
  </si>
  <si>
    <t xml:space="preserve">Surrogate users or Cross-Authorized ACIDs must be controlled in accordance with the proper requirements. Surrogate users/Cross-Authorized ACIDs have the ability to submit jobs on behalf of another user (the execution user) without specifying the execution user's password. Jobs submitted by surrogate users/Cross-Authorized ACIDs run with the identity of the execution user. Failure to properly control surrogate users/Cross-Authorized ACIDs could result in unauthorized personnel accessing sensitive resources. This exposure may threaten the integrity and availability of the operating system environment, and compromise the confidentiality of customer data. </t>
  </si>
  <si>
    <t xml:space="preserve">For each ACID identified in the XA ACID entries, ensure the following items are in effect regarding ACID permissions:
ACID permission (XA ACID) is logged (ACTION = AUDIT), at the discretion of the ISSM/ISSO scheduling tasks may be exempted from logging.
ACID permission (XA ACID) is logged (ACTION = AUDIT), for Privileged users (MSCA, SCA, DCA, VCA, ZCA).
Access authorization is restricted to scheduling tools, started tasks or other system applications required for running production jobs.
Other users may have minimal access required for running production jobs with documentation properly approved and filed with the site security official (ISSM or equivalent). 
Consider the following recommendations when implementing security for Cross-Authorized ACIDs:
Keep ACID cross authorization of ACIDs outside of those granted to the scheduling software to a minimum number of individuals.
The simplest configuration is to have no ACID Cross Authorization except for the appropriate Scheduling task/software for production scheduling purposes as documented.
Temporary Cross Authorization of the production batch ACID to the scheduling tasks may be allowed for a period for testing by the appropriate specific production Support Team members. Authorization, eligibility and test period is determined by site policy.
Access authorization is restricted to the minimum number of personnel required for running production jobs. However, ACID Cross Authorization usage shall not become the default for all jobs submitted by individual userids (i.e., system programmer shall use their assigned individual userids for software installation, duties, whereas a Cross-Authorized ACID would normally be utilized for scheduled batch production only and as such shall normally be limited to the scheduling task such as CONTROLM) and not granted as a normal daily basis to individual users..
Grant access to the user ACID for each cross-authorized ACID required:
For Example:
TSS PERMIT(ACID) ACID(Cross-Authorized ACID) ACTION(AUDIT) 
For production ACIDs being used by CONTROLM:
TSS PER(CONTROLM)ACID(production user ACID) </t>
  </si>
  <si>
    <t xml:space="preserve">Expected Results:
If no XA ACID entries exist in the above reports, this is not applicable.
For each ACID identified in the XA ACID entries, if the following items are true regarding ACID permissions this is not a finding.
___ ACID permission (XA ACID) is logged (ACTION = AUDIT), only for Privileged USERIDS (MASTER, SCA, DCA, VCA, ZCA) if they are XAUTH; at the discretion of the ISSM/ISSO scheduling tasks may be exempted from logging.
___ Access authorization is restricted to scheduling tools, started tasks or other system applications required for running production jobs.
___ Other users may have minimal access required for running production jobs with documentation properly approved and filed with the site security official (ISSM or equivalent). </t>
  </si>
  <si>
    <t>HAU4
HAU6</t>
  </si>
  <si>
    <t>System does not audit failed attempts to gain access
System does not audit changes to access control settings</t>
  </si>
  <si>
    <t>TS-87</t>
  </si>
  <si>
    <t xml:space="preserve">The NJEUSER Control Option is not set to (NJESTORE). The NJEUSER Control Option is used to define a default ACID to be used for NJE store and forward nodes where no other ACID can be identified.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</si>
  <si>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as follows and proceed with the change.
NJEUSER(NJESTORE)</t>
  </si>
  <si>
    <t xml:space="preserve">Expected Results:
a) If the NJEUSR Control Option value is set to NJEUSR(NJESTORE), there is NO FINDING.
b) If the NJEUSR Control Option value is NOT set to NJEUSR(NJESTORE), this is a FINDING. </t>
  </si>
  <si>
    <t>TS-88</t>
  </si>
  <si>
    <t xml:space="preserve">The NPWRTHRESH Control Option is not set to (02). The NPWRTHRESH Control Option sets the threshold value for the number of attempts allowed for new password reverification before complete logon sequence needs restarting.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</si>
  <si>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implement the control option setting as specified following and proceed with the change.
NPWRTHRESH(02)</t>
  </si>
  <si>
    <t>Expected Results:
a) If the NPWRTHRESH Control Option value is set to NPWRTHRESH(02), there is NO FINDING
b) If the NPWRTHRESH Control Option value is NOT set to NPWRTHRESH(02), this is a FINDING.</t>
  </si>
  <si>
    <t>TS-89</t>
  </si>
  <si>
    <t xml:space="preserve">Data set masking characters allowing access to all data sets must be properly restricted in the security database. TSS provides masking as an additional method for reducing the number of entries that must be made to secure the installation data sets. Shared patterns can be used as the operands of data set parameters. If this masking character (*, *., and/or **) are not restricted, there is the possibility of exposure when granting access to the data set mask allowing access to all data sets. Unauthorized access could result in the compromise of the operating system environment, ACP, products, and customer data. </t>
  </si>
  <si>
    <t xml:space="preserve">The IAO will review access authorization to the TSS mask character (*, *., and/or **) for data sets. Evaluate the impact of correcting the deficiency. Develop a plan of action and implement the changes required to restrict access to the data set mask permissions.
The installing Systems Programmer will identify and document the product data sets and categorize them according to who will have WRITE and/or greater access and, if required, that all WRITE and/or greater accesses are logged. He will identify if any additional groups have WRITE and/or greater access for specific data sets, and once documented he will work with the IAO to see that they are properly restricted to the ACP (Access Control Program) active on the system.
(Note: The data sets and/or data set prefixes identified below are examples of a possible installation. The actual data sets and/or prefixes are determined when the product is actually installed on a system through the product’s installation guide and can be site specific.)
Auditors may require READ access to all data sets.
DASD administrators, Trusted Started Tasks, emergency users, and DASD batch users that require READ and/or greater access to perform maintenance to all data sets.
If CA VTAPE is installed on the system, READ access can be given to the CA VTAPE STCs and/or batch users.
All accesses authorizations will be logged, the exception is the logging requirement is not required for Trusted Started Tasks.
The following commands are provided as a sample for implementing data set controls:
TSS ADDTO(msca) DATASET(*.)
TSS PERMIT(audtaudt) DATASET(*.) ACCESS(READ) ACTION(AUDIT)
TSS PERMIT(CA VTape STC) DATASET(*.) ACCESS(READ) ACTION(AUDIT)
TSS PERMIT(dasbaudt) DATASET(*.) ACCESS(ALL) ACTION(AUDIT)
TSS PERMIT(dasdaudt) DATASET(*.) ACCESS(ALL) ACTION(AUDIT)
TSS PERMIT(emeraudt) DATASET(*.) ACCESS(ALL) ACTION(AUDIT)
TSS PERMIT(tstcaudt) DATASET(*.) ACCESS(ALL) </t>
  </si>
  <si>
    <t xml:space="preserve">Expected Results:
Verify that the accesses to the TSS masking character (*, *., and/or **) for data sets are properly restricted. If the following guidance is true, this is not a finding.
___ The TSS data set access authorizations restricts READ access to auditors.
___ The TSS data set access authorizations restricts READ and/or greater access to DASD administrators, Trusted Started Tasks, emergency users, and DASD batch users.
___ If CA VTAPE is installed on the systems, the TSS data set access authorizations restricts READ access to CA VTAPE STCs and/or batch users.
___ The TSS data set access authorizations specify that all (i.e., failures and successes) EXECUTE and/or greater accesses are logged. </t>
  </si>
  <si>
    <t>TS-90</t>
  </si>
  <si>
    <t xml:space="preserve">Update and allocate access to data sets used to backup and/or dump SMF collection files are not limited to system programmers and/or batch jobs that perform SMF dump processing.  SMF backup data sets are those data sets to which SMF data has been offloaded in order to ensure a historical tracking of individual user accountability. Unauthorized access could result in the compromise of the operating system environment, ACP, and customer data. </t>
  </si>
  <si>
    <t xml:space="preserve">The IAO will ensure that update and allocate access to datasets used to backup and/or dump SMF collection files is limited to system programmers and/or batch jobs that perform SMF dump processing and all dataset access is logged.
Review access authorization to critical system files. Evaluate the impact of correcting the deficiency. Develop a plan of action and implement the changes as required to protect datasets used to backup and/or dump SMF Collection Files.
In z/OS systems, SMF data is the ultimate record of system activity. Therefore, SMF data is of the most sensitive and critical nature. While the length of time for which SMF data will be retained is not specifically regulated, it is imperative that the information is available for the longest possible time period in case of subsequent investigations. The statute of limitations varies according to the nature of a crime. It may vary by jurisdiction, and some crimes are not subject to a statute of limitations. Apply the following guidelines to the retention of SMF data for all DOD systems:
(a) Retain at least two (2) copies of the SMF data.
(b) Maintain SMF data for a minimum of one year.
(c) All update and alter access authority to SMF history files will be logged using the ACP’s facilities. Only systems programming personnel and batch jobs that perform SMF functions will be authorized to update the SMF files. </t>
  </si>
  <si>
    <t>Expected Results:
a) Have the systems programmer supply the procedures and collection specifics for SMF datasets and backup.
___ The ACP data set rules for the SMF dump/backup files do not allow inappropriate access.
___ The ACP data set rules for the SMF dump/backup files do not restrict UPDATE and/or ALTER access to authorized DISA and site personnel (e.g., systems programmers and batch jobs that perform SMF processing).
___ The ACP data set rules for SMF dump/backup files do not specify that all (i.e., failures and successes) UPDATE and/or ALTER access will be logged.
b) If all of the above are untrue, there is NO FINDING.
c) If any of the above is true, or if these data sets cannot be identified due to a lack of requested information, this is a FINDING.</t>
  </si>
  <si>
    <t>Operating system configuration files have incorrect permissions</t>
  </si>
  <si>
    <t>TS-91</t>
  </si>
  <si>
    <t xml:space="preserve">Write or greater access to SYS1.UADS must be limited to system programmers only and read and update access must be limited to system programmer personnel and/or security personnel. SYS1.UADS is the data set where emergency USERIDs are maintained. This ensures that logon processing can occur even if the ACP is not functional. Unauthorized access could result in the compromise of the operating system environment, ACP, and customer data. </t>
  </si>
  <si>
    <t xml:space="preserve">SYS1.UADS allocate/alter authority is limited to the systems programming staff. Read and update access should be limited to the security staff. Evaluate the impact of correcting any deficiency. Develop a plan of action and implement the changes as required to protect SYS1.UADS.
The IAO will ensure that allocate access to SYS1.UADS is limited to system programmers only, read and update access to SYS1.UADS is limited to system programmer personnel and/or security personnel and all dataset access is logged. </t>
  </si>
  <si>
    <t>Expected Results:
a) Determine the following:
___ The ACP data set rules for SYS1.UADS do not allow inappropriate access.
___ The ACP data set rules for SYS1.UADS do not restrict ALTER access to only z/OS systems programming personnel.
___ The ACP data set rules for SYS1.UADS do not restrict READ and/or UPDATE access to z/OS systems programming personnel and/or security personnel.
___ The ACP data set rules for SYS1.UADS do not specify that all (i.e., failures and successes) data set access authorities (i.e., READ, UPDATE, ALTER, and CONTROL) will be logged.
b) If all of the above are untrue, there is NO FINDING.
c) If any of the above is true, this is a FINDING.</t>
  </si>
  <si>
    <t>TS-92</t>
  </si>
  <si>
    <t xml:space="preserve">Security control ACIDs must be limited to the administrative authorities authorized and that  require these privileges to perform their job duties. Since control ACIDs possess a significant amount of power, it is important to limit the number of control ACIDs. These ACIDs can perform and control security administration. An ACID who possesses control over security administration could alter or modify any data set, and delete any audit trail that might have existed for the file. </t>
  </si>
  <si>
    <t xml:space="preserve">Review all security administrator ACIDs. Evaluate the impact of limiting the amount of excessive administrative authorities. Develop a plan of action and implement the changes. </t>
  </si>
  <si>
    <t>Expected Results:
a) Determine if any ACIDs other than TYPE=CENTRAL (SCA/MSCA) has the following administrative authority: 
FACILITIES(ALL)
PROGRAM(ALL)
PROGRAM(OWN)
RESOURCE(ALL)
ROSRES(ALL)
VOLUME(ALL)
VOLUME(OWN)
MISC1(ALL)
MISC1(LCF)
MISC1(LTIME)
MISC1(RDT)
MISC1(USER)
MISC2(ALL)
MISC2(DLF)
MISC2(NDT)
MISC2(SMS)
MISC4(ALL)
MISC8(ALL)
MISC8(LISTAPLU)
MISC8(LISTRDT)
MISC8(LISTSDT)
MISC8(LISTSTC)
MISC8(MCS)
MISC9(ALL)
MISC9(BYPASS)
MISC9(CONSOLE)
MISC9(GLOBAL)
MISC9(MASTFAC)
MISC9(MODE)
MISC9(STC)
MISC9(TRACE)
Additionally, decentralized security administrators shall not have scope/control over DISA internal system/domain level resources.
b) The following are “approved” Examples for other types (DCA, VCA, ZCA, LSCA) that require administrative authorities: (note: these are examples and does not mean everyone should have all of these levels).
DATASET(ALL)ACC(ALL)
DATASET(XAUTH,OWN,REPORT,AUDIT,INFO)ACC(ALL)
OTRAN(ALL)ACC(ALL)
ACID(ALL)
ACID(INFO,MAINTAIN)
MISC1(INSTDATA,SUSPEND,TSSSIM,NOATS)
MISC2(TSO,TARGET)
MISC8(PWMAINT,REMASUSP)
MISC9(GENERIC)
FACILITY(BATCH, TSO, ROSCOE, CICS, xxxx)
Where ‘xxxx’ is a facility the application security team grants access into for their application users. This shall not be STC, CA1, DFHSM or other “domain level mastfac/facility. This is only for those “onlines” that users truly log into to access their applications/data such as TSO, CICS regions, IDMS, ROSCOE, FTP, etc.
TSS ADMIN(acid)RESOURCE(REPORT,INFO,AUDIT) can be allowed and is required to run TSSUTIL reports.
Note: “RESOURCE” can specify a more specific Resource Class, such as “OTRAN”, “DATASET”, “IDMSGON”, “PROGRAM” for non SCA/MSCA type of accounts. These administrators will not have “RESOURCE” specified in administrative authority. 
Note: “ALL” will display as “*ALL*” but also means approved for any single administrative authority under that specific item.
c) If no item in (b) above is found on any TYPE=DCA, VCA, ZCA, LSCA, USER, PROFILE, there is NO FINDING.
d) If any item in (b) above is found on TYPE=DCA, VCA, ZCA, LSCA, USER, PROFILE, this is a FINDING.</t>
  </si>
  <si>
    <t>TS-93</t>
  </si>
  <si>
    <t xml:space="preserve">Write or greater access to Libraries containing EXIT modules must be limited to system programmers only. System exits have a wide range of uses and capabilities within any system. Exits may introduce security exposures within the system, modify audit trails, and alter individual user capabilities. Unauthorized access could result in the compromise of the operating system environment, ACP, and customer data. </t>
  </si>
  <si>
    <t xml:space="preserve">Using the ACP, protect the data sets associated with all product exits installed in the z/OS environment. This reduces the potential of a hacker adding a routine to a library and possibly creating an exposure. See that all exits are tracked using a CMP. Develop usermods to include the source/object code used to support the exits. Have Systems programming personnel review all z/OS and other product exits to confirm that the exits are required and are correctly installed. 
Have the IAO validate that all update and alter access to libraries containing z/OS and other system level exits will be logged using the ACP’s facilities. Only systems programming personnel will be authorized to update the libraries containing z/OS and other system level exits. </t>
  </si>
  <si>
    <t xml:space="preserve">Expected Results:
a) Procedures:
___ The ACP data set rules for libraries that contain exit modules do not allow inappropriate access.
___ The ACP data set rules for libraries that contain system exit modules do not restrict UPDATE and ALLOCATE access to only z/OS systems programming personnel.
___ The ACP data set rules for libraries that contain exit modules do not specify that all UPDATE and ALLOCATE access will be logged.
b) If all of the above are untrue, there is NO FINDING.
c) If any of the above is true, this is a FINDING. </t>
  </si>
  <si>
    <t>TS-94</t>
  </si>
  <si>
    <t xml:space="preserve">SYS(x).PARMLIB(IGDSMSxx), SMS parameter settings are not properly specified. Configuration properties of DFSMS are specified in various members of the system parmlib concatenation (e.g., SYS1.PARMLIB). Statements within these PDS members provide the execution, operational, and configuration characteristics of the system-managed storage environment. Missing or inappropriate configuration values may result in undesirable operations and degraded security. This exposure could potentially compromise the availability and integrity of some system services and customer data. </t>
  </si>
  <si>
    <t>The Systems programmer will review the DFSMS-related PDS members and statements specified in the system parmlib concatenation. Ensure these elements are configured as outlined below:
Parameter Key
SMS
ACDS(ACDS data set name)
COMMDS(COMMDS data set name)</t>
  </si>
  <si>
    <t xml:space="preserve">Expected Results:
a) Review the logical parmlib data sets, example: SYS1.PARMLIB(IGDSMSxx), for the following SMS parameter settings:
Parameter Key
SMS
ACDS(ACDS data set name)
COMMDS(COMMDS data set name)
b) If the required parameters are defined, there is NO FINDING.
c) If the required parameters are not defined, this is a FINDING. </t>
  </si>
  <si>
    <t>TS-95</t>
  </si>
  <si>
    <t xml:space="preserve">PROFILE.TCPIP configuration statements for the TN3270 Telnet Server must be properly specified. The PROFILE.TCPIP configuration file provides system operation and configuration parameters for the TN3270 Telnet Server. Several of these parameters have potential impact to system security. Failure to code the appropriate values could result in unexpected operations and degraded security. This exposure may result in unauthorized access impacting data integrity or the availability of some system services. </t>
  </si>
  <si>
    <t>Review the configuration statements in the PROFILE.TCPIP file and ensure they conform to the specifications below:
NOTE: If the INCLUDE statement is coded in the TCP/IP Profile configuration file, the data set specified on this statement must be checked for the following items as well.
The KEYRING statement, if used, is only coded within the TELNETGLOBALS statement block.
The KEYRING statement, if used, specifies the SAF parameter.
"TELNETPARMS Block (one defined for each port the server is listening to, typically ports 23 and 992) "
The TELNETPARMS INACTIVE statement is coded within each TELNETPARMS statement block and specifies a value between 1 and 900.
INACTIVE statements should not be coded with a value greater than 900 or 0. 0 disables the inactivity timer check.
NOTE: Effective in z/OS release 1.2, the INACTIVE statement can appear in both TELNETGLOBAL and TELNETPARM statement blocks. 
The TELNETPARMS TKOSPECLURECON statement should not be coded or it should be commented out.
BEGINVTAM Block (one or more defined)
The BEGINVTAM RESTRICTAPPL statement is not be coded or it should be commented out.</t>
  </si>
  <si>
    <t>Expected Results:
a) Ensure the following items are in effect for the configuration statements specified in the TCP/IP Profile configuration file:
NOTE: If the INCLUDE statement is coded in the TCP/IP Profile configuration file, the data set specified on this statement must be checked for the following items as well.
TELNETGLOBAL Block (only one defined)
1) The KEYRING statement, if used, is only coded within the TELNETGLOBALS statement block.
2) The KEYRING statement, if used, specifies the SAF parameter.
TELNETPARMS Block (one defined for each port the server is listening to, typically ports 23 and 992)
1) The TELNETPARMS INACTIVE statement is coded within each TELNETPARMS statement block and specifies a value between 1 and 900.
NOTE: Effective in z/OS release 1.2, the INACTIVE statement can appear in both TELNETGLOBAL and TELNETPARM statement blocks. 
2) The TELNETPARMS TKOSPECLURECON statement is not coded or commented out.
BEGINVTAM Block (one or more defined)
1) The BEGINVTAM RESTRICTAPPL statement is not be coded or commented out.
b) If all of the above are true, there is NO FINDING.
c) If any of the above is untrue, this is a FINDING.</t>
  </si>
  <si>
    <t>TS-96</t>
  </si>
  <si>
    <t xml:space="preserve">The MODE Control Option must be set to (FAIL). The MODE Control Option selects the security mode in which TSS will operate for all facilities.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t>
  </si>
  <si>
    <t>Evaluate the impact associated with implementation of the control option. Develop a plan of action to set the MODE control option to (FAIL) and proceed with the change.</t>
  </si>
  <si>
    <t>Expected Results:
a) If the global MODE Control Option value is set to FAIL, there is NO FINDING.
b) If the global MODE Control Option value is not set to FAIL, this is a FINDING. Additional analysis may be required under the following conditions:
1) Examples of a Category I FINDING where no further analysis is required:
Control Options: MODE (DORMANT)
 MODE (WARN)
2) Example of a possible Category I FINDING requiring additional analysis:
Control Options: MODE (IMPL)
MODE(IMPL) allows access to a data set and resource only when it is not defined to TSS. Therefore if all sensitive data sets and resources are properly defined to the security database, MODE(IMPL) will not allow unauthorized access.</t>
  </si>
  <si>
    <t>HMT7</t>
  </si>
  <si>
    <t>Configuration management controls are not implemented properly</t>
  </si>
  <si>
    <t>TS-97</t>
  </si>
  <si>
    <t xml:space="preserve">ACIDs defined as security administrators do not have the attribute of NOATS. NOATS prevents the TSS administrator ACID from signing on through automatic terminal signon. If an ACID has ATS enabled, a terminal could be automatically assigned that ACID without a user being present. This applies to CICS, IMS, and IDMS. </t>
  </si>
  <si>
    <t>Review all security administrator ACIDs. Ensure the NOATS attribute has been assigned. Evaluate the impact of correcting the deficiency. Develop a plan of action and implement the changes.
NOTE: 
The NOATS attribute may be added to an ACID or an ACID's PROFILE.
The following command may be issued to determine if the NOATS attribute is defined to an ACID or an ACID's PROFILE:
tss list() data(basic,profile)</t>
  </si>
  <si>
    <t xml:space="preserve">Expected Results:
Review all security administrators to ensure that each one has the NOATS attribute. </t>
  </si>
  <si>
    <t>HAC9</t>
  </si>
  <si>
    <t>Accounts have not been created using user roles</t>
  </si>
  <si>
    <t>TS-98</t>
  </si>
  <si>
    <t xml:space="preserve">ACIDs granted the CONSOLE attribute must be justified. CONSOLE attribute grants the ability to modify SECURITY PRODUCT CONTROL options online, including capability to change many critical Control Options. Restricting this facility prevents operators or other personnel from executing sensitive started tasks or changing security control options without proper authorization. </t>
  </si>
  <si>
    <t>Review all ACIDs with the CONSOLE attribute. Ensure access is limited to authorized SCA security administrators only. Evaluate the impact of correcting the deficiency. Develop a plan of action and implement the changes. Ensure documentation providing justification for access is maintained and filed with the IAO.</t>
  </si>
  <si>
    <t xml:space="preserve">Expected Results:
Ensure that ACIDs with CONSOLE authority are limited to authorized SCA security administrators and the system programmers that maintain the CA-TSS software product only. </t>
  </si>
  <si>
    <t>TS-99</t>
  </si>
  <si>
    <t xml:space="preserve">PASSWORD(NOPW) option must not be specified for any ACID type. The PASSWORD(NOPW) option if specified, would allow access to ACIDs capability without specifying a password. This includes all ACID types (including USER, DCA, VCA, ZCA, LSCA, SCA, and MSCA) except for structure ACIDS such as: DEPARTMENT, DIVISION, ZONE, GROUP, and PROFILE. This would cause user accountability to be lost for those ACIDs and they could conceivably possess more authority than is necessary for them to do their job. </t>
  </si>
  <si>
    <t xml:space="preserve">Review definition of all ACID types (including USER, DCA, VCA, ZCA, LSCA, SCA, and MSCA) except for structure ACIDS such as: DEPARTMENT, DIVISION, ZONE, GROUP, and PROFILE to ensure that all ACIDs specify a password.
The following command is an example of how this can be corrected.
TSS REPLACE(user_ACID) PASSWORD(Text4Pwd,60) </t>
  </si>
  <si>
    <t xml:space="preserve">Expected Results:
NOTE: To evaluate the PASSWORD option NOPW, the TSSCMDS and CATJ0002 jobs must be run under the MSCA's ACID. If CATJ0002 is not submitted using the MSCA's ACID, the above PDI member will not be generated.
If PASSWORD(NOPW) is specified for any ACID types (USER, DCA, VCA, ZCA, LSCA, SCA, and MSCA), this is a finding. </t>
  </si>
  <si>
    <t>TS-100</t>
  </si>
  <si>
    <t xml:space="preserve">FTP / Telnet unencrypted transmissions require Acknowledgement of Risk Letter(AORL). 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 </t>
  </si>
  <si>
    <t xml:space="preserve">Ensure that an Acknowledgement of Risk Letter exist for all userids utilizing unencrypted communications. </t>
  </si>
  <si>
    <t xml:space="preserve">Expected Results:
a) The IAO will provide a list of all FTP userids defined to the ACP database, including the function and purpose of each FTP userid.
b) Refer to the to the above list
c) Ensure that an Acknowledgement of Risk Letter exist for all userids utilizing unencrypted communications.
d) If (c) is true, there is NO FINDING.
e) If (c) is untrue, this is a FINDING. </t>
  </si>
  <si>
    <t>TS-101</t>
  </si>
  <si>
    <t xml:space="preserve">ACIDs were found having access FAC(*ALL*). All users with the exception of the master security control ACID must be authorized to a facility in order to sign on to it. When a user is granted FACILITY(*ALL*) , it gives the user access to all facilities. Users should be limited to access only those facilities that are required to perform their jobs successfully. </t>
  </si>
  <si>
    <t xml:space="preserve">The IAO will ensure that blanket access to all facilities; FACILITY(ALL), is never granted.
Review all access to FACILITY(*ALL*). Evaluate the impact of correcting the deficiency. Develop a plan of action and remove access to FAC(*ALL*).
Example:
TSS REM(acid) FAC(ALL) </t>
  </si>
  <si>
    <t xml:space="preserve">Expected Results:
Ensure that no ACID(s) is (are) assigned FACILITY(*ALL*). </t>
  </si>
  <si>
    <t>TS-102</t>
  </si>
  <si>
    <t xml:space="preserve">The number of ACIDs possessing the tape Bypass Label Processing (BLP) privilege is not limited. BLP is extremely sensitive, as it allows the circumvention of security access checking for the data. If an unauthorized user possesses BLP authority, they could potentially read any restricted tape and modify any information once it has been copied. </t>
  </si>
  <si>
    <t xml:space="preserve">Review all ACIDs with the BLP attribute. Evaluate the impact of removing BLP access from unauthorized personnel. Develop a plan of action and remove BLP access from unauthorized ACIDs. </t>
  </si>
  <si>
    <t xml:space="preserve">Expected Results:
a) Review the ACIDs that have BLP access. Verify that only authorized personnel have BLP access and that documentation for access is on file with the IAO. 
b) If (a) above is correct, there is NO FINDING.
c) If (a) above is incorrect, this is a FINDING. </t>
  </si>
  <si>
    <t>TS-103</t>
  </si>
  <si>
    <t xml:space="preserve">All digital certificates in use must have a valid path to a trusted Certification authority. The origin of a certificate, the Certificate Authority (i.e., CA), is crucial in determining if the certificate should be trusted. An approved CA establishes grounds for confidence at both ends of communications sessions in ongoing identities of other parties and in the validity of information transmitted. 
</t>
  </si>
  <si>
    <t xml:space="preserve">Remove or and replace certificates whose the issuer's distinguished name does not lead to a DoD PKI Root Certification Authority, External Root Certification Authority (ECA), or an approved External Partner PKI’s Root Certification Authority. </t>
  </si>
  <si>
    <t xml:space="preserve">Expected Results:
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If no certificate information is found, there is NO FINDING.
NOTE: Certificates are only valid when their Status is TRUST. Therefore, you may ignore certificates with the NOTRUST status during the following checks.
If the digital certificate information indicates that the issuer's distinguished name leads to a DoD PKI Root Certificate Authority or External Certification Authority (ECA), there is no finding . Reference the IASE website for complete information as to which certificates are acceptable (http://iase.disa.mil/pki-pke/interoperability/).
</t>
  </si>
  <si>
    <t>HSC24</t>
  </si>
  <si>
    <t>Digital Signatures or PKI certificates are expired or revoked</t>
  </si>
  <si>
    <t>TS-104</t>
  </si>
  <si>
    <t xml:space="preserve">Expired Digital Certificates must not be used. The longer and more often a key is used, the more susceptible it is to loss or discovery. This weakens the assurance provided to a relying Party that the unique binding between a key and its named subscriber is valid. Therefore, it is important that certificates are periodically refreshed. This is in accordance with DoD requirement. Expired Certificate must not be in use. </t>
  </si>
  <si>
    <t xml:space="preserve">If the certificate is a user or device certificate with a status of TRUST, follow procedures to obtain a new certificate or re-key certificate. If it is an expired CA certificate remove it. </t>
  </si>
  <si>
    <t>Expected Results:
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If no certificate information is found, there is no finding.
NOTE: Certificates are only valid when their Status is TRUST. Therefore, you may ignore certificates with the NOTRUST status during the following checks.
Check the expiration for each certificate with a status of TRUST.
If the expiration date has passed this is a finding.</t>
  </si>
  <si>
    <t>Do not edit below</t>
  </si>
  <si>
    <t>Info</t>
  </si>
  <si>
    <t>Test (Automated)</t>
  </si>
  <si>
    <t>Test (Manual)</t>
  </si>
  <si>
    <t>Criticality Ratings</t>
  </si>
  <si>
    <t>Change Log</t>
  </si>
  <si>
    <t>Version</t>
  </si>
  <si>
    <t>Date</t>
  </si>
  <si>
    <t>Description of Changes</t>
  </si>
  <si>
    <t>Author</t>
  </si>
  <si>
    <t>First Release</t>
  </si>
  <si>
    <t>Booz Allen Hamilton</t>
  </si>
  <si>
    <t>Updated warning banner language based on the IRS.gov warning banner.</t>
  </si>
  <si>
    <t xml:space="preserve">Updates:
-Cover: 
Reorganized the Tester and Agency POC information cells, to better reflect possible multiple POCs.
-Test Cases: 
a. Changed Column G header to "Pass / Fail / N/A", to more accurately reflect the four possible status indicators.  Updated column headings to be consistent across all the Technical SCSEMs.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-Legend:  Updated the Pass/Fail row to reflect the three possible status indicators (above).
-Test IDs: 
&lt;see next cell (below)&gt;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</si>
  <si>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</si>
  <si>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Updates based on NIST 800-53 rev 3 release
Update for new version of Publication 1075</t>
  </si>
  <si>
    <t>Added data analysis checks; modified and updated numerous checks</t>
  </si>
  <si>
    <t>Update to template.</t>
  </si>
  <si>
    <t>Minor update to correct worksheet locking capabilities.  Added back NIST control name to Test Cases Tab.</t>
  </si>
  <si>
    <t>Update test cases based on NIST 800-53 R4</t>
  </si>
  <si>
    <t>Updates based on Publication 1075.  See SCSEM notes column for specific updates.</t>
  </si>
  <si>
    <t xml:space="preserve">Updated Status column. </t>
  </si>
  <si>
    <t>Added baseline Criticality Score and Issue Codes, weighted test cases based on criticality, and updated Results Tab</t>
  </si>
  <si>
    <t>2.0</t>
  </si>
  <si>
    <t xml:space="preserve">Removed duplicative test cases, re-assigned issue codes and revised weighted risk formulas </t>
  </si>
  <si>
    <t>Session terminations set to 30 minutes, account automated unlock set to 15 minutes, TLS requirements raised to TLS 1.2, Issue code changes</t>
  </si>
  <si>
    <t>Moved Risk Rating to column AA, deleted lagging spaces from HAC40 and HSA14 in IC Table</t>
  </si>
  <si>
    <t>Updated Issue Code Table</t>
  </si>
  <si>
    <t>Minor content updates. Updated logging to 7 years, TS-60 to 3DES or AES.</t>
  </si>
  <si>
    <t>Internal Update</t>
  </si>
  <si>
    <t>03/031/2019</t>
  </si>
  <si>
    <t>Updated issue code table</t>
  </si>
  <si>
    <t>03/031/2020</t>
  </si>
  <si>
    <t>Udpated based on the zOS TSS STIG Version 6, Release 46</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</si>
  <si>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</si>
  <si>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</si>
  <si>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</si>
  <si>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</si>
  <si>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</si>
  <si>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</si>
  <si>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</si>
  <si>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</si>
  <si>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</si>
  <si>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</si>
  <si>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</si>
  <si>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</si>
  <si>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</si>
  <si>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</si>
  <si>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</si>
  <si>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Accounts do not expire after the correct period of inactivity</t>
  </si>
  <si>
    <t>HAC100</t>
  </si>
  <si>
    <t>Other</t>
  </si>
  <si>
    <t>HAC12</t>
  </si>
  <si>
    <t>Separation of duties is not in place</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</si>
  <si>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</si>
  <si>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</si>
  <si>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</si>
  <si>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</si>
  <si>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</si>
  <si>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</si>
  <si>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</si>
  <si>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</si>
  <si>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</si>
  <si>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</si>
  <si>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</si>
  <si>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</si>
  <si>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</si>
  <si>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</si>
  <si>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</si>
  <si>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</si>
  <si>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</si>
  <si>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</si>
  <si>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</si>
  <si>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</si>
  <si>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</si>
  <si>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</si>
  <si>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</si>
  <si>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</si>
  <si>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</si>
  <si>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</si>
  <si>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</si>
  <si>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</si>
  <si>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</si>
  <si>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</si>
  <si>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</si>
  <si>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</si>
  <si>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</si>
  <si>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</si>
  <si>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</si>
  <si>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</si>
  <si>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</si>
  <si>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</si>
  <si>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</si>
  <si>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</si>
  <si>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</si>
  <si>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</si>
  <si>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</si>
  <si>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</si>
  <si>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</si>
  <si>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</si>
  <si>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</si>
  <si>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</si>
  <si>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</si>
  <si>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</si>
  <si>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</si>
  <si>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</si>
  <si>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</si>
  <si>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</si>
  <si>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</si>
  <si>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HAC44</t>
  </si>
  <si>
    <t>System does not have a manual log off feature</t>
  </si>
  <si>
    <t>HAC45</t>
  </si>
  <si>
    <t>Split tunneling is enabled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</si>
  <si>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</si>
  <si>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</si>
  <si>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</si>
  <si>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</si>
  <si>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</si>
  <si>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</si>
  <si>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</si>
  <si>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</si>
  <si>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</si>
  <si>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</si>
  <si>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</si>
  <si>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</si>
  <si>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</si>
  <si>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</si>
  <si>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</si>
  <si>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</si>
  <si>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</si>
  <si>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</si>
  <si>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</si>
  <si>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</si>
  <si>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</si>
  <si>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</si>
  <si>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</si>
  <si>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</si>
  <si>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</si>
  <si>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</si>
  <si>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</si>
  <si>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</si>
  <si>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</si>
  <si>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</si>
  <si>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</si>
  <si>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</si>
  <si>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</si>
  <si>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</si>
  <si>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</si>
  <si>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</si>
  <si>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</si>
  <si>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</si>
  <si>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</si>
  <si>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</si>
  <si>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</si>
  <si>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</si>
  <si>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</si>
  <si>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</si>
  <si>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</si>
  <si>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</si>
  <si>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</si>
  <si>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</si>
  <si>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</si>
  <si>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</si>
  <si>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</si>
  <si>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</si>
  <si>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</si>
  <si>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</si>
  <si>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</si>
  <si>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</si>
  <si>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</si>
  <si>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</si>
  <si>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</si>
  <si>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</si>
  <si>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</si>
  <si>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</si>
  <si>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</si>
  <si>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</si>
  <si>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</si>
  <si>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</si>
  <si>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</si>
  <si>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</si>
  <si>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</si>
  <si>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</si>
  <si>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</si>
  <si>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</si>
  <si>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</si>
  <si>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</si>
  <si>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</si>
  <si>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</si>
  <si>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</si>
  <si>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</si>
  <si>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</si>
  <si>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</si>
  <si>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</si>
  <si>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</si>
  <si>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</si>
  <si>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</si>
  <si>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</si>
  <si>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</si>
  <si>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</si>
  <si>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</si>
  <si>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</si>
  <si>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</si>
  <si>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</si>
  <si>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</si>
  <si>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</si>
  <si>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</si>
  <si>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</si>
  <si>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</si>
  <si>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</si>
  <si>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</si>
  <si>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</si>
  <si>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</si>
  <si>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</si>
  <si>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</si>
  <si>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</si>
  <si>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</si>
  <si>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</si>
  <si>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</si>
  <si>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</si>
  <si>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</si>
  <si>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</si>
  <si>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</si>
  <si>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</si>
  <si>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</si>
  <si>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</si>
  <si>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</si>
  <si>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</si>
  <si>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</si>
  <si>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</si>
  <si>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</si>
  <si>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</si>
  <si>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</si>
  <si>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</si>
  <si>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</si>
  <si>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</si>
  <si>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</si>
  <si>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</si>
  <si>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</si>
  <si>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</si>
  <si>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</si>
  <si>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</si>
  <si>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</si>
  <si>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</si>
  <si>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</si>
  <si>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</si>
  <si>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</si>
  <si>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</si>
  <si>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</si>
  <si>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</si>
  <si>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</si>
  <si>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</si>
  <si>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</si>
  <si>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</si>
  <si>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</si>
  <si>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</si>
  <si>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</si>
  <si>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</si>
  <si>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</si>
  <si>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</si>
  <si>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</si>
  <si>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</si>
  <si>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</si>
  <si>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</si>
  <si>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</si>
  <si>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</si>
  <si>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</si>
  <si>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</si>
  <si>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</si>
  <si>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</si>
  <si>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</si>
  <si>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</si>
  <si>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</si>
  <si>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</si>
  <si>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</si>
  <si>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</si>
  <si>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</si>
  <si>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</si>
  <si>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</si>
  <si>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</si>
  <si>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</si>
  <si>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</si>
  <si>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</si>
  <si>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</si>
  <si>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</si>
  <si>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</si>
  <si>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</si>
  <si>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</si>
  <si>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</si>
  <si>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</si>
  <si>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</si>
  <si>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</si>
  <si>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</si>
  <si>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</si>
  <si>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</si>
  <si>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</si>
  <si>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</si>
  <si>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</si>
  <si>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</si>
  <si>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</si>
  <si>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</si>
  <si>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</si>
  <si>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</si>
  <si>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</si>
  <si>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</si>
  <si>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</si>
  <si>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</si>
  <si>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</si>
  <si>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</si>
  <si>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</si>
  <si>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</si>
  <si>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</si>
  <si>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</si>
  <si>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</si>
  <si>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</si>
  <si>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</si>
  <si>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</si>
  <si>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</si>
  <si>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</si>
  <si>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</si>
  <si>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</si>
  <si>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</si>
  <si>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</si>
  <si>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</si>
  <si>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</si>
  <si>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</si>
  <si>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</si>
  <si>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</si>
  <si>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</si>
  <si>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</si>
  <si>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</si>
  <si>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</si>
  <si>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</si>
  <si>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</si>
  <si>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</si>
  <si>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</si>
  <si>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</si>
  <si>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</si>
  <si>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</si>
  <si>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</si>
  <si>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</si>
  <si>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</si>
  <si>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</si>
  <si>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</si>
  <si>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</si>
  <si>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</si>
  <si>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</si>
  <si>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</si>
  <si>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</si>
  <si>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</si>
  <si>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</si>
  <si>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</si>
  <si>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</si>
  <si>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</si>
  <si>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</si>
  <si>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</si>
  <si>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</si>
  <si>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</si>
  <si>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</si>
  <si>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</si>
  <si>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</si>
  <si>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</si>
  <si>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</si>
  <si>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</si>
  <si>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</si>
  <si>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</si>
  <si>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</si>
  <si>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</si>
  <si>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</si>
  <si>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</si>
  <si>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</si>
  <si>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</si>
  <si>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</si>
  <si>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</si>
  <si>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</si>
  <si>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</si>
  <si>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</si>
  <si>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</si>
  <si>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</si>
  <si>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</si>
  <si>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</si>
  <si>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</si>
  <si>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</si>
  <si>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</si>
  <si>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</si>
  <si>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</si>
  <si>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</si>
  <si>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</si>
  <si>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</si>
  <si>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</si>
  <si>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</si>
  <si>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</si>
  <si>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</si>
  <si>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</si>
  <si>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</si>
  <si>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</si>
  <si>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</si>
  <si>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</si>
  <si>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</si>
  <si>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</si>
  <si>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</si>
  <si>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</si>
  <si>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</si>
  <si>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</si>
  <si>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</si>
  <si>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</si>
  <si>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</si>
  <si>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</si>
  <si>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</si>
  <si>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</si>
  <si>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</si>
  <si>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</si>
  <si>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</si>
  <si>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</si>
  <si>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</si>
  <si>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</si>
  <si>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</si>
  <si>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</si>
  <si>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</si>
  <si>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</si>
  <si>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</si>
  <si>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</si>
  <si>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</si>
  <si>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</si>
  <si>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</si>
  <si>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</si>
  <si>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</si>
  <si>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</si>
  <si>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</si>
  <si>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</si>
  <si>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</si>
  <si>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</si>
  <si>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</si>
  <si>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</si>
  <si>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</si>
  <si>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</si>
  <si>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</si>
  <si>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</si>
  <si>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</si>
  <si>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</si>
  <si>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</si>
  <si>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</si>
  <si>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</si>
  <si>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</si>
  <si>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</si>
  <si>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</si>
  <si>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</si>
  <si>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</si>
  <si>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</si>
  <si>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</si>
  <si>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</si>
  <si>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</si>
  <si>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</si>
  <si>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</si>
  <si>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</si>
  <si>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</si>
  <si>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</si>
  <si>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</si>
  <si>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</si>
  <si>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</si>
  <si>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</si>
  <si>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</si>
  <si>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</si>
  <si>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</si>
  <si>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</si>
  <si>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</si>
  <si>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</si>
  <si>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</si>
  <si>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</si>
  <si>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</si>
  <si>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</si>
  <si>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</si>
  <si>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</si>
  <si>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</si>
  <si>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</si>
  <si>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</si>
  <si>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</si>
  <si>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</si>
  <si>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</si>
  <si>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</si>
  <si>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</si>
  <si>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</si>
  <si>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</si>
  <si>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</si>
  <si>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</si>
  <si>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</si>
  <si>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</si>
  <si>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</si>
  <si>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</si>
  <si>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</si>
  <si>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</si>
  <si>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</si>
  <si>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</si>
  <si>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</si>
  <si>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</si>
  <si>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</si>
  <si>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</si>
  <si>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</si>
  <si>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</si>
  <si>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</si>
  <si>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</si>
  <si>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</si>
  <si>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</si>
  <si>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</si>
  <si>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</si>
  <si>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</si>
  <si>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</si>
  <si>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</si>
  <si>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</si>
  <si>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</si>
  <si>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</si>
  <si>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</si>
  <si>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</si>
  <si>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</si>
  <si>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</si>
  <si>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</si>
  <si>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</si>
  <si>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</si>
  <si>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</si>
  <si>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</si>
  <si>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</si>
  <si>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</si>
  <si>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</si>
  <si>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</si>
  <si>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</si>
  <si>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</si>
  <si>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</si>
  <si>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</si>
  <si>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</si>
  <si>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</si>
  <si>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</si>
  <si>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</si>
  <si>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</si>
  <si>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</si>
  <si>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</si>
  <si>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</si>
  <si>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</si>
  <si>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</si>
  <si>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</si>
  <si>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</si>
  <si>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</si>
  <si>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</si>
  <si>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</si>
  <si>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</si>
  <si>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</si>
  <si>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</si>
  <si>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</si>
  <si>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</si>
  <si>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</si>
  <si>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</si>
  <si>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</si>
  <si>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</si>
  <si>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</si>
  <si>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</si>
  <si>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</si>
  <si>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</si>
  <si>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</si>
  <si>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</si>
  <si>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</si>
  <si>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</si>
  <si>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</si>
  <si>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</si>
  <si>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</si>
  <si>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</si>
  <si>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</si>
  <si>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</si>
  <si>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</si>
  <si>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</si>
  <si>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</si>
  <si>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</si>
  <si>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</si>
  <si>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</si>
  <si>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</si>
  <si>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</si>
  <si>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</si>
  <si>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</si>
  <si>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</si>
  <si>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</si>
  <si>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</si>
  <si>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</si>
  <si>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</si>
  <si>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</si>
  <si>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</si>
  <si>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</si>
  <si>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</si>
  <si>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</si>
  <si>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</si>
  <si>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</si>
  <si>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</si>
  <si>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</si>
  <si>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</si>
  <si>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</si>
  <si>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</si>
  <si>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</si>
  <si>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</si>
  <si>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</si>
  <si>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</si>
  <si>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</si>
  <si>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</si>
  <si>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</si>
  <si>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</si>
  <si>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</si>
  <si>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</si>
  <si>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</si>
  <si>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</si>
  <si>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</si>
  <si>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</si>
  <si>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</si>
  <si>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</si>
  <si>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</si>
  <si>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</si>
  <si>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</si>
  <si>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</si>
  <si>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</si>
  <si>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</si>
  <si>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</si>
  <si>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</si>
  <si>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</si>
  <si>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</si>
  <si>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</si>
  <si>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</si>
  <si>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</si>
  <si>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</si>
  <si>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</si>
  <si>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</si>
  <si>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</si>
  <si>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</si>
  <si>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</si>
  <si>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</si>
  <si>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</si>
  <si>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</si>
  <si>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</si>
  <si>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</si>
  <si>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</si>
  <si>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</si>
  <si>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</si>
  <si>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</si>
  <si>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</si>
  <si>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</si>
  <si>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</si>
  <si>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</si>
  <si>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</si>
  <si>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</si>
  <si>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</si>
  <si>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</si>
  <si>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</si>
  <si>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</si>
  <si>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</si>
  <si>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</si>
  <si>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</si>
  <si>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</si>
  <si>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</si>
  <si>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</si>
  <si>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</si>
  <si>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</si>
  <si>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</si>
  <si>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</si>
  <si>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</si>
  <si>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</si>
  <si>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</si>
  <si>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</si>
  <si>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</si>
  <si>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</si>
  <si>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</si>
  <si>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</si>
  <si>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</si>
  <si>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</si>
  <si>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</si>
  <si>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</si>
  <si>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</si>
  <si>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</si>
  <si>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</si>
  <si>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</si>
  <si>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</si>
  <si>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</si>
  <si>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</si>
  <si>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</si>
  <si>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</si>
  <si>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</si>
  <si>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</si>
  <si>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</si>
  <si>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</si>
  <si>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</si>
  <si>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</si>
  <si>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</si>
  <si>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</si>
  <si>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</si>
  <si>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</si>
  <si>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</si>
  <si>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</si>
  <si>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</si>
  <si>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</si>
  <si>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</si>
  <si>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</si>
  <si>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</si>
  <si>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</si>
  <si>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</si>
  <si>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</si>
  <si>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</si>
  <si>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</si>
  <si>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</si>
  <si>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</si>
  <si>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</si>
  <si>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</si>
  <si>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</si>
  <si>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</si>
  <si>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</si>
  <si>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</si>
  <si>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</si>
  <si>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</si>
  <si>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</si>
  <si>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</si>
  <si>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</si>
  <si>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</si>
  <si>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</si>
  <si>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</si>
  <si>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</si>
  <si>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</si>
  <si>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</si>
  <si>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</si>
  <si>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</si>
  <si>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</si>
  <si>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</si>
  <si>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</si>
  <si>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</si>
  <si>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</si>
  <si>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</si>
  <si>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</si>
  <si>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</si>
  <si>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</si>
  <si>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</si>
  <si>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</si>
  <si>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</si>
  <si>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</si>
  <si>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</si>
  <si>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</si>
  <si>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</si>
  <si>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</si>
  <si>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</si>
  <si>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</si>
  <si>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</si>
  <si>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</si>
  <si>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</si>
  <si>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</si>
  <si>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</si>
  <si>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</si>
  <si>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</si>
  <si>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</si>
  <si>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</si>
  <si>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</si>
  <si>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</si>
  <si>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</si>
  <si>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</si>
  <si>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</si>
  <si>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</si>
  <si>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</si>
  <si>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</si>
  <si>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</si>
  <si>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</si>
  <si>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</si>
  <si>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</si>
  <si>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</si>
  <si>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</si>
  <si>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</si>
  <si>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</si>
  <si>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</si>
  <si>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</si>
  <si>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</si>
  <si>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</si>
  <si>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</si>
  <si>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</si>
  <si>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</si>
  <si>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</si>
  <si>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</si>
  <si>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</si>
  <si>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</si>
  <si>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</si>
  <si>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</si>
  <si>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</si>
  <si>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</si>
  <si>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</si>
  <si>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</si>
  <si>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</si>
  <si>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</si>
  <si>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</si>
  <si>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</si>
  <si>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</si>
  <si>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</si>
  <si>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</si>
  <si>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</si>
  <si>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</si>
  <si>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</si>
  <si>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</si>
  <si>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</si>
  <si>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</si>
  <si>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</si>
  <si>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</si>
  <si>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</si>
  <si>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</si>
  <si>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</si>
  <si>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</si>
  <si>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</si>
  <si>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</si>
  <si>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</si>
  <si>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</si>
  <si>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</si>
  <si>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</si>
  <si>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</si>
  <si>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</si>
  <si>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</si>
  <si>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</si>
  <si>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</si>
  <si>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</si>
  <si>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</si>
  <si>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</si>
  <si>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</si>
  <si>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</si>
  <si>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</si>
  <si>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</si>
  <si>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</si>
  <si>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</si>
  <si>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</si>
  <si>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</si>
  <si>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</si>
  <si>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</si>
  <si>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</si>
  <si>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</si>
  <si>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</si>
  <si>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</si>
  <si>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</si>
  <si>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</si>
  <si>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</si>
  <si>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</si>
  <si>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</si>
  <si>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</si>
  <si>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</si>
  <si>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</si>
  <si>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</si>
  <si>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</si>
  <si>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</si>
  <si>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</si>
  <si>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</si>
  <si>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</si>
  <si>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</si>
  <si>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</si>
  <si>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</si>
  <si>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</si>
  <si>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</si>
  <si>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</si>
  <si>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</si>
  <si>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</si>
  <si>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</si>
  <si>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</si>
  <si>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</si>
  <si>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</si>
  <si>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</si>
  <si>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</si>
  <si>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</si>
  <si>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</si>
  <si>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</si>
  <si>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</si>
  <si>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</si>
  <si>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</si>
  <si>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</si>
  <si>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</si>
  <si>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</si>
  <si>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</si>
  <si>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</si>
  <si>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</si>
  <si>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</si>
  <si>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</si>
  <si>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</si>
  <si>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</si>
  <si>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</si>
  <si>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</si>
  <si>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</si>
  <si>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</si>
  <si>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</si>
  <si>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</si>
  <si>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</si>
  <si>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</si>
  <si>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</si>
  <si>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</si>
  <si>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</si>
  <si>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</si>
  <si>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</si>
  <si>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</si>
  <si>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</si>
  <si>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</si>
  <si>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</si>
  <si>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</si>
  <si>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</si>
  <si>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</si>
  <si>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</si>
  <si>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</si>
  <si>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</si>
  <si>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</si>
  <si>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</si>
  <si>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</si>
  <si>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</si>
  <si>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</si>
  <si>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</si>
  <si>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</si>
  <si>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</si>
  <si>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</si>
  <si>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</si>
  <si>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</si>
  <si>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</si>
  <si>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</si>
  <si>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</si>
  <si>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</si>
  <si>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</si>
  <si>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</si>
  <si>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</si>
  <si>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</si>
  <si>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</si>
  <si>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</si>
  <si>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</si>
  <si>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</si>
  <si>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</si>
  <si>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</si>
  <si>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</si>
  <si>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</si>
  <si>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</si>
  <si>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</si>
  <si>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</si>
  <si>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</si>
  <si>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</si>
  <si>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</si>
  <si>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</si>
  <si>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</si>
  <si>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</si>
  <si>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</si>
  <si>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</si>
  <si>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</si>
  <si>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</si>
  <si>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</si>
  <si>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</si>
  <si>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</si>
  <si>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</si>
  <si>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</si>
  <si>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</si>
  <si>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</si>
  <si>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</si>
  <si>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</si>
  <si>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</si>
  <si>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</si>
  <si>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</si>
  <si>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</si>
  <si>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</si>
  <si>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</si>
  <si>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</si>
  <si>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</si>
  <si>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</si>
  <si>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</si>
  <si>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</si>
  <si>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</si>
  <si>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</si>
  <si>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</si>
  <si>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</si>
  <si>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</si>
  <si>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</si>
  <si>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</si>
  <si>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</si>
  <si>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</si>
  <si>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</si>
  <si>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</si>
  <si>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</si>
  <si>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</si>
  <si>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</si>
  <si>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</si>
  <si>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</si>
  <si>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</si>
  <si>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</si>
  <si>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</si>
  <si>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</si>
  <si>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</si>
  <si>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</si>
  <si>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</si>
  <si>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</si>
  <si>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</si>
  <si>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</si>
  <si>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</si>
  <si>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</si>
  <si>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</si>
  <si>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</si>
  <si>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</si>
  <si>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</si>
  <si>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</si>
  <si>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</si>
  <si>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</si>
  <si>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</si>
  <si>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</si>
  <si>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</si>
  <si>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</si>
  <si>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</si>
  <si>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</si>
  <si>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</si>
  <si>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</si>
  <si>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</si>
  <si>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</si>
  <si>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</si>
  <si>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</si>
  <si>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</si>
  <si>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</si>
  <si>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</si>
  <si>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</si>
  <si>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</si>
  <si>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</si>
  <si>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</si>
  <si>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</si>
  <si>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</si>
  <si>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</si>
  <si>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</si>
  <si>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</si>
  <si>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</si>
  <si>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</si>
  <si>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Procedures: 
From review of the TSS MODIFY(STATUS) report  verify that the PWEXP(nn) system Control Option is set to force passwords to expire at least every 90 days.  Additionally, issue the TSS WHOHAS(MULTIPW) command which allows the user to specify separate, discrete passwords for different Facilities.  Then take that list of users (acids), and for each one issue a TSS LIST(acid) DATA(PASSWORD)</t>
  </si>
  <si>
    <t>Passwords are required for all user logon IDs</t>
  </si>
  <si>
    <t>HCM9: Systems are not deployed using the concept of least privilege</t>
  </si>
  <si>
    <t>Interview the System Administrator (SA) or Information Assurance Officer (IAO) to determine if FIPS 140 encryption is used for the authentication module. 
From the TSS MODIFY(STATUS) report verify that the AES ENCRYPTION system Control Option (password encryption algorithm) is set to ACTIVE.</t>
  </si>
  <si>
    <t>FIPS 140 encryption is used for the authentication module.  TSS uses 3DES or AES encryption -- either is shown:  
- 3DES ENCRYPTION is set to ACTIVE
- AES ENCRYPTION is set to ACTIVE</t>
  </si>
  <si>
    <t xml:space="preserve">CMVP stopped accepting FIPS 140-2 submissions for new validation certificates on 9/21/2021. However, many 140-2 certificates will be valid through 2026. Check the NIST website for further guidance.
4/11/14: Updated Test Procedures.
Note:  If this test FAILS (using DES), this finding is categorized as "Significant".  However, if no user has any access (even READ access) to the Top Secret security file, then the finding can be downgraded to "Limited".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</si>
  <si>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</si>
  <si>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</si>
  <si>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</si>
  <si>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</si>
  <si>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</si>
  <si>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</si>
  <si>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</si>
  <si>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</si>
  <si>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</si>
  <si>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</si>
  <si>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Verify that the implemented release of the z/OS operating system is supported by the vendor,</t>
  </si>
  <si>
    <t>The z/OS operating system version is supported by the vendor.</t>
  </si>
  <si>
    <t>Verify that the implemented release of the CA Top Secret Security (TSS) product is supported by the vendor.</t>
  </si>
  <si>
    <t>The CA Top Secret Security product version that the agency is currently using is supported by the vendor.</t>
  </si>
  <si>
    <t>1. Have the systems programmer or security product admin create the TSS MODIFY(STATUS) system Control Option report and review the CA Top Secret version; check for the version listed at the top of the report.
2. Verify that the version is supported by the vendor (Currently Broadcom).
Note - The product lifecycle information requires a Broadcom account. Have the system programmer or security product admin check the Broadcom web site for product lifecycle information using their credentials.</t>
  </si>
  <si>
    <t>Confer with the systems programmer to verify the z/OS operating system version in use is currently supported by IBM.  Check the following IBM web site for product lifecycle information:
https://www.ibm.com/support/pages/release-life-cycle</t>
  </si>
  <si>
    <t>Updated based on IRS Publication 1075 (November 2021) Internal updates and Issue Code Table updates and removed 6 month provision for support</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</si>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</sst>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0"/>
      <color indexed="8"/>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9"/>
      <color theme="1"/>
      <name val="Arial"/>
      <family val="2"/>
    </font>
    <font>
      <sz val="12"/>
      <color theme="1"/>
      <name val="Calibri"/>
      <family val="2"/>
      <scheme val="minor"/>
    </font>
  </fonts>
  <fills count="26">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right style="thin">
        <color indexed="64"/>
      </right>
      <top/>
      <bottom/>
      <diagonal/>
    </border>
    <border>
      <left style="thin">
        <color indexed="64"/>
      </left>
      <right/>
      <top style="thin">
        <color indexed="64"/>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right style="thin">
        <color indexed="64"/>
      </right>
      <top style="thin">
        <color indexed="63"/>
      </top>
      <bottom/>
      <diagonal/>
    </border>
    <border>
      <left/>
      <right style="thin">
        <color indexed="64"/>
      </right>
      <top/>
      <bottom style="thin">
        <color indexed="63"/>
      </bottom>
      <diagonal/>
    </border>
  </borders>
  <cellStyleXfs count="46">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27">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14" fontId="0" fillId="0" borderId="0" xfId="0" applyNumberFormat="1"/>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30" fillId="0" borderId="0" xfId="0" applyFont="1"/>
    <xf numFmtId="0" fontId="0" fillId="21" borderId="10" xfId="0" applyFill="1" applyBorder="1" applyAlignment="1">
      <alignment vertical="center"/>
    </xf>
    <xf numFmtId="0" fontId="0" fillId="21" borderId="11" xfId="0" applyFill="1" applyBorder="1" applyAlignment="1">
      <alignment vertical="center"/>
    </xf>
    <xf numFmtId="0" fontId="31" fillId="0" borderId="21" xfId="0" applyFont="1" applyBorder="1" applyAlignment="1">
      <alignment vertical="center" wrapText="1"/>
    </xf>
    <xf numFmtId="165" fontId="31"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30"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3" fillId="21" borderId="8" xfId="0" applyFont="1" applyFill="1" applyBorder="1" applyAlignment="1">
      <alignment vertical="top" wrapText="1"/>
    </xf>
    <xf numFmtId="0" fontId="4" fillId="19" borderId="13" xfId="0" applyFont="1" applyFill="1" applyBorder="1"/>
    <xf numFmtId="0" fontId="4" fillId="19" borderId="16" xfId="0" applyFont="1" applyFill="1" applyBorder="1"/>
    <xf numFmtId="0" fontId="31" fillId="19" borderId="16" xfId="0" applyFont="1" applyFill="1" applyBorder="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8" xfId="37" applyNumberFormat="1" applyBorder="1" applyAlignment="1">
      <alignment horizontal="left" vertical="top"/>
    </xf>
    <xf numFmtId="0" fontId="7" fillId="0" borderId="8" xfId="37"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14" fontId="31" fillId="0" borderId="10" xfId="0" applyNumberFormat="1" applyFont="1" applyBorder="1" applyAlignment="1">
      <alignment horizontal="left" vertical="top"/>
    </xf>
    <xf numFmtId="0" fontId="31" fillId="0" borderId="8" xfId="0" applyFont="1" applyBorder="1" applyAlignment="1">
      <alignment horizontal="left" vertical="top" wrapText="1"/>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7" fillId="0" borderId="0" xfId="0" applyFont="1" applyAlignment="1">
      <alignment vertical="center"/>
    </xf>
    <xf numFmtId="0" fontId="7" fillId="0" borderId="22" xfId="0" applyFont="1" applyBorder="1" applyAlignment="1" applyProtection="1">
      <alignment horizontal="left" vertical="top" wrapText="1"/>
      <protection locked="0"/>
    </xf>
    <xf numFmtId="0" fontId="3" fillId="21" borderId="8" xfId="0" applyFont="1" applyFill="1" applyBorder="1" applyAlignment="1">
      <alignment horizontal="left" vertical="top" wrapText="1"/>
    </xf>
    <xf numFmtId="0" fontId="3" fillId="18" borderId="11" xfId="0" applyFont="1" applyFill="1" applyBorder="1" applyAlignment="1">
      <alignment horizontal="left" vertical="top"/>
    </xf>
    <xf numFmtId="0" fontId="0" fillId="0" borderId="0" xfId="0" applyAlignment="1">
      <alignment horizontal="left" vertical="top"/>
    </xf>
    <xf numFmtId="0" fontId="0" fillId="0" borderId="8" xfId="0" applyBorder="1" applyAlignment="1" applyProtection="1">
      <alignment horizontal="left" vertical="top" wrapText="1"/>
      <protection locked="0"/>
    </xf>
    <xf numFmtId="0" fontId="3" fillId="23" borderId="23" xfId="0" applyFont="1" applyFill="1" applyBorder="1"/>
    <xf numFmtId="0" fontId="3" fillId="21" borderId="24" xfId="0" applyFont="1" applyFill="1" applyBorder="1"/>
    <xf numFmtId="0" fontId="3" fillId="21" borderId="25" xfId="0" applyFont="1" applyFill="1" applyBorder="1"/>
    <xf numFmtId="0" fontId="3" fillId="21" borderId="26" xfId="0" applyFont="1" applyFill="1" applyBorder="1"/>
    <xf numFmtId="0" fontId="5" fillId="23" borderId="23" xfId="0" applyFont="1" applyFill="1" applyBorder="1"/>
    <xf numFmtId="0" fontId="0" fillId="24" borderId="27" xfId="0" applyFill="1" applyBorder="1"/>
    <xf numFmtId="0" fontId="3" fillId="20" borderId="27" xfId="0" applyFont="1" applyFill="1" applyBorder="1"/>
    <xf numFmtId="0" fontId="0" fillId="24" borderId="28" xfId="0" applyFill="1" applyBorder="1"/>
    <xf numFmtId="0" fontId="3" fillId="20" borderId="29" xfId="0" applyFont="1" applyFill="1" applyBorder="1"/>
    <xf numFmtId="0" fontId="3" fillId="20" borderId="30" xfId="0" applyFont="1" applyFill="1" applyBorder="1"/>
    <xf numFmtId="0" fontId="0" fillId="23" borderId="23" xfId="0" applyFill="1" applyBorder="1"/>
    <xf numFmtId="0" fontId="8" fillId="21" borderId="31" xfId="0" applyFont="1" applyFill="1" applyBorder="1" applyAlignment="1">
      <alignment horizontal="center" vertical="center" wrapText="1"/>
    </xf>
    <xf numFmtId="0" fontId="8" fillId="21" borderId="32" xfId="0" applyFont="1" applyFill="1" applyBorder="1" applyAlignment="1">
      <alignment horizontal="center" vertical="center" wrapText="1"/>
    </xf>
    <xf numFmtId="0" fontId="8" fillId="21" borderId="33" xfId="0" applyFont="1" applyFill="1" applyBorder="1" applyAlignment="1">
      <alignment horizontal="center" vertical="center" wrapText="1"/>
    </xf>
    <xf numFmtId="0" fontId="7" fillId="21" borderId="34" xfId="0" applyFont="1" applyFill="1" applyBorder="1" applyAlignment="1">
      <alignment vertical="center"/>
    </xf>
    <xf numFmtId="0" fontId="8" fillId="21" borderId="8" xfId="0" applyFont="1" applyFill="1" applyBorder="1" applyAlignment="1">
      <alignment horizontal="center" vertical="center"/>
    </xf>
    <xf numFmtId="0" fontId="8" fillId="21" borderId="35" xfId="0" applyFont="1" applyFill="1" applyBorder="1" applyAlignment="1">
      <alignment horizontal="center" vertical="center"/>
    </xf>
    <xf numFmtId="0" fontId="5" fillId="23" borderId="23" xfId="0" applyFont="1" applyFill="1" applyBorder="1" applyAlignment="1">
      <alignment vertical="top"/>
    </xf>
    <xf numFmtId="0" fontId="5" fillId="0" borderId="22"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3" fillId="20" borderId="28" xfId="0" applyFont="1" applyFill="1" applyBorder="1"/>
    <xf numFmtId="0" fontId="8" fillId="21" borderId="38" xfId="0" applyFont="1" applyFill="1" applyBorder="1" applyAlignment="1">
      <alignment horizontal="center" vertical="center"/>
    </xf>
    <xf numFmtId="0" fontId="8" fillId="23" borderId="0" xfId="0" applyFont="1" applyFill="1" applyAlignment="1">
      <alignment horizontal="center" vertical="center"/>
    </xf>
    <xf numFmtId="0" fontId="7" fillId="0" borderId="22" xfId="0" applyFont="1" applyBorder="1" applyAlignment="1">
      <alignment horizontal="center" vertical="center"/>
    </xf>
    <xf numFmtId="0" fontId="5"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23" borderId="39" xfId="0" applyFont="1" applyFill="1" applyBorder="1"/>
    <xf numFmtId="0" fontId="3" fillId="21" borderId="28" xfId="0" applyFont="1" applyFill="1" applyBorder="1" applyAlignment="1" applyProtection="1">
      <alignment vertical="top" wrapText="1"/>
      <protection locked="0"/>
    </xf>
    <xf numFmtId="0" fontId="3" fillId="21" borderId="22" xfId="0" applyFont="1" applyFill="1" applyBorder="1" applyAlignment="1" applyProtection="1">
      <alignment vertical="top" wrapText="1"/>
      <protection locked="0"/>
    </xf>
    <xf numFmtId="0" fontId="0" fillId="0" borderId="0" xfId="0" applyProtection="1">
      <protection locked="0"/>
    </xf>
    <xf numFmtId="0" fontId="3" fillId="18" borderId="11" xfId="0" applyFont="1" applyFill="1" applyBorder="1" applyProtection="1">
      <protection locked="0"/>
    </xf>
    <xf numFmtId="0" fontId="7" fillId="0" borderId="40" xfId="0" applyFont="1" applyBorder="1" applyAlignment="1" applyProtection="1">
      <alignment horizontal="left" vertical="top" wrapText="1"/>
      <protection locked="0"/>
    </xf>
    <xf numFmtId="0" fontId="7" fillId="0" borderId="22" xfId="37" applyBorder="1" applyAlignment="1">
      <alignment horizontal="center" vertical="top"/>
    </xf>
    <xf numFmtId="0" fontId="7" fillId="0" borderId="0" xfId="0" applyFont="1" applyProtection="1">
      <protection locked="0"/>
    </xf>
    <xf numFmtId="0" fontId="0" fillId="0" borderId="24" xfId="0" applyBorder="1"/>
    <xf numFmtId="0" fontId="0" fillId="0" borderId="25" xfId="0" applyBorder="1"/>
    <xf numFmtId="0" fontId="0" fillId="0" borderId="26" xfId="0" applyBorder="1"/>
    <xf numFmtId="0" fontId="0" fillId="0" borderId="41" xfId="0" applyBorder="1"/>
    <xf numFmtId="0" fontId="3" fillId="20" borderId="39" xfId="0" applyFont="1" applyFill="1" applyBorder="1"/>
    <xf numFmtId="0" fontId="3" fillId="20" borderId="42" xfId="0" applyFont="1" applyFill="1" applyBorder="1"/>
    <xf numFmtId="0" fontId="3" fillId="0" borderId="43" xfId="0" applyFont="1" applyBorder="1" applyAlignment="1">
      <alignment vertical="center"/>
    </xf>
    <xf numFmtId="0" fontId="3" fillId="0" borderId="44" xfId="0" applyFont="1" applyBorder="1" applyAlignment="1">
      <alignment vertical="center"/>
    </xf>
    <xf numFmtId="0" fontId="3" fillId="0" borderId="0" xfId="0" applyFont="1"/>
    <xf numFmtId="0" fontId="0" fillId="0" borderId="23" xfId="0" applyBorder="1"/>
    <xf numFmtId="0" fontId="7" fillId="0" borderId="27" xfId="0" applyFont="1" applyBorder="1"/>
    <xf numFmtId="2" fontId="3" fillId="0" borderId="28" xfId="0" applyNumberFormat="1" applyFont="1" applyBorder="1" applyAlignment="1">
      <alignment horizontal="center"/>
    </xf>
    <xf numFmtId="0" fontId="0" fillId="0" borderId="45" xfId="0" applyBorder="1"/>
    <xf numFmtId="0" fontId="0" fillId="0" borderId="46" xfId="0" applyBorder="1"/>
    <xf numFmtId="0" fontId="5" fillId="0" borderId="46" xfId="0" applyFont="1" applyBorder="1" applyAlignment="1">
      <alignment vertical="top" wrapText="1"/>
    </xf>
    <xf numFmtId="0" fontId="0" fillId="0" borderId="47" xfId="0" applyBorder="1"/>
    <xf numFmtId="0" fontId="32" fillId="22" borderId="24" xfId="0" applyFont="1" applyFill="1" applyBorder="1" applyAlignment="1">
      <alignment vertical="top"/>
    </xf>
    <xf numFmtId="0" fontId="3" fillId="22" borderId="25" xfId="0" applyFont="1" applyFill="1" applyBorder="1" applyAlignment="1">
      <alignment vertical="top"/>
    </xf>
    <xf numFmtId="0" fontId="3" fillId="22" borderId="26" xfId="0" applyFont="1" applyFill="1" applyBorder="1" applyAlignment="1">
      <alignment vertical="top"/>
    </xf>
    <xf numFmtId="0" fontId="3" fillId="22" borderId="23" xfId="0" applyFont="1" applyFill="1" applyBorder="1" applyAlignment="1">
      <alignment vertical="top"/>
    </xf>
    <xf numFmtId="0" fontId="3" fillId="22" borderId="41" xfId="0" applyFont="1" applyFill="1" applyBorder="1" applyAlignment="1">
      <alignment vertical="top"/>
    </xf>
    <xf numFmtId="0" fontId="3" fillId="22" borderId="45" xfId="0" applyFont="1" applyFill="1" applyBorder="1" applyAlignment="1">
      <alignment vertical="top"/>
    </xf>
    <xf numFmtId="0" fontId="3" fillId="22" borderId="46" xfId="0" applyFont="1" applyFill="1" applyBorder="1" applyAlignment="1">
      <alignment vertical="top"/>
    </xf>
    <xf numFmtId="0" fontId="3" fillId="22" borderId="47" xfId="0" applyFont="1" applyFill="1" applyBorder="1" applyAlignment="1">
      <alignment vertical="top"/>
    </xf>
    <xf numFmtId="0" fontId="26" fillId="0" borderId="22" xfId="0" applyFont="1" applyBorder="1" applyAlignment="1">
      <alignment horizontal="center" vertical="center"/>
    </xf>
    <xf numFmtId="0" fontId="26" fillId="0" borderId="22" xfId="0" applyFont="1" applyBorder="1" applyAlignment="1">
      <alignment horizontal="center" vertical="center" wrapText="1"/>
    </xf>
    <xf numFmtId="9" fontId="26" fillId="0" borderId="22" xfId="0" applyNumberFormat="1" applyFont="1" applyBorder="1" applyAlignment="1">
      <alignment horizontal="center" vertical="center"/>
    </xf>
    <xf numFmtId="166" fontId="0" fillId="0" borderId="48" xfId="0" applyNumberFormat="1" applyBorder="1" applyAlignment="1">
      <alignment horizontal="left" vertical="top"/>
    </xf>
    <xf numFmtId="14" fontId="0" fillId="0" borderId="48" xfId="0" applyNumberFormat="1" applyBorder="1" applyAlignment="1">
      <alignment horizontal="left" vertical="top"/>
    </xf>
    <xf numFmtId="0" fontId="7" fillId="0" borderId="48" xfId="0" applyFont="1" applyBorder="1" applyAlignment="1">
      <alignment wrapText="1"/>
    </xf>
    <xf numFmtId="0" fontId="7" fillId="0" borderId="48" xfId="0" applyFont="1" applyBorder="1" applyAlignment="1">
      <alignment horizontal="left" vertical="top"/>
    </xf>
    <xf numFmtId="0" fontId="0" fillId="0" borderId="22" xfId="0" applyBorder="1"/>
    <xf numFmtId="0" fontId="7" fillId="0" borderId="22" xfId="0" applyFont="1" applyBorder="1" applyAlignment="1">
      <alignment vertical="top" wrapText="1"/>
    </xf>
    <xf numFmtId="0" fontId="3" fillId="18" borderId="0" xfId="0" applyFont="1" applyFill="1" applyProtection="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7" fillId="19" borderId="49" xfId="0" applyFont="1" applyFill="1" applyBorder="1"/>
    <xf numFmtId="0" fontId="9" fillId="19" borderId="41" xfId="0" applyFont="1" applyFill="1" applyBorder="1"/>
    <xf numFmtId="0" fontId="7" fillId="19" borderId="41" xfId="0" applyFont="1" applyFill="1" applyBorder="1"/>
    <xf numFmtId="0" fontId="7" fillId="19" borderId="50" xfId="0" applyFont="1" applyFill="1" applyBorder="1"/>
    <xf numFmtId="0" fontId="3" fillId="20" borderId="49" xfId="0" applyFont="1" applyFill="1" applyBorder="1" applyAlignment="1">
      <alignment vertical="center"/>
    </xf>
    <xf numFmtId="0" fontId="0" fillId="20" borderId="41" xfId="0" applyFill="1" applyBorder="1" applyAlignment="1">
      <alignment vertical="top"/>
    </xf>
    <xf numFmtId="0" fontId="0" fillId="20" borderId="50" xfId="0" applyFill="1" applyBorder="1" applyAlignment="1">
      <alignment vertical="top"/>
    </xf>
    <xf numFmtId="0" fontId="3" fillId="18" borderId="21" xfId="0" applyFont="1" applyFill="1" applyBorder="1" applyAlignment="1">
      <alignment vertical="center"/>
    </xf>
    <xf numFmtId="0" fontId="1" fillId="23" borderId="0" xfId="0" applyFont="1" applyFill="1"/>
    <xf numFmtId="0" fontId="26" fillId="0" borderId="22" xfId="0" applyFont="1" applyBorder="1" applyAlignment="1">
      <alignment horizontal="center"/>
    </xf>
    <xf numFmtId="0" fontId="33" fillId="23" borderId="0" xfId="0" applyFont="1" applyFill="1"/>
    <xf numFmtId="0" fontId="34" fillId="23" borderId="0" xfId="0" applyFont="1" applyFill="1"/>
    <xf numFmtId="0" fontId="0" fillId="23" borderId="0" xfId="0" applyFill="1"/>
    <xf numFmtId="0" fontId="7" fillId="0" borderId="36" xfId="0" applyFont="1" applyBorder="1" applyAlignment="1" applyProtection="1">
      <alignment horizontal="left" vertical="top" wrapText="1"/>
      <protection locked="0"/>
    </xf>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4" xfId="0" applyFont="1" applyBorder="1" applyAlignment="1">
      <alignment vertical="top"/>
    </xf>
    <xf numFmtId="0" fontId="30" fillId="0" borderId="25" xfId="0" applyFont="1" applyBorder="1" applyAlignment="1">
      <alignment vertical="top"/>
    </xf>
    <xf numFmtId="0" fontId="30" fillId="0" borderId="26" xfId="0" applyFont="1" applyBorder="1" applyAlignment="1">
      <alignment vertical="top"/>
    </xf>
    <xf numFmtId="0" fontId="7" fillId="0" borderId="23" xfId="0" applyFont="1" applyBorder="1" applyAlignment="1">
      <alignment vertical="top"/>
    </xf>
    <xf numFmtId="0" fontId="30" fillId="0" borderId="41" xfId="0" applyFont="1" applyBorder="1" applyAlignment="1">
      <alignment vertical="top"/>
    </xf>
    <xf numFmtId="0" fontId="7" fillId="0" borderId="41" xfId="0" applyFont="1" applyBorder="1" applyAlignment="1">
      <alignment vertical="top"/>
    </xf>
    <xf numFmtId="0" fontId="7" fillId="0" borderId="45" xfId="0" applyFont="1" applyBorder="1" applyAlignment="1">
      <alignment vertical="top"/>
    </xf>
    <xf numFmtId="0" fontId="30" fillId="0" borderId="46" xfId="0" applyFont="1" applyBorder="1" applyAlignment="1">
      <alignment vertical="top"/>
    </xf>
    <xf numFmtId="0" fontId="30" fillId="0" borderId="47" xfId="0" applyFont="1" applyBorder="1" applyAlignment="1">
      <alignment vertical="top"/>
    </xf>
    <xf numFmtId="0" fontId="7" fillId="0" borderId="22" xfId="0" applyFont="1" applyBorder="1" applyAlignment="1" applyProtection="1">
      <alignment vertical="top" wrapText="1"/>
      <protection locked="0"/>
    </xf>
    <xf numFmtId="0" fontId="7" fillId="0" borderId="22" xfId="0" applyFont="1" applyBorder="1" applyAlignment="1" applyProtection="1">
      <alignment vertical="top"/>
      <protection locked="0"/>
    </xf>
    <xf numFmtId="0" fontId="7" fillId="0" borderId="22" xfId="0" quotePrefix="1" applyFont="1" applyBorder="1" applyAlignment="1">
      <alignment horizontal="left"/>
    </xf>
    <xf numFmtId="166" fontId="0" fillId="0" borderId="22" xfId="0" applyNumberFormat="1" applyBorder="1" applyAlignment="1">
      <alignment horizontal="left" vertical="top" wrapText="1"/>
    </xf>
    <xf numFmtId="14" fontId="0" fillId="0" borderId="22" xfId="0" applyNumberFormat="1" applyBorder="1" applyAlignment="1">
      <alignment horizontal="left" vertical="top" wrapText="1"/>
    </xf>
    <xf numFmtId="0" fontId="7" fillId="0" borderId="22" xfId="0" applyFont="1" applyBorder="1" applyAlignment="1">
      <alignment horizontal="left" vertical="top" wrapText="1"/>
    </xf>
    <xf numFmtId="0" fontId="7" fillId="0" borderId="22" xfId="0" applyFont="1" applyBorder="1"/>
    <xf numFmtId="0" fontId="7" fillId="23" borderId="0" xfId="38" applyFill="1"/>
    <xf numFmtId="0" fontId="7" fillId="0" borderId="0" xfId="38"/>
    <xf numFmtId="0" fontId="35" fillId="0" borderId="8" xfId="37" applyFont="1" applyBorder="1" applyAlignment="1" applyProtection="1">
      <alignment horizontal="left" vertical="top" wrapText="1"/>
      <protection locked="0"/>
    </xf>
    <xf numFmtId="0" fontId="35" fillId="0" borderId="22" xfId="40" applyFont="1" applyBorder="1" applyAlignment="1">
      <alignment horizontal="left" vertical="top" wrapText="1"/>
    </xf>
    <xf numFmtId="0" fontId="35" fillId="0" borderId="22" xfId="37" applyFont="1" applyBorder="1" applyAlignment="1" applyProtection="1">
      <alignment horizontal="left" vertical="top" wrapText="1"/>
      <protection locked="0"/>
    </xf>
    <xf numFmtId="0" fontId="35" fillId="23" borderId="8" xfId="37" applyFont="1" applyFill="1" applyBorder="1" applyAlignment="1" applyProtection="1">
      <alignment horizontal="left" vertical="top" wrapText="1"/>
      <protection locked="0"/>
    </xf>
    <xf numFmtId="0" fontId="35" fillId="0" borderId="22" xfId="39" applyFont="1" applyBorder="1" applyAlignment="1">
      <alignment horizontal="left" vertical="top" wrapText="1"/>
    </xf>
    <xf numFmtId="0" fontId="35" fillId="0" borderId="0" xfId="0" applyFont="1" applyAlignment="1">
      <alignment horizontal="left" vertical="top" wrapText="1"/>
    </xf>
    <xf numFmtId="0" fontId="35" fillId="0" borderId="16" xfId="37" applyFont="1" applyBorder="1" applyAlignment="1" applyProtection="1">
      <alignment horizontal="left" vertical="top" wrapText="1"/>
      <protection locked="0"/>
    </xf>
    <xf numFmtId="0" fontId="35" fillId="0" borderId="36" xfId="37" applyFont="1" applyBorder="1" applyAlignment="1" applyProtection="1">
      <alignment horizontal="left" vertical="top" wrapText="1"/>
      <protection locked="0"/>
    </xf>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36" fillId="0" borderId="21" xfId="0" applyFont="1" applyBorder="1" applyAlignment="1" applyProtection="1">
      <alignment horizontal="left" vertical="top" wrapText="1"/>
      <protection locked="0"/>
    </xf>
    <xf numFmtId="165" fontId="36" fillId="0" borderId="21" xfId="0" applyNumberFormat="1" applyFont="1" applyBorder="1" applyAlignment="1" applyProtection="1">
      <alignment horizontal="left" vertical="top" wrapText="1"/>
      <protection locked="0"/>
    </xf>
    <xf numFmtId="0" fontId="31" fillId="0" borderId="21" xfId="0" applyFont="1" applyBorder="1" applyAlignment="1" applyProtection="1">
      <alignment horizontal="left" vertical="top" wrapText="1"/>
      <protection locked="0"/>
    </xf>
    <xf numFmtId="165" fontId="31" fillId="0" borderId="21" xfId="0" applyNumberFormat="1" applyFont="1" applyBorder="1" applyAlignment="1" applyProtection="1">
      <alignment horizontal="left" vertical="top" wrapText="1"/>
      <protection locked="0"/>
    </xf>
    <xf numFmtId="166" fontId="7" fillId="0" borderId="22" xfId="37" applyNumberFormat="1" applyBorder="1" applyAlignment="1">
      <alignment horizontal="left" vertical="top" wrapText="1"/>
    </xf>
    <xf numFmtId="14" fontId="7" fillId="0" borderId="22" xfId="37" applyNumberFormat="1" applyBorder="1" applyAlignment="1">
      <alignment horizontal="left" vertical="top" wrapText="1"/>
    </xf>
    <xf numFmtId="0" fontId="7" fillId="0" borderId="22" xfId="37" applyBorder="1" applyAlignment="1">
      <alignment horizontal="left" vertical="top"/>
    </xf>
    <xf numFmtId="0" fontId="29" fillId="25" borderId="22" xfId="0" applyFont="1" applyFill="1" applyBorder="1" applyAlignment="1">
      <alignment wrapText="1"/>
    </xf>
    <xf numFmtId="0" fontId="37" fillId="23" borderId="22" xfId="0" applyFont="1" applyFill="1" applyBorder="1" applyAlignment="1">
      <alignment horizontal="left" vertical="center" wrapText="1"/>
    </xf>
    <xf numFmtId="0" fontId="37" fillId="23" borderId="22" xfId="0" applyFont="1" applyFill="1" applyBorder="1" applyAlignment="1">
      <alignment horizontal="center" wrapText="1"/>
    </xf>
    <xf numFmtId="0" fontId="6" fillId="20" borderId="0" xfId="0" applyFont="1" applyFill="1" applyAlignment="1">
      <alignment horizontal="left" vertical="top" wrapText="1"/>
    </xf>
    <xf numFmtId="0" fontId="37" fillId="23" borderId="22" xfId="0" applyFont="1" applyFill="1" applyBorder="1" applyAlignment="1">
      <alignment horizontal="left" vertical="top" wrapText="1"/>
    </xf>
    <xf numFmtId="0" fontId="0" fillId="0" borderId="22" xfId="0"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3" xfId="0" applyFont="1" applyBorder="1" applyAlignment="1">
      <alignment horizontal="left" vertical="top" wrapText="1"/>
    </xf>
    <xf numFmtId="0" fontId="7" fillId="0" borderId="0" xfId="0" applyFont="1" applyAlignment="1">
      <alignment horizontal="left" vertical="top" wrapText="1"/>
    </xf>
    <xf numFmtId="0" fontId="7" fillId="0" borderId="41" xfId="0" applyFont="1" applyBorder="1" applyAlignment="1">
      <alignment horizontal="left" vertical="top" wrapText="1"/>
    </xf>
    <xf numFmtId="0" fontId="7" fillId="0" borderId="45"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15">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28213050</xdr:colOff>
      <xdr:row>0</xdr:row>
      <xdr:rowOff>495300</xdr:rowOff>
    </xdr:from>
    <xdr:to>
      <xdr:col>3</xdr:col>
      <xdr:colOff>0</xdr:colOff>
      <xdr:row>7</xdr:row>
      <xdr:rowOff>0</xdr:rowOff>
    </xdr:to>
    <xdr:pic>
      <xdr:nvPicPr>
        <xdr:cNvPr id="1359" name="Picture 1" descr="The official logo of the IRS">
          <a:extLst>
            <a:ext uri="{FF2B5EF4-FFF2-40B4-BE49-F238E27FC236}">
              <a16:creationId xmlns:a16="http://schemas.microsoft.com/office/drawing/2014/main" id="{46385F60-55A3-43C7-B5A7-1E0F55B595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13493</xdr:colOff>
      <xdr:row>0</xdr:row>
      <xdr:rowOff>5556</xdr:rowOff>
    </xdr:from>
    <xdr:to>
      <xdr:col>3</xdr:col>
      <xdr:colOff>13493</xdr:colOff>
      <xdr:row>7</xdr:row>
      <xdr:rowOff>2043</xdr:rowOff>
    </xdr:to>
    <xdr:pic>
      <xdr:nvPicPr>
        <xdr:cNvPr id="3" name="Picture 2" descr="The official logo of the IRS" title="IRS Logo">
          <a:extLst>
            <a:ext uri="{FF2B5EF4-FFF2-40B4-BE49-F238E27FC236}">
              <a16:creationId xmlns:a16="http://schemas.microsoft.com/office/drawing/2014/main" id="{81168E33-ADBE-41EE-838D-231538136AB1}"/>
            </a:ext>
          </a:extLst>
        </xdr:cNvPr>
        <xdr:cNvPicPr/>
      </xdr:nvPicPr>
      <xdr:blipFill>
        <a:blip xmlns:r="http://schemas.openxmlformats.org/officeDocument/2006/relationships" r:embed="rId1"/>
        <a:srcRect/>
        <a:stretch>
          <a:fillRect/>
        </a:stretch>
      </xdr:blipFill>
      <xdr:spPr bwMode="auto">
        <a:xfrm>
          <a:off x="7108031" y="11906"/>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C32" sqref="C31:C32"/>
    </sheetView>
  </sheetViews>
  <sheetFormatPr defaultColWidth="11.453125" defaultRowHeight="12.5" x14ac:dyDescent="0.25"/>
  <cols>
    <col min="1" max="2" width="11.453125" customWidth="1"/>
    <col min="3" max="3" width="104" customWidth="1"/>
  </cols>
  <sheetData>
    <row r="1" spans="1:3" ht="15.5" x14ac:dyDescent="0.35">
      <c r="A1" s="65" t="s">
        <v>0</v>
      </c>
      <c r="B1" s="22"/>
      <c r="C1" s="158"/>
    </row>
    <row r="2" spans="1:3" ht="15.5" x14ac:dyDescent="0.35">
      <c r="A2" s="66" t="s">
        <v>1</v>
      </c>
      <c r="B2" s="23"/>
      <c r="C2" s="159"/>
    </row>
    <row r="3" spans="1:3" x14ac:dyDescent="0.25">
      <c r="A3" s="67"/>
      <c r="B3" s="24"/>
      <c r="C3" s="160"/>
    </row>
    <row r="4" spans="1:3" x14ac:dyDescent="0.25">
      <c r="A4" s="67" t="s">
        <v>2</v>
      </c>
      <c r="B4" s="24"/>
      <c r="C4" s="160"/>
    </row>
    <row r="5" spans="1:3" x14ac:dyDescent="0.25">
      <c r="A5" s="67" t="s">
        <v>1778</v>
      </c>
      <c r="B5" s="24"/>
      <c r="C5" s="160"/>
    </row>
    <row r="6" spans="1:3" x14ac:dyDescent="0.25">
      <c r="A6" s="67" t="s">
        <v>3</v>
      </c>
      <c r="B6" s="24"/>
      <c r="C6" s="160"/>
    </row>
    <row r="7" spans="1:3" x14ac:dyDescent="0.25">
      <c r="A7" s="25"/>
      <c r="B7" s="26"/>
      <c r="C7" s="161"/>
    </row>
    <row r="8" spans="1:3" ht="18" customHeight="1" x14ac:dyDescent="0.25">
      <c r="A8" s="27" t="s">
        <v>4</v>
      </c>
      <c r="B8" s="28"/>
      <c r="C8" s="162"/>
    </row>
    <row r="9" spans="1:3" ht="12.75" customHeight="1" x14ac:dyDescent="0.25">
      <c r="A9" s="29" t="s">
        <v>5</v>
      </c>
      <c r="B9" s="30"/>
      <c r="C9" s="163"/>
    </row>
    <row r="10" spans="1:3" x14ac:dyDescent="0.25">
      <c r="A10" s="29" t="s">
        <v>6</v>
      </c>
      <c r="B10" s="30"/>
      <c r="C10" s="163"/>
    </row>
    <row r="11" spans="1:3" x14ac:dyDescent="0.25">
      <c r="A11" s="29" t="s">
        <v>7</v>
      </c>
      <c r="B11" s="30"/>
      <c r="C11" s="163"/>
    </row>
    <row r="12" spans="1:3" x14ac:dyDescent="0.25">
      <c r="A12" s="29" t="s">
        <v>8</v>
      </c>
      <c r="B12" s="30"/>
      <c r="C12" s="163"/>
    </row>
    <row r="13" spans="1:3" x14ac:dyDescent="0.25">
      <c r="A13" s="29" t="s">
        <v>9</v>
      </c>
      <c r="B13" s="30"/>
      <c r="C13" s="163"/>
    </row>
    <row r="14" spans="1:3" x14ac:dyDescent="0.25">
      <c r="A14" s="31"/>
      <c r="B14" s="32"/>
      <c r="C14" s="164"/>
    </row>
    <row r="16" spans="1:3" ht="13" x14ac:dyDescent="0.25">
      <c r="A16" s="33" t="s">
        <v>10</v>
      </c>
      <c r="B16" s="34"/>
      <c r="C16" s="165"/>
    </row>
    <row r="17" spans="1:3" ht="13" x14ac:dyDescent="0.25">
      <c r="A17" s="156" t="s">
        <v>11</v>
      </c>
      <c r="B17" s="155"/>
      <c r="C17" s="201"/>
    </row>
    <row r="18" spans="1:3" ht="13" x14ac:dyDescent="0.25">
      <c r="A18" s="156" t="s">
        <v>12</v>
      </c>
      <c r="B18" s="155"/>
      <c r="C18" s="201"/>
    </row>
    <row r="19" spans="1:3" ht="13" x14ac:dyDescent="0.25">
      <c r="A19" s="156" t="s">
        <v>13</v>
      </c>
      <c r="B19" s="155"/>
      <c r="C19" s="201"/>
    </row>
    <row r="20" spans="1:3" ht="13" x14ac:dyDescent="0.25">
      <c r="A20" s="156" t="s">
        <v>14</v>
      </c>
      <c r="B20" s="155"/>
      <c r="C20" s="202"/>
    </row>
    <row r="21" spans="1:3" ht="13" x14ac:dyDescent="0.25">
      <c r="A21" s="156" t="s">
        <v>15</v>
      </c>
      <c r="B21" s="155"/>
      <c r="C21" s="203"/>
    </row>
    <row r="22" spans="1:3" ht="13" x14ac:dyDescent="0.25">
      <c r="A22" s="156" t="s">
        <v>16</v>
      </c>
      <c r="B22" s="155"/>
      <c r="C22" s="201"/>
    </row>
    <row r="23" spans="1:3" ht="13" x14ac:dyDescent="0.25">
      <c r="A23" s="156" t="s">
        <v>17</v>
      </c>
      <c r="B23" s="155"/>
      <c r="C23" s="201"/>
    </row>
    <row r="24" spans="1:3" ht="13" x14ac:dyDescent="0.25">
      <c r="A24" s="156" t="s">
        <v>18</v>
      </c>
      <c r="B24" s="155"/>
      <c r="C24" s="201"/>
    </row>
    <row r="25" spans="1:3" s="36" customFormat="1" ht="13" x14ac:dyDescent="0.25">
      <c r="A25" s="156" t="s">
        <v>19</v>
      </c>
      <c r="B25" s="155"/>
      <c r="C25" s="201"/>
    </row>
    <row r="26" spans="1:3" s="36" customFormat="1" ht="13" x14ac:dyDescent="0.25">
      <c r="A26" s="157" t="s">
        <v>20</v>
      </c>
      <c r="B26" s="155"/>
      <c r="C26" s="201"/>
    </row>
    <row r="27" spans="1:3" s="36" customFormat="1" ht="13" x14ac:dyDescent="0.25">
      <c r="A27" s="157" t="s">
        <v>21</v>
      </c>
      <c r="B27" s="155"/>
      <c r="C27" s="201"/>
    </row>
    <row r="29" spans="1:3" ht="13" x14ac:dyDescent="0.25">
      <c r="A29" s="33" t="s">
        <v>22</v>
      </c>
      <c r="B29" s="34"/>
      <c r="C29" s="165"/>
    </row>
    <row r="30" spans="1:3" x14ac:dyDescent="0.25">
      <c r="A30" s="37"/>
      <c r="B30" s="38"/>
      <c r="C30" s="41"/>
    </row>
    <row r="31" spans="1:3" ht="13" x14ac:dyDescent="0.25">
      <c r="A31" s="35" t="s">
        <v>23</v>
      </c>
      <c r="B31" s="39"/>
      <c r="C31" s="204"/>
    </row>
    <row r="32" spans="1:3" ht="13" x14ac:dyDescent="0.25">
      <c r="A32" s="35" t="s">
        <v>24</v>
      </c>
      <c r="B32" s="39"/>
      <c r="C32" s="204"/>
    </row>
    <row r="33" spans="1:3" ht="12.75" customHeight="1" x14ac:dyDescent="0.25">
      <c r="A33" s="35" t="s">
        <v>25</v>
      </c>
      <c r="B33" s="39"/>
      <c r="C33" s="204"/>
    </row>
    <row r="34" spans="1:3" ht="12.75" customHeight="1" x14ac:dyDescent="0.25">
      <c r="A34" s="35" t="s">
        <v>26</v>
      </c>
      <c r="B34" s="40"/>
      <c r="C34" s="205"/>
    </row>
    <row r="35" spans="1:3" ht="13" x14ac:dyDescent="0.25">
      <c r="A35" s="35" t="s">
        <v>27</v>
      </c>
      <c r="B35" s="39"/>
      <c r="C35" s="204"/>
    </row>
    <row r="36" spans="1:3" x14ac:dyDescent="0.25">
      <c r="A36" s="37"/>
      <c r="B36" s="38"/>
      <c r="C36" s="41"/>
    </row>
    <row r="37" spans="1:3" ht="13" x14ac:dyDescent="0.25">
      <c r="A37" s="35" t="s">
        <v>23</v>
      </c>
      <c r="B37" s="39"/>
      <c r="C37" s="206"/>
    </row>
    <row r="38" spans="1:3" ht="13" x14ac:dyDescent="0.25">
      <c r="A38" s="35" t="s">
        <v>24</v>
      </c>
      <c r="B38" s="39"/>
      <c r="C38" s="206"/>
    </row>
    <row r="39" spans="1:3" ht="13" x14ac:dyDescent="0.25">
      <c r="A39" s="35" t="s">
        <v>25</v>
      </c>
      <c r="B39" s="39"/>
      <c r="C39" s="206"/>
    </row>
    <row r="40" spans="1:3" ht="13" x14ac:dyDescent="0.25">
      <c r="A40" s="35" t="s">
        <v>26</v>
      </c>
      <c r="B40" s="40"/>
      <c r="C40" s="207"/>
    </row>
    <row r="41" spans="1:3" ht="13" x14ac:dyDescent="0.25">
      <c r="A41" s="35" t="s">
        <v>27</v>
      </c>
      <c r="B41" s="39"/>
      <c r="C41" s="206"/>
    </row>
    <row r="43" spans="1:3" x14ac:dyDescent="0.25">
      <c r="A43" s="80" t="s">
        <v>28</v>
      </c>
    </row>
    <row r="44" spans="1:3" x14ac:dyDescent="0.25">
      <c r="A44" s="80" t="s">
        <v>29</v>
      </c>
    </row>
    <row r="45" spans="1:3" x14ac:dyDescent="0.25">
      <c r="A45" s="80" t="s">
        <v>30</v>
      </c>
    </row>
    <row r="47" spans="1:3" ht="12.75" hidden="1" customHeight="1" x14ac:dyDescent="0.35">
      <c r="A47" s="166" t="s">
        <v>31</v>
      </c>
    </row>
    <row r="48" spans="1:3" ht="12.75" hidden="1" customHeight="1" x14ac:dyDescent="0.35">
      <c r="A48" s="166" t="s">
        <v>32</v>
      </c>
    </row>
    <row r="49" spans="1:1" ht="12.75" hidden="1" customHeight="1" x14ac:dyDescent="0.35">
      <c r="A49" s="166"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heetViews>
  <sheetFormatPr defaultRowHeight="12.5" x14ac:dyDescent="0.25"/>
  <cols>
    <col min="2" max="2" width="10.453125" customWidth="1"/>
    <col min="3" max="3" width="11.7265625" customWidth="1"/>
    <col min="4" max="4" width="12" customWidth="1"/>
    <col min="5" max="5" width="10.7265625" customWidth="1"/>
    <col min="6" max="6" width="12.7265625" customWidth="1"/>
    <col min="7" max="7" width="12" customWidth="1"/>
    <col min="8" max="9" width="8.7265625" hidden="1" customWidth="1"/>
    <col min="13" max="13" width="9.26953125" customWidth="1"/>
  </cols>
  <sheetData>
    <row r="1" spans="1:16" ht="13" x14ac:dyDescent="0.3">
      <c r="A1" s="7" t="s">
        <v>34</v>
      </c>
      <c r="B1" s="8"/>
      <c r="C1" s="8"/>
      <c r="D1" s="8"/>
      <c r="E1" s="8"/>
      <c r="F1" s="8"/>
      <c r="G1" s="8"/>
      <c r="H1" s="8"/>
      <c r="I1" s="8"/>
      <c r="J1" s="8"/>
      <c r="K1" s="8"/>
      <c r="L1" s="8"/>
      <c r="M1" s="8"/>
      <c r="N1" s="8"/>
      <c r="O1" s="8"/>
      <c r="P1" s="9"/>
    </row>
    <row r="2" spans="1:16" ht="18" customHeight="1" x14ac:dyDescent="0.25">
      <c r="A2" s="10" t="s">
        <v>35</v>
      </c>
      <c r="B2" s="11"/>
      <c r="C2" s="11"/>
      <c r="D2" s="11"/>
      <c r="E2" s="11"/>
      <c r="F2" s="11"/>
      <c r="G2" s="11"/>
      <c r="H2" s="11"/>
      <c r="I2" s="11"/>
      <c r="J2" s="11"/>
      <c r="K2" s="11"/>
      <c r="L2" s="11"/>
      <c r="M2" s="11"/>
      <c r="N2" s="11"/>
      <c r="O2" s="11"/>
      <c r="P2" s="12"/>
    </row>
    <row r="3" spans="1:16" ht="12.75" customHeight="1" x14ac:dyDescent="0.25">
      <c r="A3" s="13" t="s">
        <v>36</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121"/>
      <c r="B8" s="122"/>
      <c r="C8" s="122"/>
      <c r="D8" s="122"/>
      <c r="E8" s="122"/>
      <c r="F8" s="122"/>
      <c r="G8" s="122"/>
      <c r="H8" s="122"/>
      <c r="I8" s="122"/>
      <c r="J8" s="122"/>
      <c r="K8" s="122"/>
      <c r="L8" s="122"/>
      <c r="M8" s="122"/>
      <c r="N8" s="122"/>
      <c r="O8" s="122"/>
      <c r="P8" s="123"/>
    </row>
    <row r="9" spans="1:16" ht="12.75" customHeight="1" x14ac:dyDescent="0.3">
      <c r="A9" s="86"/>
      <c r="B9" s="87" t="s">
        <v>39</v>
      </c>
      <c r="C9" s="88"/>
      <c r="D9" s="88"/>
      <c r="E9" s="88"/>
      <c r="F9" s="88"/>
      <c r="G9" s="89"/>
      <c r="P9" s="124"/>
    </row>
    <row r="10" spans="1:16" ht="12.75" customHeight="1" x14ac:dyDescent="0.3">
      <c r="A10" s="90" t="s">
        <v>40</v>
      </c>
      <c r="B10" s="125" t="s">
        <v>41</v>
      </c>
      <c r="C10" s="91"/>
      <c r="D10" s="92"/>
      <c r="E10" s="92"/>
      <c r="F10" s="92"/>
      <c r="G10" s="93"/>
      <c r="K10" s="126" t="s">
        <v>42</v>
      </c>
      <c r="L10" s="94"/>
      <c r="M10" s="94"/>
      <c r="N10" s="94"/>
      <c r="O10" s="95"/>
      <c r="P10" s="124"/>
    </row>
    <row r="11" spans="1:16" ht="36" x14ac:dyDescent="0.25">
      <c r="A11" s="96"/>
      <c r="B11" s="97" t="s">
        <v>43</v>
      </c>
      <c r="C11" s="98" t="s">
        <v>44</v>
      </c>
      <c r="D11" s="98" t="s">
        <v>45</v>
      </c>
      <c r="E11" s="98" t="s">
        <v>46</v>
      </c>
      <c r="F11" s="98" t="s">
        <v>47</v>
      </c>
      <c r="G11" s="99" t="s">
        <v>48</v>
      </c>
      <c r="K11" s="100" t="s">
        <v>49</v>
      </c>
      <c r="L11" s="21"/>
      <c r="M11" s="101" t="s">
        <v>50</v>
      </c>
      <c r="N11" s="101" t="s">
        <v>51</v>
      </c>
      <c r="O11" s="102" t="s">
        <v>52</v>
      </c>
      <c r="P11" s="124"/>
    </row>
    <row r="12" spans="1:16" ht="12.75" customHeight="1" x14ac:dyDescent="0.3">
      <c r="A12" s="103"/>
      <c r="B12" s="145">
        <f>COUNTIF('Test Cases'!J3:J341,"Pass")</f>
        <v>0</v>
      </c>
      <c r="C12" s="146">
        <f>COUNTIF('Test Cases'!J3:J341,"Fail")</f>
        <v>0</v>
      </c>
      <c r="D12" s="167">
        <f>COUNTIF('Test Cases'!J3:J341,"Info")</f>
        <v>0</v>
      </c>
      <c r="E12" s="145">
        <f>COUNTIF('Test Cases'!J3:J341,"N/A")</f>
        <v>0</v>
      </c>
      <c r="F12" s="145">
        <f>B12+C12</f>
        <v>0</v>
      </c>
      <c r="G12" s="147">
        <f>D24/100</f>
        <v>0</v>
      </c>
      <c r="K12" s="127" t="s">
        <v>53</v>
      </c>
      <c r="L12" s="128"/>
      <c r="M12" s="105">
        <f>COUNTA('Test Cases'!J3:J341)</f>
        <v>0</v>
      </c>
      <c r="N12" s="105">
        <f>O12-M12</f>
        <v>104</v>
      </c>
      <c r="O12" s="106">
        <f>COUNTA('Test Cases'!A3:A341)</f>
        <v>104</v>
      </c>
      <c r="P12" s="124"/>
    </row>
    <row r="13" spans="1:16" ht="12.75" customHeight="1" x14ac:dyDescent="0.3">
      <c r="A13" s="103"/>
      <c r="B13" s="129"/>
      <c r="K13" s="18"/>
      <c r="L13" s="18"/>
      <c r="M13" s="18"/>
      <c r="N13" s="18"/>
      <c r="O13" s="18"/>
      <c r="P13" s="124"/>
    </row>
    <row r="14" spans="1:16" ht="12.75" customHeight="1" x14ac:dyDescent="0.3">
      <c r="A14" s="103"/>
      <c r="B14" s="125" t="s">
        <v>54</v>
      </c>
      <c r="C14" s="92"/>
      <c r="D14" s="92"/>
      <c r="E14" s="92"/>
      <c r="F14" s="92"/>
      <c r="G14" s="107"/>
      <c r="K14" s="18"/>
      <c r="L14" s="18"/>
      <c r="M14" s="18"/>
      <c r="N14" s="18"/>
      <c r="O14" s="18"/>
      <c r="P14" s="124"/>
    </row>
    <row r="15" spans="1:16" ht="12.75" customHeight="1" x14ac:dyDescent="0.25">
      <c r="A15" s="130"/>
      <c r="B15" s="108" t="s">
        <v>55</v>
      </c>
      <c r="C15" s="108" t="s">
        <v>56</v>
      </c>
      <c r="D15" s="108" t="s">
        <v>57</v>
      </c>
      <c r="E15" s="108" t="s">
        <v>58</v>
      </c>
      <c r="F15" s="108" t="s">
        <v>46</v>
      </c>
      <c r="G15" s="108" t="s">
        <v>59</v>
      </c>
      <c r="H15" s="109" t="s">
        <v>60</v>
      </c>
      <c r="I15" s="109" t="s">
        <v>61</v>
      </c>
      <c r="K15" s="1"/>
      <c r="L15" s="1"/>
      <c r="M15" s="1"/>
      <c r="N15" s="1"/>
      <c r="O15" s="1"/>
      <c r="P15" s="124"/>
    </row>
    <row r="16" spans="1:16" ht="12.75" customHeight="1" x14ac:dyDescent="0.25">
      <c r="A16" s="130"/>
      <c r="B16" s="110">
        <v>8</v>
      </c>
      <c r="C16" s="111">
        <f>COUNTIF('Test Cases'!AA:AA,B16)</f>
        <v>0</v>
      </c>
      <c r="D16" s="104">
        <f>COUNTIFS('Test Cases'!AA:AA,B16,'Test Cases'!J:J,$D$15)</f>
        <v>0</v>
      </c>
      <c r="E16" s="104">
        <f>COUNTIFS('Test Cases'!AA:AA,B16,'Test Cases'!J:J,$E$15)</f>
        <v>0</v>
      </c>
      <c r="F16" s="104">
        <f>COUNTIFS('Test Cases'!AA:AA,B16,'Test Cases'!J:J,$F$15)</f>
        <v>0</v>
      </c>
      <c r="G16" s="112">
        <v>1500</v>
      </c>
      <c r="H16">
        <f t="shared" ref="H16:H23" si="0">(C16-F16)*(G16)</f>
        <v>0</v>
      </c>
      <c r="I16">
        <f t="shared" ref="I16:I23" si="1">D16*G16</f>
        <v>0</v>
      </c>
      <c r="P16" s="124"/>
    </row>
    <row r="17" spans="1:16" ht="12.75" customHeight="1" x14ac:dyDescent="0.25">
      <c r="A17" s="130"/>
      <c r="B17" s="110">
        <v>7</v>
      </c>
      <c r="C17" s="111">
        <f>COUNTIF('Test Cases'!AA:AA,B17)</f>
        <v>4</v>
      </c>
      <c r="D17" s="104">
        <f>COUNTIFS('Test Cases'!AA:AA,B17,'Test Cases'!J:J,$D$15)</f>
        <v>0</v>
      </c>
      <c r="E17" s="104">
        <f>COUNTIFS('Test Cases'!AA:AA,B17,'Test Cases'!J:J,$E$15)</f>
        <v>0</v>
      </c>
      <c r="F17" s="104">
        <f>COUNTIFS('Test Cases'!AA:AA,B17,'Test Cases'!J:J,$F$15)</f>
        <v>0</v>
      </c>
      <c r="G17" s="112">
        <v>750</v>
      </c>
      <c r="H17">
        <f t="shared" si="0"/>
        <v>3000</v>
      </c>
      <c r="I17">
        <f t="shared" si="1"/>
        <v>0</v>
      </c>
      <c r="P17" s="124"/>
    </row>
    <row r="18" spans="1:16" ht="12.75" customHeight="1" x14ac:dyDescent="0.25">
      <c r="A18" s="130"/>
      <c r="B18" s="110">
        <v>6</v>
      </c>
      <c r="C18" s="111">
        <f>COUNTIF('Test Cases'!AA:AA,B18)</f>
        <v>9</v>
      </c>
      <c r="D18" s="104">
        <f>COUNTIFS('Test Cases'!AA:AA,B18,'Test Cases'!J:J,$D$15)</f>
        <v>0</v>
      </c>
      <c r="E18" s="104">
        <f>COUNTIFS('Test Cases'!AA:AA,B18,'Test Cases'!J:J,$E$15)</f>
        <v>0</v>
      </c>
      <c r="F18" s="104">
        <f>COUNTIFS('Test Cases'!AA:AA,B18,'Test Cases'!J:J,$F$15)</f>
        <v>0</v>
      </c>
      <c r="G18" s="112">
        <v>100</v>
      </c>
      <c r="H18">
        <f t="shared" si="0"/>
        <v>900</v>
      </c>
      <c r="I18">
        <f t="shared" si="1"/>
        <v>0</v>
      </c>
      <c r="P18" s="124"/>
    </row>
    <row r="19" spans="1:16" ht="12.75" customHeight="1" x14ac:dyDescent="0.25">
      <c r="A19" s="130"/>
      <c r="B19" s="110">
        <v>5</v>
      </c>
      <c r="C19" s="111">
        <f>COUNTIF('Test Cases'!AA:AA,B19)</f>
        <v>56</v>
      </c>
      <c r="D19" s="104">
        <f>COUNTIFS('Test Cases'!AA:AA,B19,'Test Cases'!J:J,$D$15)</f>
        <v>0</v>
      </c>
      <c r="E19" s="104">
        <f>COUNTIFS('Test Cases'!AA:AA,B19,'Test Cases'!J:J,$E$15)</f>
        <v>0</v>
      </c>
      <c r="F19" s="104">
        <f>COUNTIFS('Test Cases'!AA:AA,B19,'Test Cases'!J:J,$F$15)</f>
        <v>0</v>
      </c>
      <c r="G19" s="112">
        <v>50</v>
      </c>
      <c r="H19">
        <f t="shared" si="0"/>
        <v>2800</v>
      </c>
      <c r="I19">
        <f t="shared" si="1"/>
        <v>0</v>
      </c>
      <c r="P19" s="124"/>
    </row>
    <row r="20" spans="1:16" ht="12.75" customHeight="1" x14ac:dyDescent="0.25">
      <c r="A20" s="130"/>
      <c r="B20" s="110">
        <v>4</v>
      </c>
      <c r="C20" s="111">
        <f>COUNTIF('Test Cases'!AA:AA,B20)</f>
        <v>17</v>
      </c>
      <c r="D20" s="104">
        <f>COUNTIFS('Test Cases'!AA:AA,B20,'Test Cases'!J:J,$D$15)</f>
        <v>0</v>
      </c>
      <c r="E20" s="104">
        <f>COUNTIFS('Test Cases'!AA:AA,B20,'Test Cases'!J:J,$E$15)</f>
        <v>0</v>
      </c>
      <c r="F20" s="104">
        <f>COUNTIFS('Test Cases'!AA:AA,B20,'Test Cases'!J:J,$F$15)</f>
        <v>0</v>
      </c>
      <c r="G20" s="112">
        <v>10</v>
      </c>
      <c r="H20">
        <f t="shared" si="0"/>
        <v>170</v>
      </c>
      <c r="I20">
        <f t="shared" si="1"/>
        <v>0</v>
      </c>
      <c r="P20" s="124"/>
    </row>
    <row r="21" spans="1:16" ht="13.5" customHeight="1" x14ac:dyDescent="0.25">
      <c r="A21" s="130"/>
      <c r="B21" s="110">
        <v>3</v>
      </c>
      <c r="C21" s="111">
        <f>COUNTIF('Test Cases'!AA:AA,B21)</f>
        <v>3</v>
      </c>
      <c r="D21" s="104">
        <f>COUNTIFS('Test Cases'!AA:AA,B21,'Test Cases'!J:J,$D$15)</f>
        <v>0</v>
      </c>
      <c r="E21" s="104">
        <f>COUNTIFS('Test Cases'!AA:AA,B21,'Test Cases'!J:J,$E$15)</f>
        <v>0</v>
      </c>
      <c r="F21" s="104">
        <f>COUNTIFS('Test Cases'!AA:AA,B21,'Test Cases'!J:J,$F$15)</f>
        <v>0</v>
      </c>
      <c r="G21" s="112">
        <v>5</v>
      </c>
      <c r="H21">
        <f t="shared" si="0"/>
        <v>15</v>
      </c>
      <c r="I21">
        <f t="shared" si="1"/>
        <v>0</v>
      </c>
      <c r="P21" s="124"/>
    </row>
    <row r="22" spans="1:16" ht="12.75" customHeight="1" x14ac:dyDescent="0.25">
      <c r="A22" s="130"/>
      <c r="B22" s="110">
        <v>2</v>
      </c>
      <c r="C22" s="111">
        <f>COUNTIF('Test Cases'!AA:AA,B22)</f>
        <v>3</v>
      </c>
      <c r="D22" s="104">
        <f>COUNTIFS('Test Cases'!AA:AA,B22,'Test Cases'!J:J,$D$15)</f>
        <v>0</v>
      </c>
      <c r="E22" s="104">
        <f>COUNTIFS('Test Cases'!AA:AA,B22,'Test Cases'!J:J,$E$15)</f>
        <v>0</v>
      </c>
      <c r="F22" s="104">
        <f>COUNTIFS('Test Cases'!AA:AA,B22,'Test Cases'!J:J,$F$15)</f>
        <v>0</v>
      </c>
      <c r="G22" s="112">
        <v>2</v>
      </c>
      <c r="H22">
        <f t="shared" si="0"/>
        <v>6</v>
      </c>
      <c r="I22">
        <f t="shared" si="1"/>
        <v>0</v>
      </c>
      <c r="P22" s="124"/>
    </row>
    <row r="23" spans="1:16" ht="12.75" customHeight="1" x14ac:dyDescent="0.25">
      <c r="A23" s="130"/>
      <c r="B23" s="110">
        <v>1</v>
      </c>
      <c r="C23" s="111">
        <f>COUNTIF('Test Cases'!AA:AA,B23)</f>
        <v>0</v>
      </c>
      <c r="D23" s="104">
        <f>COUNTIFS('Test Cases'!AA:AA,B23,'Test Cases'!J:J,$D$15)</f>
        <v>0</v>
      </c>
      <c r="E23" s="104">
        <f>COUNTIFS('Test Cases'!AA:AA,B23,'Test Cases'!J:J,$E$15)</f>
        <v>0</v>
      </c>
      <c r="F23" s="104">
        <f>COUNTIFS('Test Cases'!AA:AA,B23,'Test Cases'!J:J,$F$15)</f>
        <v>0</v>
      </c>
      <c r="G23" s="112">
        <v>1</v>
      </c>
      <c r="H23">
        <f t="shared" si="0"/>
        <v>0</v>
      </c>
      <c r="I23">
        <f t="shared" si="1"/>
        <v>0</v>
      </c>
      <c r="P23" s="124"/>
    </row>
    <row r="24" spans="1:16" ht="13" hidden="1" x14ac:dyDescent="0.3">
      <c r="A24" s="130"/>
      <c r="B24" s="113" t="s">
        <v>62</v>
      </c>
      <c r="C24" s="131"/>
      <c r="D24" s="132">
        <f>SUM(I16:I23)/SUM(H16:H23)*100</f>
        <v>0</v>
      </c>
      <c r="P24" s="124"/>
    </row>
    <row r="25" spans="1:16" ht="13" x14ac:dyDescent="0.25">
      <c r="A25" s="133"/>
      <c r="B25" s="134"/>
      <c r="C25" s="134"/>
      <c r="D25" s="134"/>
      <c r="E25" s="134"/>
      <c r="F25" s="134"/>
      <c r="G25" s="134"/>
      <c r="H25" s="134"/>
      <c r="I25" s="134"/>
      <c r="J25" s="134"/>
      <c r="K25" s="135"/>
      <c r="L25" s="135"/>
      <c r="M25" s="135"/>
      <c r="N25" s="135"/>
      <c r="O25" s="135"/>
      <c r="P25" s="136"/>
    </row>
    <row r="27" spans="1:16" ht="13" x14ac:dyDescent="0.3">
      <c r="A27" s="168">
        <f>D12+N12</f>
        <v>104</v>
      </c>
      <c r="B27" s="169" t="str">
        <f>"WARNING: THERE IS AT LEAST ONE TEST CASE WITH AN 'INFO' OR BLANK STATUS (SEE ABOVE)"</f>
        <v>WARNING: THERE IS AT LEAST ONE TEST CASE WITH AN 'INFO' OR BLANK STATUS (SEE ABOVE)</v>
      </c>
    </row>
    <row r="28" spans="1:16" ht="12.75" customHeight="1" x14ac:dyDescent="0.25">
      <c r="B28" s="170"/>
    </row>
    <row r="29" spans="1:16" ht="12.75" customHeight="1" x14ac:dyDescent="0.3">
      <c r="A29" s="168">
        <f>SUMPRODUCT(--ISERROR('Test Cases'!AA3:AA293))</f>
        <v>12</v>
      </c>
      <c r="B29" s="169" t="str">
        <f>"WARNING: THERE IS AT LEAST ONE TEST CASE WITH MULTIPLE OR INVALID ISSUE CODES (SEE TEST CASES TAB)"</f>
        <v>WARNING: THERE IS AT LEAST ONE TEST CASE WITH MULTIPLE OR INVALID ISSUE CODES (SEE TEST CASES TAB)</v>
      </c>
    </row>
    <row r="30" spans="1:16" ht="12.75" customHeight="1" x14ac:dyDescent="0.25"/>
  </sheetData>
  <sheetProtection sheet="1"/>
  <phoneticPr fontId="2" type="noConversion"/>
  <conditionalFormatting sqref="D12">
    <cfRule type="cellIs" dxfId="14" priority="5" stopIfTrue="1" operator="greaterThan">
      <formula>0</formula>
    </cfRule>
  </conditionalFormatting>
  <conditionalFormatting sqref="N12">
    <cfRule type="cellIs" dxfId="13" priority="3" stopIfTrue="1" operator="greaterThan">
      <formula>0</formula>
    </cfRule>
    <cfRule type="cellIs" dxfId="12" priority="4" stopIfTrue="1" operator="lessThan">
      <formula>0</formula>
    </cfRule>
  </conditionalFormatting>
  <conditionalFormatting sqref="B27">
    <cfRule type="expression" dxfId="11" priority="2" stopIfTrue="1">
      <formula>$A$27=0</formula>
    </cfRule>
  </conditionalFormatting>
  <conditionalFormatting sqref="B29">
    <cfRule type="expression" dxfId="10" priority="1" stopIfTrue="1">
      <formula>$A$29=0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V27" sqref="V27"/>
    </sheetView>
  </sheetViews>
  <sheetFormatPr defaultColWidth="11.453125" defaultRowHeight="12.5" x14ac:dyDescent="0.25"/>
  <cols>
    <col min="1" max="13" width="11.453125" customWidth="1"/>
    <col min="14" max="14" width="9.26953125" customWidth="1"/>
  </cols>
  <sheetData>
    <row r="1" spans="1:14" ht="13" x14ac:dyDescent="0.3">
      <c r="A1" s="7" t="s">
        <v>63</v>
      </c>
      <c r="B1" s="8"/>
      <c r="C1" s="8"/>
      <c r="D1" s="8"/>
      <c r="E1" s="8"/>
      <c r="F1" s="8"/>
      <c r="G1" s="8"/>
      <c r="H1" s="8"/>
      <c r="I1" s="8"/>
      <c r="J1" s="8"/>
      <c r="K1" s="8"/>
      <c r="L1" s="8"/>
      <c r="M1" s="8"/>
      <c r="N1" s="9"/>
    </row>
    <row r="2" spans="1:14" ht="12.75" customHeight="1" x14ac:dyDescent="0.25">
      <c r="A2" s="172" t="s">
        <v>64</v>
      </c>
      <c r="B2" s="173"/>
      <c r="C2" s="173"/>
      <c r="D2" s="173"/>
      <c r="E2" s="173"/>
      <c r="F2" s="173"/>
      <c r="G2" s="173"/>
      <c r="H2" s="173"/>
      <c r="I2" s="173"/>
      <c r="J2" s="173"/>
      <c r="K2" s="173"/>
      <c r="L2" s="173"/>
      <c r="M2" s="173"/>
      <c r="N2" s="174"/>
    </row>
    <row r="3" spans="1:14" s="36" customFormat="1" ht="12.75" customHeight="1" x14ac:dyDescent="0.25">
      <c r="A3" s="175" t="s">
        <v>65</v>
      </c>
      <c r="B3" s="176"/>
      <c r="C3" s="176"/>
      <c r="D3" s="176"/>
      <c r="E3" s="176"/>
      <c r="F3" s="176"/>
      <c r="G3" s="176"/>
      <c r="H3" s="176"/>
      <c r="I3" s="176"/>
      <c r="J3" s="176"/>
      <c r="K3" s="176"/>
      <c r="L3" s="176"/>
      <c r="M3" s="176"/>
      <c r="N3" s="177"/>
    </row>
    <row r="4" spans="1:14" s="36" customFormat="1" x14ac:dyDescent="0.25">
      <c r="A4" s="178" t="s">
        <v>66</v>
      </c>
      <c r="B4" s="45"/>
      <c r="C4" s="45"/>
      <c r="D4" s="45"/>
      <c r="E4" s="45"/>
      <c r="F4" s="45"/>
      <c r="G4" s="45"/>
      <c r="H4" s="45"/>
      <c r="I4" s="45"/>
      <c r="J4" s="45"/>
      <c r="K4" s="45"/>
      <c r="L4" s="45"/>
      <c r="M4" s="45"/>
      <c r="N4" s="179"/>
    </row>
    <row r="5" spans="1:14" s="36" customFormat="1" x14ac:dyDescent="0.25">
      <c r="A5" s="178"/>
      <c r="B5" s="45"/>
      <c r="C5" s="45"/>
      <c r="D5" s="45"/>
      <c r="E5" s="45"/>
      <c r="F5" s="45"/>
      <c r="G5" s="45"/>
      <c r="H5" s="45"/>
      <c r="I5" s="45"/>
      <c r="J5" s="45"/>
      <c r="K5" s="45"/>
      <c r="L5" s="45"/>
      <c r="M5" s="45"/>
      <c r="N5" s="179"/>
    </row>
    <row r="6" spans="1:14" s="36" customFormat="1" x14ac:dyDescent="0.25">
      <c r="A6" s="178" t="s">
        <v>67</v>
      </c>
      <c r="B6" s="45"/>
      <c r="C6" s="45"/>
      <c r="D6" s="45"/>
      <c r="E6" s="45"/>
      <c r="F6" s="45"/>
      <c r="G6" s="45"/>
      <c r="H6" s="45"/>
      <c r="I6" s="45"/>
      <c r="J6" s="45"/>
      <c r="K6" s="45"/>
      <c r="L6" s="45"/>
      <c r="M6" s="45"/>
      <c r="N6" s="179"/>
    </row>
    <row r="7" spans="1:14" s="36" customFormat="1" x14ac:dyDescent="0.25">
      <c r="A7" s="178" t="s">
        <v>68</v>
      </c>
      <c r="B7" s="45"/>
      <c r="C7" s="45"/>
      <c r="D7" s="45"/>
      <c r="E7" s="45"/>
      <c r="F7" s="45"/>
      <c r="G7" s="45"/>
      <c r="H7" s="45"/>
      <c r="I7" s="45"/>
      <c r="J7" s="45"/>
      <c r="K7" s="45"/>
      <c r="L7" s="45"/>
      <c r="M7" s="45"/>
      <c r="N7" s="179"/>
    </row>
    <row r="8" spans="1:14" s="36" customFormat="1" x14ac:dyDescent="0.25">
      <c r="A8" s="178" t="s">
        <v>69</v>
      </c>
      <c r="B8" s="45"/>
      <c r="C8" s="45"/>
      <c r="D8" s="45"/>
      <c r="E8" s="45"/>
      <c r="F8" s="45"/>
      <c r="G8" s="45"/>
      <c r="H8" s="45"/>
      <c r="I8" s="45"/>
      <c r="J8" s="45"/>
      <c r="K8" s="45"/>
      <c r="L8" s="45"/>
      <c r="M8" s="45"/>
      <c r="N8" s="179"/>
    </row>
    <row r="9" spans="1:14" s="36" customFormat="1" x14ac:dyDescent="0.25">
      <c r="A9" s="178"/>
      <c r="B9" s="45"/>
      <c r="C9" s="45"/>
      <c r="D9" s="45"/>
      <c r="E9" s="45"/>
      <c r="F9" s="45"/>
      <c r="G9" s="45"/>
      <c r="H9" s="45"/>
      <c r="I9" s="45"/>
      <c r="J9" s="45"/>
      <c r="K9" s="45"/>
      <c r="L9" s="45"/>
      <c r="M9" s="45"/>
      <c r="N9" s="179"/>
    </row>
    <row r="10" spans="1:14" ht="12.75" customHeight="1" x14ac:dyDescent="0.25">
      <c r="A10" s="178" t="s">
        <v>70</v>
      </c>
      <c r="B10" s="14"/>
      <c r="C10" s="14"/>
      <c r="D10" s="14"/>
      <c r="E10" s="14"/>
      <c r="F10" s="14"/>
      <c r="G10" s="14"/>
      <c r="H10" s="14"/>
      <c r="I10" s="14"/>
      <c r="J10" s="14"/>
      <c r="K10" s="14"/>
      <c r="L10" s="14"/>
      <c r="M10" s="14"/>
      <c r="N10" s="180"/>
    </row>
    <row r="11" spans="1:14" x14ac:dyDescent="0.25">
      <c r="A11" s="178" t="s">
        <v>1777</v>
      </c>
      <c r="B11" s="14"/>
      <c r="C11" s="14"/>
      <c r="D11" s="14"/>
      <c r="E11" s="14"/>
      <c r="F11" s="14"/>
      <c r="G11" s="14"/>
      <c r="H11" s="14"/>
      <c r="I11" s="14"/>
      <c r="J11" s="14"/>
      <c r="K11" s="14"/>
      <c r="L11" s="14"/>
      <c r="M11" s="14"/>
      <c r="N11" s="180"/>
    </row>
    <row r="12" spans="1:14" x14ac:dyDescent="0.25">
      <c r="A12" s="178" t="s">
        <v>1776</v>
      </c>
      <c r="B12" s="14"/>
      <c r="C12" s="14"/>
      <c r="D12" s="14"/>
      <c r="E12" s="14"/>
      <c r="F12" s="14"/>
      <c r="G12" s="14"/>
      <c r="H12" s="14"/>
      <c r="I12" s="14"/>
      <c r="J12" s="14"/>
      <c r="K12" s="14"/>
      <c r="L12" s="14"/>
      <c r="M12" s="14"/>
      <c r="N12" s="180"/>
    </row>
    <row r="13" spans="1:14" x14ac:dyDescent="0.25">
      <c r="A13" s="178" t="s">
        <v>71</v>
      </c>
      <c r="B13" s="14"/>
      <c r="C13" s="14"/>
      <c r="D13" s="14"/>
      <c r="E13" s="14"/>
      <c r="F13" s="14"/>
      <c r="G13" s="14"/>
      <c r="H13" s="14"/>
      <c r="I13" s="14"/>
      <c r="J13" s="14"/>
      <c r="K13" s="14"/>
      <c r="L13" s="14"/>
      <c r="M13" s="14"/>
      <c r="N13" s="180"/>
    </row>
    <row r="14" spans="1:14" s="36" customFormat="1" x14ac:dyDescent="0.25">
      <c r="A14" s="181"/>
      <c r="B14" s="182"/>
      <c r="C14" s="182"/>
      <c r="D14" s="182"/>
      <c r="E14" s="182"/>
      <c r="F14" s="182"/>
      <c r="G14" s="182"/>
      <c r="H14" s="182"/>
      <c r="I14" s="182"/>
      <c r="J14" s="182"/>
      <c r="K14" s="182"/>
      <c r="L14" s="182"/>
      <c r="M14" s="182"/>
      <c r="N14" s="183"/>
    </row>
    <row r="16" spans="1:14" ht="12.75" customHeight="1" x14ac:dyDescent="0.25">
      <c r="A16" s="42" t="s">
        <v>72</v>
      </c>
      <c r="B16" s="43"/>
      <c r="C16" s="43"/>
      <c r="D16" s="43"/>
      <c r="E16" s="43"/>
      <c r="F16" s="43"/>
      <c r="G16" s="43"/>
      <c r="H16" s="43"/>
      <c r="I16" s="43"/>
      <c r="J16" s="43"/>
      <c r="K16" s="43"/>
      <c r="L16" s="43"/>
      <c r="M16" s="43"/>
      <c r="N16" s="44"/>
    </row>
    <row r="17" spans="1:14" ht="12.75" customHeight="1" x14ac:dyDescent="0.25">
      <c r="A17" s="46" t="s">
        <v>73</v>
      </c>
      <c r="B17" s="47"/>
      <c r="C17" s="48"/>
      <c r="D17" s="49" t="s">
        <v>74</v>
      </c>
      <c r="E17" s="50"/>
      <c r="F17" s="50"/>
      <c r="G17" s="50"/>
      <c r="H17" s="50"/>
      <c r="I17" s="50"/>
      <c r="J17" s="50"/>
      <c r="K17" s="50"/>
      <c r="L17" s="50"/>
      <c r="M17" s="50"/>
      <c r="N17" s="51"/>
    </row>
    <row r="18" spans="1:14" ht="13" x14ac:dyDescent="0.25">
      <c r="A18" s="52"/>
      <c r="B18" s="53"/>
      <c r="C18" s="54"/>
      <c r="D18" s="19" t="s">
        <v>75</v>
      </c>
      <c r="E18" s="16"/>
      <c r="F18" s="16"/>
      <c r="G18" s="16"/>
      <c r="H18" s="16"/>
      <c r="I18" s="16"/>
      <c r="J18" s="16"/>
      <c r="K18" s="16"/>
      <c r="L18" s="16"/>
      <c r="M18" s="16"/>
      <c r="N18" s="17"/>
    </row>
    <row r="19" spans="1:14" ht="12.75" customHeight="1" x14ac:dyDescent="0.25">
      <c r="A19" s="55" t="s">
        <v>76</v>
      </c>
      <c r="B19" s="56"/>
      <c r="C19" s="57"/>
      <c r="D19" s="58" t="s">
        <v>77</v>
      </c>
      <c r="E19" s="59"/>
      <c r="F19" s="59"/>
      <c r="G19" s="59"/>
      <c r="H19" s="59"/>
      <c r="I19" s="59"/>
      <c r="J19" s="59"/>
      <c r="K19" s="59"/>
      <c r="L19" s="59"/>
      <c r="M19" s="59"/>
      <c r="N19" s="60"/>
    </row>
    <row r="20" spans="1:14" ht="12.75" customHeight="1" x14ac:dyDescent="0.25">
      <c r="A20" s="46" t="s">
        <v>78</v>
      </c>
      <c r="B20" s="47"/>
      <c r="C20" s="48"/>
      <c r="D20" s="49" t="s">
        <v>79</v>
      </c>
      <c r="E20" s="50"/>
      <c r="F20" s="50"/>
      <c r="G20" s="50"/>
      <c r="H20" s="50"/>
      <c r="I20" s="50"/>
      <c r="J20" s="50"/>
      <c r="K20" s="50"/>
      <c r="L20" s="50"/>
      <c r="M20" s="50"/>
      <c r="N20" s="51"/>
    </row>
    <row r="21" spans="1:14" ht="12.75" customHeight="1" x14ac:dyDescent="0.25">
      <c r="A21" s="46" t="s">
        <v>80</v>
      </c>
      <c r="B21" s="47"/>
      <c r="C21" s="48"/>
      <c r="D21" s="49" t="s">
        <v>81</v>
      </c>
      <c r="E21" s="50"/>
      <c r="F21" s="50"/>
      <c r="G21" s="50"/>
      <c r="H21" s="50"/>
      <c r="I21" s="50"/>
      <c r="J21" s="50"/>
      <c r="K21" s="50"/>
      <c r="L21" s="50"/>
      <c r="M21" s="50"/>
      <c r="N21" s="51"/>
    </row>
    <row r="22" spans="1:14" ht="13" x14ac:dyDescent="0.25">
      <c r="A22" s="61"/>
      <c r="B22" s="62"/>
      <c r="C22" s="63"/>
      <c r="D22" s="13" t="s">
        <v>82</v>
      </c>
      <c r="E22" s="14"/>
      <c r="F22" s="14"/>
      <c r="G22" s="14"/>
      <c r="H22" s="14"/>
      <c r="I22" s="14"/>
      <c r="J22" s="14"/>
      <c r="K22" s="14"/>
      <c r="L22" s="14"/>
      <c r="M22" s="14"/>
      <c r="N22" s="15"/>
    </row>
    <row r="23" spans="1:14" ht="12.75" customHeight="1" x14ac:dyDescent="0.25">
      <c r="A23" s="52"/>
      <c r="B23" s="53"/>
      <c r="C23" s="54"/>
      <c r="D23" s="19" t="s">
        <v>83</v>
      </c>
      <c r="E23" s="16"/>
      <c r="F23" s="16"/>
      <c r="G23" s="16"/>
      <c r="H23" s="16"/>
      <c r="I23" s="16"/>
      <c r="J23" s="16"/>
      <c r="K23" s="16"/>
      <c r="L23" s="16"/>
      <c r="M23" s="16"/>
      <c r="N23" s="17"/>
    </row>
    <row r="24" spans="1:14" ht="12.75" customHeight="1" x14ac:dyDescent="0.25">
      <c r="A24" s="46" t="s">
        <v>84</v>
      </c>
      <c r="B24" s="47"/>
      <c r="C24" s="48"/>
      <c r="D24" s="49" t="s">
        <v>85</v>
      </c>
      <c r="E24" s="50"/>
      <c r="F24" s="50"/>
      <c r="G24" s="50"/>
      <c r="H24" s="50"/>
      <c r="I24" s="50"/>
      <c r="J24" s="50"/>
      <c r="K24" s="50"/>
      <c r="L24" s="50"/>
      <c r="M24" s="50"/>
      <c r="N24" s="51"/>
    </row>
    <row r="25" spans="1:14" ht="13" x14ac:dyDescent="0.25">
      <c r="A25" s="52"/>
      <c r="B25" s="53"/>
      <c r="C25" s="54"/>
      <c r="D25" s="19" t="s">
        <v>86</v>
      </c>
      <c r="E25" s="16"/>
      <c r="F25" s="16"/>
      <c r="G25" s="16"/>
      <c r="H25" s="16"/>
      <c r="I25" s="16"/>
      <c r="J25" s="16"/>
      <c r="K25" s="16"/>
      <c r="L25" s="16"/>
      <c r="M25" s="16"/>
      <c r="N25" s="17"/>
    </row>
    <row r="26" spans="1:14" ht="12.75" customHeight="1" x14ac:dyDescent="0.25">
      <c r="A26" s="46" t="s">
        <v>87</v>
      </c>
      <c r="B26" s="47"/>
      <c r="C26" s="48"/>
      <c r="D26" s="49" t="s">
        <v>88</v>
      </c>
      <c r="E26" s="50"/>
      <c r="F26" s="50"/>
      <c r="G26" s="50"/>
      <c r="H26" s="50"/>
      <c r="I26" s="50"/>
      <c r="J26" s="50"/>
      <c r="K26" s="50"/>
      <c r="L26" s="50"/>
      <c r="M26" s="50"/>
      <c r="N26" s="51"/>
    </row>
    <row r="27" spans="1:14" ht="13" x14ac:dyDescent="0.25">
      <c r="A27" s="52"/>
      <c r="B27" s="53"/>
      <c r="C27" s="54"/>
      <c r="D27" s="19" t="s">
        <v>89</v>
      </c>
      <c r="E27" s="16"/>
      <c r="F27" s="16"/>
      <c r="G27" s="16"/>
      <c r="H27" s="16"/>
      <c r="I27" s="16"/>
      <c r="J27" s="16"/>
      <c r="K27" s="16"/>
      <c r="L27" s="16"/>
      <c r="M27" s="16"/>
      <c r="N27" s="17"/>
    </row>
    <row r="28" spans="1:14" ht="12.75" customHeight="1" x14ac:dyDescent="0.25">
      <c r="A28" s="55" t="s">
        <v>90</v>
      </c>
      <c r="B28" s="56"/>
      <c r="C28" s="57"/>
      <c r="D28" s="58" t="s">
        <v>91</v>
      </c>
      <c r="E28" s="59"/>
      <c r="F28" s="59"/>
      <c r="G28" s="59"/>
      <c r="H28" s="59"/>
      <c r="I28" s="59"/>
      <c r="J28" s="59"/>
      <c r="K28" s="59"/>
      <c r="L28" s="59"/>
      <c r="M28" s="59"/>
      <c r="N28" s="60"/>
    </row>
    <row r="29" spans="1:14" ht="12.75" customHeight="1" x14ac:dyDescent="0.25">
      <c r="A29" s="46" t="s">
        <v>92</v>
      </c>
      <c r="B29" s="47"/>
      <c r="C29" s="48"/>
      <c r="D29" s="49" t="s">
        <v>93</v>
      </c>
      <c r="E29" s="50"/>
      <c r="F29" s="50"/>
      <c r="G29" s="50"/>
      <c r="H29" s="50"/>
      <c r="I29" s="50"/>
      <c r="J29" s="50"/>
      <c r="K29" s="50"/>
      <c r="L29" s="50"/>
      <c r="M29" s="50"/>
      <c r="N29" s="51"/>
    </row>
    <row r="30" spans="1:14" ht="13" x14ac:dyDescent="0.25">
      <c r="A30" s="52"/>
      <c r="B30" s="53"/>
      <c r="C30" s="54"/>
      <c r="D30" s="19" t="s">
        <v>94</v>
      </c>
      <c r="E30" s="16"/>
      <c r="F30" s="16"/>
      <c r="G30" s="16"/>
      <c r="H30" s="16"/>
      <c r="I30" s="16"/>
      <c r="J30" s="16"/>
      <c r="K30" s="16"/>
      <c r="L30" s="16"/>
      <c r="M30" s="16"/>
      <c r="N30" s="17"/>
    </row>
    <row r="31" spans="1:14" ht="12.75" customHeight="1" x14ac:dyDescent="0.25">
      <c r="A31" s="46" t="s">
        <v>95</v>
      </c>
      <c r="B31" s="47"/>
      <c r="C31" s="48"/>
      <c r="D31" s="49" t="s">
        <v>96</v>
      </c>
      <c r="E31" s="50"/>
      <c r="F31" s="50"/>
      <c r="G31" s="50"/>
      <c r="H31" s="50"/>
      <c r="I31" s="50"/>
      <c r="J31" s="50"/>
      <c r="K31" s="50"/>
      <c r="L31" s="50"/>
      <c r="M31" s="50"/>
      <c r="N31" s="51"/>
    </row>
    <row r="32" spans="1:14" ht="13" x14ac:dyDescent="0.25">
      <c r="A32" s="61"/>
      <c r="B32" s="62"/>
      <c r="C32" s="63"/>
      <c r="D32" s="13" t="s">
        <v>97</v>
      </c>
      <c r="E32" s="14"/>
      <c r="F32" s="14"/>
      <c r="G32" s="14"/>
      <c r="H32" s="14"/>
      <c r="I32" s="14"/>
      <c r="J32" s="14"/>
      <c r="K32" s="14"/>
      <c r="L32" s="14"/>
      <c r="M32" s="14"/>
      <c r="N32" s="15"/>
    </row>
    <row r="33" spans="1:14" ht="13" x14ac:dyDescent="0.25">
      <c r="A33" s="61"/>
      <c r="B33" s="62"/>
      <c r="C33" s="63"/>
      <c r="D33" s="13" t="s">
        <v>98</v>
      </c>
      <c r="E33" s="14"/>
      <c r="F33" s="14"/>
      <c r="G33" s="14"/>
      <c r="H33" s="14"/>
      <c r="I33" s="14"/>
      <c r="J33" s="14"/>
      <c r="K33" s="14"/>
      <c r="L33" s="14"/>
      <c r="M33" s="14"/>
      <c r="N33" s="15"/>
    </row>
    <row r="34" spans="1:14" ht="13" x14ac:dyDescent="0.25">
      <c r="A34" s="61"/>
      <c r="B34" s="62"/>
      <c r="C34" s="63"/>
      <c r="D34" s="13" t="s">
        <v>99</v>
      </c>
      <c r="E34" s="14"/>
      <c r="F34" s="14"/>
      <c r="G34" s="14"/>
      <c r="H34" s="14"/>
      <c r="I34" s="14"/>
      <c r="J34" s="14"/>
      <c r="K34" s="14"/>
      <c r="L34" s="14"/>
      <c r="M34" s="14"/>
      <c r="N34" s="15"/>
    </row>
    <row r="35" spans="1:14" ht="13" x14ac:dyDescent="0.25">
      <c r="A35" s="52"/>
      <c r="B35" s="53"/>
      <c r="C35" s="54"/>
      <c r="D35" s="19" t="s">
        <v>100</v>
      </c>
      <c r="E35" s="16"/>
      <c r="F35" s="16"/>
      <c r="G35" s="16"/>
      <c r="H35" s="16"/>
      <c r="I35" s="16"/>
      <c r="J35" s="16"/>
      <c r="K35" s="16"/>
      <c r="L35" s="16"/>
      <c r="M35" s="16"/>
      <c r="N35" s="17"/>
    </row>
    <row r="36" spans="1:14" ht="12.75" customHeight="1" x14ac:dyDescent="0.25">
      <c r="A36" s="46" t="s">
        <v>101</v>
      </c>
      <c r="B36" s="47"/>
      <c r="C36" s="48"/>
      <c r="D36" s="49" t="s">
        <v>102</v>
      </c>
      <c r="E36" s="50"/>
      <c r="F36" s="50"/>
      <c r="G36" s="50"/>
      <c r="H36" s="50"/>
      <c r="I36" s="50"/>
      <c r="J36" s="50"/>
      <c r="K36" s="50"/>
      <c r="L36" s="50"/>
      <c r="M36" s="50"/>
      <c r="N36" s="51"/>
    </row>
    <row r="37" spans="1:14" ht="13" x14ac:dyDescent="0.25">
      <c r="A37" s="52"/>
      <c r="B37" s="53"/>
      <c r="C37" s="54"/>
      <c r="D37" s="19" t="s">
        <v>103</v>
      </c>
      <c r="E37" s="16"/>
      <c r="F37" s="16"/>
      <c r="G37" s="16"/>
      <c r="H37" s="16"/>
      <c r="I37" s="16"/>
      <c r="J37" s="16"/>
      <c r="K37" s="16"/>
      <c r="L37" s="16"/>
      <c r="M37" s="16"/>
      <c r="N37" s="17"/>
    </row>
    <row r="38" spans="1:14" ht="12.75" customHeight="1" x14ac:dyDescent="0.25">
      <c r="A38" s="55" t="s">
        <v>104</v>
      </c>
      <c r="B38" s="56"/>
      <c r="C38" s="57"/>
      <c r="D38" s="58" t="s">
        <v>105</v>
      </c>
      <c r="E38" s="59"/>
      <c r="F38" s="59"/>
      <c r="G38" s="59"/>
      <c r="H38" s="59"/>
      <c r="I38" s="59"/>
      <c r="J38" s="59"/>
      <c r="K38" s="59"/>
      <c r="L38" s="59"/>
      <c r="M38" s="59"/>
      <c r="N38" s="60"/>
    </row>
    <row r="39" spans="1:14" ht="13" x14ac:dyDescent="0.25">
      <c r="A39" s="137" t="s">
        <v>106</v>
      </c>
      <c r="B39" s="138"/>
      <c r="C39" s="139"/>
      <c r="D39" s="218" t="s">
        <v>107</v>
      </c>
      <c r="E39" s="219"/>
      <c r="F39" s="219"/>
      <c r="G39" s="219"/>
      <c r="H39" s="219"/>
      <c r="I39" s="219"/>
      <c r="J39" s="219"/>
      <c r="K39" s="219"/>
      <c r="L39" s="219"/>
      <c r="M39" s="219"/>
      <c r="N39" s="220"/>
    </row>
    <row r="40" spans="1:14" ht="13" x14ac:dyDescent="0.25">
      <c r="A40" s="140"/>
      <c r="B40" s="62"/>
      <c r="C40" s="141"/>
      <c r="D40" s="221"/>
      <c r="E40" s="222"/>
      <c r="F40" s="222"/>
      <c r="G40" s="222"/>
      <c r="H40" s="222"/>
      <c r="I40" s="222"/>
      <c r="J40" s="222"/>
      <c r="K40" s="222"/>
      <c r="L40" s="222"/>
      <c r="M40" s="222"/>
      <c r="N40" s="223"/>
    </row>
    <row r="41" spans="1:14" ht="13" x14ac:dyDescent="0.25">
      <c r="A41" s="142"/>
      <c r="B41" s="143"/>
      <c r="C41" s="144"/>
      <c r="D41" s="224"/>
      <c r="E41" s="225"/>
      <c r="F41" s="225"/>
      <c r="G41" s="225"/>
      <c r="H41" s="225"/>
      <c r="I41" s="225"/>
      <c r="J41" s="225"/>
      <c r="K41" s="225"/>
      <c r="L41" s="225"/>
      <c r="M41" s="225"/>
      <c r="N41" s="226"/>
    </row>
    <row r="42" spans="1:14" ht="13" x14ac:dyDescent="0.25">
      <c r="A42" s="137" t="s">
        <v>108</v>
      </c>
      <c r="B42" s="138"/>
      <c r="C42" s="139"/>
      <c r="D42" s="218" t="s">
        <v>109</v>
      </c>
      <c r="E42" s="219"/>
      <c r="F42" s="219"/>
      <c r="G42" s="219"/>
      <c r="H42" s="219"/>
      <c r="I42" s="219"/>
      <c r="J42" s="219"/>
      <c r="K42" s="219"/>
      <c r="L42" s="219"/>
      <c r="M42" s="219"/>
      <c r="N42" s="220"/>
    </row>
    <row r="43" spans="1:14" ht="13" x14ac:dyDescent="0.25">
      <c r="A43" s="142"/>
      <c r="B43" s="143"/>
      <c r="C43" s="144"/>
      <c r="D43" s="224"/>
      <c r="E43" s="225"/>
      <c r="F43" s="225"/>
      <c r="G43" s="225"/>
      <c r="H43" s="225"/>
      <c r="I43" s="225"/>
      <c r="J43" s="225"/>
      <c r="K43" s="225"/>
      <c r="L43" s="225"/>
      <c r="M43" s="225"/>
      <c r="N43" s="226"/>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21"/>
  <sheetViews>
    <sheetView showGridLines="0" topLeftCell="E1" zoomScale="90" zoomScaleNormal="90" workbookViewId="0">
      <pane ySplit="2" topLeftCell="A3" activePane="bottomLeft" state="frozen"/>
      <selection pane="bottomLeft" activeCell="J3" sqref="J3:J8"/>
    </sheetView>
  </sheetViews>
  <sheetFormatPr defaultColWidth="11.453125" defaultRowHeight="12.5" x14ac:dyDescent="0.25"/>
  <cols>
    <col min="1" max="1" width="10.26953125" customWidth="1"/>
    <col min="2" max="2" width="8.7265625" customWidth="1"/>
    <col min="3" max="3" width="18.7265625" customWidth="1"/>
    <col min="4" max="4" width="10.26953125" customWidth="1"/>
    <col min="5" max="5" width="14.453125" customWidth="1"/>
    <col min="6" max="6" width="31.453125" customWidth="1"/>
    <col min="7" max="7" width="32.26953125" customWidth="1"/>
    <col min="8" max="8" width="30.7265625" customWidth="1"/>
    <col min="9" max="9" width="18.453125" customWidth="1"/>
    <col min="10" max="10" width="10.26953125" customWidth="1"/>
    <col min="11" max="11" width="19.26953125" style="84" customWidth="1"/>
    <col min="12" max="12" width="14.26953125" customWidth="1"/>
    <col min="13" max="14" width="12.26953125" style="116" customWidth="1"/>
    <col min="15" max="15" width="96.26953125" style="116" customWidth="1"/>
    <col min="27" max="27" width="16" hidden="1" customWidth="1"/>
  </cols>
  <sheetData>
    <row r="1" spans="1:27" ht="13" x14ac:dyDescent="0.3">
      <c r="A1" s="7" t="s">
        <v>56</v>
      </c>
      <c r="B1" s="8"/>
      <c r="C1" s="8"/>
      <c r="D1" s="8"/>
      <c r="E1" s="8"/>
      <c r="F1" s="8"/>
      <c r="G1" s="8"/>
      <c r="H1" s="8"/>
      <c r="I1" s="8"/>
      <c r="J1" s="8"/>
      <c r="K1" s="83"/>
      <c r="L1" s="8"/>
      <c r="M1" s="8"/>
      <c r="N1" s="117"/>
      <c r="O1" s="154"/>
      <c r="AA1" s="8"/>
    </row>
    <row r="2" spans="1:27" ht="39" customHeight="1" x14ac:dyDescent="0.25">
      <c r="A2" s="64" t="s">
        <v>110</v>
      </c>
      <c r="B2" s="64" t="s">
        <v>111</v>
      </c>
      <c r="C2" s="64" t="s">
        <v>112</v>
      </c>
      <c r="D2" s="64" t="s">
        <v>113</v>
      </c>
      <c r="E2" s="64" t="s">
        <v>114</v>
      </c>
      <c r="F2" s="64" t="s">
        <v>115</v>
      </c>
      <c r="G2" s="64" t="s">
        <v>116</v>
      </c>
      <c r="H2" s="64" t="s">
        <v>117</v>
      </c>
      <c r="I2" s="64" t="s">
        <v>118</v>
      </c>
      <c r="J2" s="64" t="s">
        <v>119</v>
      </c>
      <c r="K2" s="82" t="s">
        <v>120</v>
      </c>
      <c r="L2" s="64" t="s">
        <v>121</v>
      </c>
      <c r="M2" s="114" t="s">
        <v>122</v>
      </c>
      <c r="N2" s="115" t="s">
        <v>123</v>
      </c>
      <c r="O2" s="115" t="s">
        <v>124</v>
      </c>
      <c r="AA2" s="115" t="s">
        <v>125</v>
      </c>
    </row>
    <row r="3" spans="1:27" ht="73.5" customHeight="1" x14ac:dyDescent="0.25">
      <c r="A3" s="193" t="s">
        <v>126</v>
      </c>
      <c r="B3" s="194" t="s">
        <v>127</v>
      </c>
      <c r="C3" s="194" t="s">
        <v>128</v>
      </c>
      <c r="D3" s="195" t="s">
        <v>129</v>
      </c>
      <c r="E3" s="193"/>
      <c r="F3" s="195" t="s">
        <v>1769</v>
      </c>
      <c r="G3" s="195" t="s">
        <v>1774</v>
      </c>
      <c r="H3" s="195" t="s">
        <v>1770</v>
      </c>
      <c r="I3" s="81"/>
      <c r="J3" s="79"/>
      <c r="K3" s="195"/>
      <c r="L3" s="195"/>
      <c r="M3" s="118" t="s">
        <v>130</v>
      </c>
      <c r="N3" s="153" t="s">
        <v>131</v>
      </c>
      <c r="O3" s="81" t="s">
        <v>132</v>
      </c>
      <c r="AA3" s="119" t="e">
        <f>IF(OR(J3="Fail",ISBLANK(J3)),INDEX('Issue Code Table'!C:C,MATCH(N:N,'Issue Code Table'!A:A,0)),IF(M3="Critical",6,IF(M3="Significant",5,IF(M3="Moderate",3,2))))</f>
        <v>#N/A</v>
      </c>
    </row>
    <row r="4" spans="1:27" ht="74.25" customHeight="1" x14ac:dyDescent="0.25">
      <c r="A4" s="193" t="s">
        <v>133</v>
      </c>
      <c r="B4" s="194" t="s">
        <v>127</v>
      </c>
      <c r="C4" s="194" t="s">
        <v>128</v>
      </c>
      <c r="D4" s="195" t="s">
        <v>134</v>
      </c>
      <c r="E4" s="193" t="s">
        <v>135</v>
      </c>
      <c r="F4" s="195" t="s">
        <v>1771</v>
      </c>
      <c r="G4" s="195" t="s">
        <v>1773</v>
      </c>
      <c r="H4" s="195" t="s">
        <v>1772</v>
      </c>
      <c r="I4" s="81"/>
      <c r="J4" s="79"/>
      <c r="K4" s="195"/>
      <c r="L4" s="195"/>
      <c r="M4" s="118" t="s">
        <v>130</v>
      </c>
      <c r="N4" s="153" t="s">
        <v>136</v>
      </c>
      <c r="O4" s="184" t="s">
        <v>137</v>
      </c>
      <c r="AA4" s="119" t="e">
        <f>IF(OR(J4="Fail",ISBLANK(J4)),INDEX('Issue Code Table'!C:C,MATCH(N:N,'Issue Code Table'!A:A,0)),IF(M4="Critical",6,IF(M4="Significant",5,IF(M4="Moderate",3,2))))</f>
        <v>#N/A</v>
      </c>
    </row>
    <row r="5" spans="1:27" ht="60" customHeight="1" x14ac:dyDescent="0.25">
      <c r="A5" s="193" t="s">
        <v>138</v>
      </c>
      <c r="B5" s="193" t="s">
        <v>139</v>
      </c>
      <c r="C5" s="193" t="s">
        <v>140</v>
      </c>
      <c r="D5" s="193" t="s">
        <v>129</v>
      </c>
      <c r="E5" s="193"/>
      <c r="F5" s="193" t="s">
        <v>141</v>
      </c>
      <c r="G5" s="193" t="s">
        <v>142</v>
      </c>
      <c r="H5" s="193" t="s">
        <v>143</v>
      </c>
      <c r="I5" s="78"/>
      <c r="J5" s="79"/>
      <c r="K5" s="195" t="s">
        <v>144</v>
      </c>
      <c r="L5" s="195"/>
      <c r="M5" s="118" t="s">
        <v>145</v>
      </c>
      <c r="N5" s="153" t="s">
        <v>146</v>
      </c>
      <c r="O5" s="184" t="s">
        <v>147</v>
      </c>
      <c r="AA5" s="119">
        <f>IF(OR(J5="Fail",ISBLANK(J5)),INDEX('Issue Code Table'!C:C,MATCH(N:N,'Issue Code Table'!A:A,0)),IF(M5="Critical",6,IF(M5="Significant",5,IF(M5="Moderate",3,2))))</f>
        <v>4</v>
      </c>
    </row>
    <row r="6" spans="1:27" ht="62.5" x14ac:dyDescent="0.25">
      <c r="A6" s="193" t="s">
        <v>148</v>
      </c>
      <c r="B6" s="193" t="s">
        <v>149</v>
      </c>
      <c r="C6" s="193" t="s">
        <v>150</v>
      </c>
      <c r="D6" s="193" t="s">
        <v>134</v>
      </c>
      <c r="E6" s="193" t="s">
        <v>151</v>
      </c>
      <c r="F6" s="193" t="s">
        <v>152</v>
      </c>
      <c r="G6" s="193" t="s">
        <v>153</v>
      </c>
      <c r="H6" s="193" t="s">
        <v>154</v>
      </c>
      <c r="I6" s="78"/>
      <c r="J6" s="79"/>
      <c r="K6" s="195"/>
      <c r="L6" s="195"/>
      <c r="M6" s="118" t="s">
        <v>155</v>
      </c>
      <c r="N6" s="153" t="s">
        <v>156</v>
      </c>
      <c r="O6" s="184" t="s">
        <v>157</v>
      </c>
      <c r="AA6" s="119">
        <f>IF(OR(J6="Fail",ISBLANK(J6)),INDEX('Issue Code Table'!C:C,MATCH(N:N,'Issue Code Table'!A:A,0)),IF(M6="Critical",6,IF(M6="Significant",5,IF(M6="Moderate",3,2))))</f>
        <v>6</v>
      </c>
    </row>
    <row r="7" spans="1:27" ht="86.25" customHeight="1" x14ac:dyDescent="0.25">
      <c r="A7" s="193" t="s">
        <v>158</v>
      </c>
      <c r="B7" s="193" t="s">
        <v>149</v>
      </c>
      <c r="C7" s="193" t="s">
        <v>150</v>
      </c>
      <c r="D7" s="193" t="s">
        <v>129</v>
      </c>
      <c r="E7" s="193"/>
      <c r="F7" s="193" t="s">
        <v>159</v>
      </c>
      <c r="G7" s="193" t="s">
        <v>160</v>
      </c>
      <c r="H7" s="195" t="s">
        <v>161</v>
      </c>
      <c r="I7" s="78"/>
      <c r="J7" s="79"/>
      <c r="K7" s="195" t="s">
        <v>162</v>
      </c>
      <c r="L7" s="195"/>
      <c r="M7" s="118" t="s">
        <v>155</v>
      </c>
      <c r="N7" s="153" t="s">
        <v>163</v>
      </c>
      <c r="O7" s="184" t="s">
        <v>164</v>
      </c>
      <c r="AA7" s="119">
        <f>IF(OR(J7="Fail",ISBLANK(J7)),INDEX('Issue Code Table'!C:C,MATCH(N:N,'Issue Code Table'!A:A,0)),IF(M7="Critical",6,IF(M7="Significant",5,IF(M7="Moderate",3,2))))</f>
        <v>5</v>
      </c>
    </row>
    <row r="8" spans="1:27" ht="53.25" customHeight="1" x14ac:dyDescent="0.25">
      <c r="A8" s="193" t="s">
        <v>165</v>
      </c>
      <c r="B8" s="193" t="s">
        <v>166</v>
      </c>
      <c r="C8" s="193" t="s">
        <v>167</v>
      </c>
      <c r="D8" s="193" t="s">
        <v>168</v>
      </c>
      <c r="E8" s="193"/>
      <c r="F8" s="193" t="s">
        <v>169</v>
      </c>
      <c r="G8" s="193" t="s">
        <v>170</v>
      </c>
      <c r="H8" s="193" t="s">
        <v>171</v>
      </c>
      <c r="I8" s="78"/>
      <c r="J8" s="79"/>
      <c r="K8" s="195"/>
      <c r="L8" s="195"/>
      <c r="M8" s="118" t="s">
        <v>155</v>
      </c>
      <c r="N8" s="153" t="s">
        <v>172</v>
      </c>
      <c r="O8" s="81" t="s">
        <v>173</v>
      </c>
      <c r="AA8" s="119">
        <f>IF(OR(J8="Fail",ISBLANK(J8)),INDEX('Issue Code Table'!C:C,MATCH(N:N,'Issue Code Table'!A:A,0)),IF(M8="Critical",6,IF(M8="Significant",5,IF(M8="Moderate",3,2))))</f>
        <v>5</v>
      </c>
    </row>
    <row r="9" spans="1:27" ht="62.5" x14ac:dyDescent="0.25">
      <c r="A9" s="193" t="s">
        <v>174</v>
      </c>
      <c r="B9" s="193" t="s">
        <v>166</v>
      </c>
      <c r="C9" s="193" t="s">
        <v>167</v>
      </c>
      <c r="D9" s="193" t="s">
        <v>168</v>
      </c>
      <c r="E9" s="193" t="s">
        <v>135</v>
      </c>
      <c r="F9" s="193" t="s">
        <v>175</v>
      </c>
      <c r="G9" s="193" t="s">
        <v>176</v>
      </c>
      <c r="H9" s="193" t="s">
        <v>177</v>
      </c>
      <c r="I9" s="78"/>
      <c r="J9" s="79"/>
      <c r="K9" s="195"/>
      <c r="L9" s="195"/>
      <c r="M9" s="118" t="s">
        <v>155</v>
      </c>
      <c r="N9" s="153" t="s">
        <v>172</v>
      </c>
      <c r="O9" s="81" t="s">
        <v>173</v>
      </c>
      <c r="AA9" s="119">
        <f>IF(OR(J9="Fail",ISBLANK(J9)),INDEX('Issue Code Table'!C:C,MATCH(N:N,'Issue Code Table'!A:A,0)),IF(M9="Critical",6,IF(M9="Significant",5,IF(M9="Moderate",3,2))))</f>
        <v>5</v>
      </c>
    </row>
    <row r="10" spans="1:27" ht="60" customHeight="1" x14ac:dyDescent="0.25">
      <c r="A10" s="193" t="s">
        <v>178</v>
      </c>
      <c r="B10" s="193" t="s">
        <v>166</v>
      </c>
      <c r="C10" s="193" t="s">
        <v>167</v>
      </c>
      <c r="D10" s="193" t="s">
        <v>168</v>
      </c>
      <c r="E10" s="193" t="s">
        <v>135</v>
      </c>
      <c r="F10" s="193" t="s">
        <v>179</v>
      </c>
      <c r="G10" s="193" t="s">
        <v>180</v>
      </c>
      <c r="H10" s="193" t="s">
        <v>181</v>
      </c>
      <c r="I10" s="78"/>
      <c r="J10" s="79"/>
      <c r="K10" s="195"/>
      <c r="L10" s="195"/>
      <c r="M10" s="118" t="s">
        <v>145</v>
      </c>
      <c r="N10" s="153" t="s">
        <v>182</v>
      </c>
      <c r="O10" s="184" t="s">
        <v>183</v>
      </c>
      <c r="AA10" s="119">
        <f>IF(OR(J10="Fail",ISBLANK(J10)),INDEX('Issue Code Table'!C:C,MATCH(N:N,'Issue Code Table'!A:A,0)),IF(M10="Critical",6,IF(M10="Significant",5,IF(M10="Moderate",3,2))))</f>
        <v>5</v>
      </c>
    </row>
    <row r="11" spans="1:27" ht="73.5" customHeight="1" x14ac:dyDescent="0.25">
      <c r="A11" s="193" t="s">
        <v>184</v>
      </c>
      <c r="B11" s="193" t="s">
        <v>185</v>
      </c>
      <c r="C11" s="193" t="s">
        <v>186</v>
      </c>
      <c r="D11" s="193" t="s">
        <v>187</v>
      </c>
      <c r="E11" s="193" t="s">
        <v>188</v>
      </c>
      <c r="F11" s="193" t="s">
        <v>189</v>
      </c>
      <c r="G11" s="193" t="s">
        <v>190</v>
      </c>
      <c r="H11" s="195" t="s">
        <v>191</v>
      </c>
      <c r="I11" s="85" t="s">
        <v>192</v>
      </c>
      <c r="J11" s="79"/>
      <c r="K11" s="195" t="s">
        <v>193</v>
      </c>
      <c r="L11" s="195"/>
      <c r="M11" s="118" t="s">
        <v>194</v>
      </c>
      <c r="N11" s="153" t="s">
        <v>195</v>
      </c>
      <c r="O11" s="184" t="s">
        <v>196</v>
      </c>
      <c r="AA11" s="119">
        <f>IF(OR(J11="Fail",ISBLANK(J11)),INDEX('Issue Code Table'!C:C,MATCH(N:N,'Issue Code Table'!A:A,0)),IF(M11="Critical",6,IF(M11="Significant",5,IF(M11="Moderate",3,2))))</f>
        <v>2</v>
      </c>
    </row>
    <row r="12" spans="1:27" ht="72" customHeight="1" x14ac:dyDescent="0.25">
      <c r="A12" s="193" t="s">
        <v>197</v>
      </c>
      <c r="B12" s="193" t="s">
        <v>185</v>
      </c>
      <c r="C12" s="193" t="s">
        <v>186</v>
      </c>
      <c r="D12" s="193" t="s">
        <v>187</v>
      </c>
      <c r="E12" s="193" t="s">
        <v>188</v>
      </c>
      <c r="F12" s="193" t="s">
        <v>198</v>
      </c>
      <c r="G12" s="193" t="s">
        <v>199</v>
      </c>
      <c r="H12" s="196" t="s">
        <v>200</v>
      </c>
      <c r="I12" s="85" t="s">
        <v>192</v>
      </c>
      <c r="J12" s="79"/>
      <c r="K12" s="195" t="s">
        <v>201</v>
      </c>
      <c r="L12" s="195"/>
      <c r="M12" s="118" t="s">
        <v>194</v>
      </c>
      <c r="N12" s="153" t="s">
        <v>195</v>
      </c>
      <c r="O12" s="184" t="s">
        <v>196</v>
      </c>
      <c r="AA12" s="119">
        <f>IF(OR(J12="Fail",ISBLANK(J12)),INDEX('Issue Code Table'!C:C,MATCH(N:N,'Issue Code Table'!A:A,0)),IF(M12="Critical",6,IF(M12="Significant",5,IF(M12="Moderate",3,2))))</f>
        <v>2</v>
      </c>
    </row>
    <row r="13" spans="1:27" ht="325" x14ac:dyDescent="0.25">
      <c r="A13" s="193" t="s">
        <v>202</v>
      </c>
      <c r="B13" s="193" t="s">
        <v>203</v>
      </c>
      <c r="C13" s="193" t="s">
        <v>204</v>
      </c>
      <c r="D13" s="193" t="s">
        <v>168</v>
      </c>
      <c r="E13" s="193"/>
      <c r="F13" s="193" t="s">
        <v>205</v>
      </c>
      <c r="G13" s="193" t="s">
        <v>206</v>
      </c>
      <c r="H13" s="193" t="s">
        <v>207</v>
      </c>
      <c r="I13" s="78"/>
      <c r="J13" s="79"/>
      <c r="K13" s="195"/>
      <c r="L13" s="195"/>
      <c r="M13" s="118" t="s">
        <v>155</v>
      </c>
      <c r="N13" s="153" t="s">
        <v>208</v>
      </c>
      <c r="O13" s="184" t="s">
        <v>209</v>
      </c>
      <c r="AA13" s="119">
        <f>IF(OR(J13="Fail",ISBLANK(J13)),INDEX('Issue Code Table'!C:C,MATCH(N:N,'Issue Code Table'!A:A,0)),IF(M13="Critical",6,IF(M13="Significant",5,IF(M13="Moderate",3,2))))</f>
        <v>5</v>
      </c>
    </row>
    <row r="14" spans="1:27" ht="225" x14ac:dyDescent="0.25">
      <c r="A14" s="193" t="s">
        <v>210</v>
      </c>
      <c r="B14" s="193" t="s">
        <v>203</v>
      </c>
      <c r="C14" s="193" t="s">
        <v>204</v>
      </c>
      <c r="D14" s="193" t="s">
        <v>168</v>
      </c>
      <c r="E14" s="193" t="s">
        <v>135</v>
      </c>
      <c r="F14" s="193" t="s">
        <v>211</v>
      </c>
      <c r="G14" s="193" t="s">
        <v>212</v>
      </c>
      <c r="H14" s="193" t="s">
        <v>213</v>
      </c>
      <c r="I14" s="78"/>
      <c r="J14" s="79"/>
      <c r="K14" s="195"/>
      <c r="L14" s="195"/>
      <c r="M14" s="118" t="s">
        <v>155</v>
      </c>
      <c r="N14" s="153" t="s">
        <v>208</v>
      </c>
      <c r="O14" s="184" t="s">
        <v>209</v>
      </c>
      <c r="AA14" s="119">
        <f>IF(OR(J14="Fail",ISBLANK(J14)),INDEX('Issue Code Table'!C:C,MATCH(N:N,'Issue Code Table'!A:A,0)),IF(M14="Critical",6,IF(M14="Significant",5,IF(M14="Moderate",3,2))))</f>
        <v>5</v>
      </c>
    </row>
    <row r="15" spans="1:27" ht="87.5" x14ac:dyDescent="0.25">
      <c r="A15" s="193" t="s">
        <v>214</v>
      </c>
      <c r="B15" s="193" t="s">
        <v>203</v>
      </c>
      <c r="C15" s="193" t="s">
        <v>204</v>
      </c>
      <c r="D15" s="193" t="s">
        <v>168</v>
      </c>
      <c r="E15" s="193" t="s">
        <v>135</v>
      </c>
      <c r="F15" s="193" t="s">
        <v>211</v>
      </c>
      <c r="G15" s="193" t="s">
        <v>215</v>
      </c>
      <c r="H15" s="193" t="s">
        <v>216</v>
      </c>
      <c r="I15" s="78"/>
      <c r="J15" s="79"/>
      <c r="K15" s="195"/>
      <c r="L15" s="195"/>
      <c r="M15" s="118" t="s">
        <v>155</v>
      </c>
      <c r="N15" s="153" t="s">
        <v>208</v>
      </c>
      <c r="O15" s="184" t="s">
        <v>209</v>
      </c>
      <c r="AA15" s="119">
        <f>IF(OR(J15="Fail",ISBLANK(J15)),INDEX('Issue Code Table'!C:C,MATCH(N:N,'Issue Code Table'!A:A,0)),IF(M15="Critical",6,IF(M15="Significant",5,IF(M15="Moderate",3,2))))</f>
        <v>5</v>
      </c>
    </row>
    <row r="16" spans="1:27" ht="262.5" x14ac:dyDescent="0.25">
      <c r="A16" s="193" t="s">
        <v>217</v>
      </c>
      <c r="B16" s="193" t="s">
        <v>203</v>
      </c>
      <c r="C16" s="193" t="s">
        <v>204</v>
      </c>
      <c r="D16" s="193" t="s">
        <v>168</v>
      </c>
      <c r="E16" s="193"/>
      <c r="F16" s="193" t="s">
        <v>218</v>
      </c>
      <c r="G16" s="193" t="s">
        <v>219</v>
      </c>
      <c r="H16" s="193" t="s">
        <v>220</v>
      </c>
      <c r="I16" s="78"/>
      <c r="J16" s="79"/>
      <c r="K16" s="195"/>
      <c r="L16" s="195"/>
      <c r="M16" s="118" t="s">
        <v>155</v>
      </c>
      <c r="N16" s="153" t="s">
        <v>208</v>
      </c>
      <c r="O16" s="184" t="s">
        <v>209</v>
      </c>
      <c r="AA16" s="119">
        <f>IF(OR(J16="Fail",ISBLANK(J16)),INDEX('Issue Code Table'!C:C,MATCH(N:N,'Issue Code Table'!A:A,0)),IF(M16="Critical",6,IF(M16="Significant",5,IF(M16="Moderate",3,2))))</f>
        <v>5</v>
      </c>
    </row>
    <row r="17" spans="1:27" ht="125" x14ac:dyDescent="0.25">
      <c r="A17" s="193" t="s">
        <v>221</v>
      </c>
      <c r="B17" s="193" t="s">
        <v>222</v>
      </c>
      <c r="C17" s="193" t="s">
        <v>223</v>
      </c>
      <c r="D17" s="193" t="s">
        <v>187</v>
      </c>
      <c r="E17" s="193" t="s">
        <v>224</v>
      </c>
      <c r="F17" s="193" t="s">
        <v>225</v>
      </c>
      <c r="G17" s="193" t="s">
        <v>226</v>
      </c>
      <c r="H17" s="193" t="s">
        <v>227</v>
      </c>
      <c r="I17" s="78"/>
      <c r="J17" s="79"/>
      <c r="K17" s="195"/>
      <c r="L17" s="195"/>
      <c r="M17" s="118" t="s">
        <v>155</v>
      </c>
      <c r="N17" s="153" t="s">
        <v>1088</v>
      </c>
      <c r="O17" s="184" t="s">
        <v>1755</v>
      </c>
      <c r="AA17" s="119">
        <f>IF(OR(J17="Fail",ISBLANK(J17)),INDEX('Issue Code Table'!C:C,MATCH(N:N,'Issue Code Table'!A:A,0)),IF(M17="Critical",6,IF(M17="Significant",5,IF(M17="Moderate",3,2))))</f>
        <v>5</v>
      </c>
    </row>
    <row r="18" spans="1:27" ht="362.5" x14ac:dyDescent="0.25">
      <c r="A18" s="193" t="s">
        <v>230</v>
      </c>
      <c r="B18" s="193" t="s">
        <v>222</v>
      </c>
      <c r="C18" s="193" t="s">
        <v>223</v>
      </c>
      <c r="D18" s="193" t="s">
        <v>168</v>
      </c>
      <c r="E18" s="193" t="s">
        <v>231</v>
      </c>
      <c r="F18" s="193" t="s">
        <v>232</v>
      </c>
      <c r="G18" s="193" t="s">
        <v>233</v>
      </c>
      <c r="H18" s="193" t="s">
        <v>234</v>
      </c>
      <c r="I18" s="85" t="s">
        <v>192</v>
      </c>
      <c r="J18" s="79"/>
      <c r="K18" s="195" t="s">
        <v>235</v>
      </c>
      <c r="L18" s="195"/>
      <c r="M18" s="118" t="s">
        <v>155</v>
      </c>
      <c r="N18" s="153" t="s">
        <v>208</v>
      </c>
      <c r="O18" s="184" t="s">
        <v>209</v>
      </c>
      <c r="AA18" s="119">
        <f>IF(OR(J18="Fail",ISBLANK(J18)),INDEX('Issue Code Table'!C:C,MATCH(N:N,'Issue Code Table'!A:A,0)),IF(M18="Critical",6,IF(M18="Significant",5,IF(M18="Moderate",3,2))))</f>
        <v>5</v>
      </c>
    </row>
    <row r="19" spans="1:27" ht="112.5" x14ac:dyDescent="0.25">
      <c r="A19" s="193" t="s">
        <v>236</v>
      </c>
      <c r="B19" s="193" t="s">
        <v>222</v>
      </c>
      <c r="C19" s="193" t="s">
        <v>223</v>
      </c>
      <c r="D19" s="193" t="s">
        <v>168</v>
      </c>
      <c r="E19" s="193"/>
      <c r="F19" s="193" t="s">
        <v>237</v>
      </c>
      <c r="G19" s="193" t="s">
        <v>238</v>
      </c>
      <c r="H19" s="193" t="s">
        <v>239</v>
      </c>
      <c r="I19" s="78"/>
      <c r="J19" s="79"/>
      <c r="K19" s="195"/>
      <c r="L19" s="195"/>
      <c r="M19" s="118" t="s">
        <v>155</v>
      </c>
      <c r="N19" s="153" t="s">
        <v>208</v>
      </c>
      <c r="O19" s="184" t="s">
        <v>209</v>
      </c>
      <c r="AA19" s="119">
        <f>IF(OR(J19="Fail",ISBLANK(J19)),INDEX('Issue Code Table'!C:C,MATCH(N:N,'Issue Code Table'!A:A,0)),IF(M19="Critical",6,IF(M19="Significant",5,IF(M19="Moderate",3,2))))</f>
        <v>5</v>
      </c>
    </row>
    <row r="20" spans="1:27" ht="75" x14ac:dyDescent="0.25">
      <c r="A20" s="193" t="s">
        <v>240</v>
      </c>
      <c r="B20" s="193" t="s">
        <v>222</v>
      </c>
      <c r="C20" s="193" t="s">
        <v>223</v>
      </c>
      <c r="D20" s="193" t="s">
        <v>168</v>
      </c>
      <c r="E20" s="193"/>
      <c r="F20" s="193" t="s">
        <v>241</v>
      </c>
      <c r="G20" s="193" t="s">
        <v>242</v>
      </c>
      <c r="H20" s="193" t="s">
        <v>243</v>
      </c>
      <c r="I20" s="78"/>
      <c r="J20" s="79"/>
      <c r="K20" s="195"/>
      <c r="L20" s="195"/>
      <c r="M20" s="118" t="s">
        <v>155</v>
      </c>
      <c r="N20" s="153" t="s">
        <v>228</v>
      </c>
      <c r="O20" s="81" t="s">
        <v>229</v>
      </c>
      <c r="AA20" s="119">
        <f>IF(OR(J20="Fail",ISBLANK(J20)),INDEX('Issue Code Table'!C:C,MATCH(N:N,'Issue Code Table'!A:A,0)),IF(M20="Critical",6,IF(M20="Significant",5,IF(M20="Moderate",3,2))))</f>
        <v>4</v>
      </c>
    </row>
    <row r="21" spans="1:27" ht="187.5" x14ac:dyDescent="0.25">
      <c r="A21" s="193" t="s">
        <v>244</v>
      </c>
      <c r="B21" s="193" t="s">
        <v>222</v>
      </c>
      <c r="C21" s="193" t="s">
        <v>223</v>
      </c>
      <c r="D21" s="193" t="s">
        <v>168</v>
      </c>
      <c r="E21" s="193" t="s">
        <v>135</v>
      </c>
      <c r="F21" s="193" t="s">
        <v>245</v>
      </c>
      <c r="G21" s="193" t="s">
        <v>246</v>
      </c>
      <c r="H21" s="193" t="s">
        <v>247</v>
      </c>
      <c r="I21" s="78"/>
      <c r="J21" s="79"/>
      <c r="K21" s="195"/>
      <c r="L21" s="195"/>
      <c r="M21" s="118" t="s">
        <v>145</v>
      </c>
      <c r="N21" s="153" t="s">
        <v>248</v>
      </c>
      <c r="O21" s="81" t="s">
        <v>249</v>
      </c>
      <c r="AA21" s="119">
        <f>IF(OR(J21="Fail",ISBLANK(J21)),INDEX('Issue Code Table'!C:C,MATCH(N:N,'Issue Code Table'!A:A,0)),IF(M21="Critical",6,IF(M21="Significant",5,IF(M21="Moderate",3,2))))</f>
        <v>6</v>
      </c>
    </row>
    <row r="22" spans="1:27" ht="159.75" customHeight="1" x14ac:dyDescent="0.25">
      <c r="A22" s="193" t="s">
        <v>250</v>
      </c>
      <c r="B22" s="193" t="s">
        <v>222</v>
      </c>
      <c r="C22" s="193" t="s">
        <v>223</v>
      </c>
      <c r="D22" s="193" t="s">
        <v>168</v>
      </c>
      <c r="E22" s="193" t="s">
        <v>135</v>
      </c>
      <c r="F22" s="193" t="s">
        <v>251</v>
      </c>
      <c r="G22" s="193" t="s">
        <v>252</v>
      </c>
      <c r="H22" s="193" t="s">
        <v>253</v>
      </c>
      <c r="I22" s="78"/>
      <c r="J22" s="79"/>
      <c r="K22" s="195"/>
      <c r="L22" s="195"/>
      <c r="M22" s="118" t="s">
        <v>155</v>
      </c>
      <c r="N22" s="153" t="s">
        <v>172</v>
      </c>
      <c r="O22" s="81" t="s">
        <v>173</v>
      </c>
      <c r="AA22" s="119">
        <f>IF(OR(J22="Fail",ISBLANK(J22)),INDEX('Issue Code Table'!C:C,MATCH(N:N,'Issue Code Table'!A:A,0)),IF(M22="Critical",6,IF(M22="Significant",5,IF(M22="Moderate",3,2))))</f>
        <v>5</v>
      </c>
    </row>
    <row r="23" spans="1:27" ht="187.5" x14ac:dyDescent="0.25">
      <c r="A23" s="193" t="s">
        <v>254</v>
      </c>
      <c r="B23" s="193" t="s">
        <v>222</v>
      </c>
      <c r="C23" s="193" t="s">
        <v>223</v>
      </c>
      <c r="D23" s="193" t="s">
        <v>168</v>
      </c>
      <c r="E23" s="193" t="s">
        <v>135</v>
      </c>
      <c r="F23" s="193" t="s">
        <v>255</v>
      </c>
      <c r="G23" s="193" t="s">
        <v>256</v>
      </c>
      <c r="H23" s="193" t="s">
        <v>257</v>
      </c>
      <c r="I23" s="78"/>
      <c r="J23" s="79"/>
      <c r="K23" s="195"/>
      <c r="L23" s="195"/>
      <c r="M23" s="118" t="s">
        <v>155</v>
      </c>
      <c r="N23" s="153" t="s">
        <v>172</v>
      </c>
      <c r="O23" s="81" t="s">
        <v>173</v>
      </c>
      <c r="AA23" s="119">
        <f>IF(OR(J23="Fail",ISBLANK(J23)),INDEX('Issue Code Table'!C:C,MATCH(N:N,'Issue Code Table'!A:A,0)),IF(M23="Critical",6,IF(M23="Significant",5,IF(M23="Moderate",3,2))))</f>
        <v>5</v>
      </c>
    </row>
    <row r="24" spans="1:27" ht="300" x14ac:dyDescent="0.25">
      <c r="A24" s="193" t="s">
        <v>258</v>
      </c>
      <c r="B24" s="193" t="s">
        <v>222</v>
      </c>
      <c r="C24" s="193" t="s">
        <v>223</v>
      </c>
      <c r="D24" s="193" t="s">
        <v>168</v>
      </c>
      <c r="E24" s="193" t="s">
        <v>135</v>
      </c>
      <c r="F24" s="193" t="s">
        <v>259</v>
      </c>
      <c r="G24" s="193" t="s">
        <v>260</v>
      </c>
      <c r="H24" s="193" t="s">
        <v>261</v>
      </c>
      <c r="I24" s="78"/>
      <c r="J24" s="79"/>
      <c r="K24" s="195"/>
      <c r="L24" s="195"/>
      <c r="M24" s="118" t="s">
        <v>155</v>
      </c>
      <c r="N24" s="153" t="s">
        <v>172</v>
      </c>
      <c r="O24" s="81" t="s">
        <v>173</v>
      </c>
      <c r="AA24" s="119">
        <f>IF(OR(J24="Fail",ISBLANK(J24)),INDEX('Issue Code Table'!C:C,MATCH(N:N,'Issue Code Table'!A:A,0)),IF(M24="Critical",6,IF(M24="Significant",5,IF(M24="Moderate",3,2))))</f>
        <v>5</v>
      </c>
    </row>
    <row r="25" spans="1:27" ht="50" x14ac:dyDescent="0.25">
      <c r="A25" s="193" t="s">
        <v>262</v>
      </c>
      <c r="B25" s="193" t="s">
        <v>222</v>
      </c>
      <c r="C25" s="193" t="s">
        <v>223</v>
      </c>
      <c r="D25" s="193" t="s">
        <v>168</v>
      </c>
      <c r="E25" s="193"/>
      <c r="F25" s="193" t="s">
        <v>263</v>
      </c>
      <c r="G25" s="193" t="s">
        <v>264</v>
      </c>
      <c r="H25" s="193" t="s">
        <v>265</v>
      </c>
      <c r="I25" s="78"/>
      <c r="J25" s="79"/>
      <c r="K25" s="195"/>
      <c r="L25" s="195"/>
      <c r="M25" s="118" t="s">
        <v>145</v>
      </c>
      <c r="N25" s="153" t="s">
        <v>393</v>
      </c>
      <c r="O25" s="81" t="s">
        <v>394</v>
      </c>
      <c r="AA25" s="119">
        <f>IF(OR(J25="Fail",ISBLANK(J25)),INDEX('Issue Code Table'!C:C,MATCH(N:N,'Issue Code Table'!A:A,0)),IF(M25="Critical",6,IF(M25="Significant",5,IF(M25="Moderate",3,2))))</f>
        <v>4</v>
      </c>
    </row>
    <row r="26" spans="1:27" ht="300" x14ac:dyDescent="0.25">
      <c r="A26" s="193" t="s">
        <v>266</v>
      </c>
      <c r="B26" s="193" t="s">
        <v>222</v>
      </c>
      <c r="C26" s="193" t="s">
        <v>223</v>
      </c>
      <c r="D26" s="193" t="s">
        <v>168</v>
      </c>
      <c r="E26" s="193"/>
      <c r="F26" s="193" t="s">
        <v>267</v>
      </c>
      <c r="G26" s="193" t="s">
        <v>268</v>
      </c>
      <c r="H26" s="193" t="s">
        <v>269</v>
      </c>
      <c r="I26" s="78"/>
      <c r="J26" s="79"/>
      <c r="K26" s="195"/>
      <c r="L26" s="195"/>
      <c r="M26" s="118" t="s">
        <v>155</v>
      </c>
      <c r="N26" s="153" t="s">
        <v>208</v>
      </c>
      <c r="O26" s="81" t="s">
        <v>209</v>
      </c>
      <c r="AA26" s="119">
        <f>IF(OR(J26="Fail",ISBLANK(J26)),INDEX('Issue Code Table'!C:C,MATCH(N:N,'Issue Code Table'!A:A,0)),IF(M26="Critical",6,IF(M26="Significant",5,IF(M26="Moderate",3,2))))</f>
        <v>5</v>
      </c>
    </row>
    <row r="27" spans="1:27" ht="225" x14ac:dyDescent="0.25">
      <c r="A27" s="193" t="s">
        <v>270</v>
      </c>
      <c r="B27" s="193" t="s">
        <v>222</v>
      </c>
      <c r="C27" s="193" t="s">
        <v>223</v>
      </c>
      <c r="D27" s="193" t="s">
        <v>168</v>
      </c>
      <c r="E27" s="193"/>
      <c r="F27" s="193" t="s">
        <v>271</v>
      </c>
      <c r="G27" s="193" t="s">
        <v>272</v>
      </c>
      <c r="H27" s="193" t="s">
        <v>273</v>
      </c>
      <c r="I27" s="78"/>
      <c r="J27" s="79"/>
      <c r="K27" s="195" t="s">
        <v>274</v>
      </c>
      <c r="L27" s="195"/>
      <c r="M27" s="118" t="s">
        <v>155</v>
      </c>
      <c r="N27" s="153" t="s">
        <v>208</v>
      </c>
      <c r="O27" s="81" t="s">
        <v>209</v>
      </c>
      <c r="AA27" s="119">
        <f>IF(OR(J27="Fail",ISBLANK(J27)),INDEX('Issue Code Table'!C:C,MATCH(N:N,'Issue Code Table'!A:A,0)),IF(M27="Critical",6,IF(M27="Significant",5,IF(M27="Moderate",3,2))))</f>
        <v>5</v>
      </c>
    </row>
    <row r="28" spans="1:27" ht="262.5" x14ac:dyDescent="0.25">
      <c r="A28" s="193" t="s">
        <v>275</v>
      </c>
      <c r="B28" s="193" t="s">
        <v>222</v>
      </c>
      <c r="C28" s="193" t="s">
        <v>223</v>
      </c>
      <c r="D28" s="193" t="s">
        <v>168</v>
      </c>
      <c r="E28" s="193" t="s">
        <v>276</v>
      </c>
      <c r="F28" s="193" t="s">
        <v>277</v>
      </c>
      <c r="G28" s="193" t="s">
        <v>278</v>
      </c>
      <c r="H28" s="193" t="s">
        <v>279</v>
      </c>
      <c r="I28" s="78"/>
      <c r="J28" s="79"/>
      <c r="K28" s="195"/>
      <c r="L28" s="195"/>
      <c r="M28" s="118" t="s">
        <v>155</v>
      </c>
      <c r="N28" s="153" t="s">
        <v>228</v>
      </c>
      <c r="O28" s="81" t="s">
        <v>229</v>
      </c>
      <c r="AA28" s="119">
        <f>IF(OR(J28="Fail",ISBLANK(J28)),INDEX('Issue Code Table'!C:C,MATCH(N:N,'Issue Code Table'!A:A,0)),IF(M28="Critical",6,IF(M28="Significant",5,IF(M28="Moderate",3,2))))</f>
        <v>4</v>
      </c>
    </row>
    <row r="29" spans="1:27" ht="100" x14ac:dyDescent="0.25">
      <c r="A29" s="193" t="s">
        <v>280</v>
      </c>
      <c r="B29" s="193" t="s">
        <v>222</v>
      </c>
      <c r="C29" s="193" t="s">
        <v>223</v>
      </c>
      <c r="D29" s="193" t="s">
        <v>187</v>
      </c>
      <c r="E29" s="193"/>
      <c r="F29" s="197" t="s">
        <v>281</v>
      </c>
      <c r="G29" s="193" t="s">
        <v>282</v>
      </c>
      <c r="H29" s="193" t="s">
        <v>283</v>
      </c>
      <c r="I29" s="85" t="s">
        <v>192</v>
      </c>
      <c r="J29" s="79"/>
      <c r="K29" s="195" t="s">
        <v>284</v>
      </c>
      <c r="L29" s="195"/>
      <c r="M29" s="118" t="s">
        <v>155</v>
      </c>
      <c r="N29" s="153" t="s">
        <v>208</v>
      </c>
      <c r="O29" s="81" t="s">
        <v>209</v>
      </c>
      <c r="AA29" s="119">
        <f>IF(OR(J29="Fail",ISBLANK(J29)),INDEX('Issue Code Table'!C:C,MATCH(N:N,'Issue Code Table'!A:A,0)),IF(M29="Critical",6,IF(M29="Significant",5,IF(M29="Moderate",3,2))))</f>
        <v>5</v>
      </c>
    </row>
    <row r="30" spans="1:27" ht="87.5" x14ac:dyDescent="0.25">
      <c r="A30" s="193" t="s">
        <v>285</v>
      </c>
      <c r="B30" s="193" t="s">
        <v>286</v>
      </c>
      <c r="C30" s="193" t="s">
        <v>287</v>
      </c>
      <c r="D30" s="193" t="s">
        <v>168</v>
      </c>
      <c r="E30" s="193" t="s">
        <v>135</v>
      </c>
      <c r="F30" s="193" t="s">
        <v>288</v>
      </c>
      <c r="G30" s="193" t="s">
        <v>289</v>
      </c>
      <c r="H30" s="193" t="s">
        <v>290</v>
      </c>
      <c r="I30" s="78"/>
      <c r="J30" s="79"/>
      <c r="K30" s="195"/>
      <c r="L30" s="195"/>
      <c r="M30" s="118" t="s">
        <v>155</v>
      </c>
      <c r="N30" s="153" t="s">
        <v>182</v>
      </c>
      <c r="O30" s="81" t="s">
        <v>183</v>
      </c>
      <c r="AA30" s="119">
        <f>IF(OR(J30="Fail",ISBLANK(J30)),INDEX('Issue Code Table'!C:C,MATCH(N:N,'Issue Code Table'!A:A,0)),IF(M30="Critical",6,IF(M30="Significant",5,IF(M30="Moderate",3,2))))</f>
        <v>5</v>
      </c>
    </row>
    <row r="31" spans="1:27" ht="175" x14ac:dyDescent="0.25">
      <c r="A31" s="193" t="s">
        <v>291</v>
      </c>
      <c r="B31" s="193" t="s">
        <v>292</v>
      </c>
      <c r="C31" s="193" t="s">
        <v>293</v>
      </c>
      <c r="D31" s="193" t="s">
        <v>168</v>
      </c>
      <c r="E31" s="193"/>
      <c r="F31" s="193" t="s">
        <v>294</v>
      </c>
      <c r="G31" s="193" t="s">
        <v>295</v>
      </c>
      <c r="H31" s="193" t="s">
        <v>296</v>
      </c>
      <c r="I31" s="78"/>
      <c r="J31" s="79"/>
      <c r="K31" s="195" t="s">
        <v>297</v>
      </c>
      <c r="L31" s="195"/>
      <c r="M31" s="118" t="s">
        <v>194</v>
      </c>
      <c r="N31" s="153" t="s">
        <v>298</v>
      </c>
      <c r="O31" s="184" t="s">
        <v>299</v>
      </c>
      <c r="AA31" s="119" t="e">
        <f>IF(OR(J31="Fail",ISBLANK(J31)),INDEX('Issue Code Table'!C:C,MATCH(N:N,'Issue Code Table'!A:A,0)),IF(M31="Critical",6,IF(M31="Significant",5,IF(M31="Moderate",3,2))))</f>
        <v>#N/A</v>
      </c>
    </row>
    <row r="32" spans="1:27" ht="116.15" customHeight="1" x14ac:dyDescent="0.25">
      <c r="A32" s="193" t="s">
        <v>300</v>
      </c>
      <c r="B32" s="193" t="s">
        <v>301</v>
      </c>
      <c r="C32" s="193" t="s">
        <v>302</v>
      </c>
      <c r="D32" s="193" t="s">
        <v>129</v>
      </c>
      <c r="E32" s="193"/>
      <c r="F32" s="193" t="s">
        <v>303</v>
      </c>
      <c r="G32" s="193" t="s">
        <v>304</v>
      </c>
      <c r="H32" s="193" t="s">
        <v>305</v>
      </c>
      <c r="I32" s="78"/>
      <c r="J32" s="79"/>
      <c r="K32" s="195" t="s">
        <v>306</v>
      </c>
      <c r="L32" s="195"/>
      <c r="M32" s="118" t="s">
        <v>145</v>
      </c>
      <c r="N32" s="153" t="s">
        <v>307</v>
      </c>
      <c r="O32" s="184" t="s">
        <v>308</v>
      </c>
      <c r="AA32" s="119">
        <f>IF(OR(J32="Fail",ISBLANK(J32)),INDEX('Issue Code Table'!C:C,MATCH(N:N,'Issue Code Table'!A:A,0)),IF(M32="Critical",6,IF(M32="Significant",5,IF(M32="Moderate",3,2))))</f>
        <v>2</v>
      </c>
    </row>
    <row r="33" spans="1:27" ht="62.5" x14ac:dyDescent="0.25">
      <c r="A33" s="193" t="s">
        <v>309</v>
      </c>
      <c r="B33" s="193" t="s">
        <v>310</v>
      </c>
      <c r="C33" s="193" t="s">
        <v>311</v>
      </c>
      <c r="D33" s="193" t="s">
        <v>129</v>
      </c>
      <c r="E33" s="193"/>
      <c r="F33" s="193" t="s">
        <v>312</v>
      </c>
      <c r="G33" s="193" t="s">
        <v>313</v>
      </c>
      <c r="H33" s="193" t="s">
        <v>314</v>
      </c>
      <c r="I33" s="78"/>
      <c r="J33" s="79"/>
      <c r="K33" s="195" t="s">
        <v>315</v>
      </c>
      <c r="L33" s="195"/>
      <c r="M33" s="118" t="s">
        <v>155</v>
      </c>
      <c r="N33" s="153" t="s">
        <v>316</v>
      </c>
      <c r="O33" s="184" t="s">
        <v>317</v>
      </c>
      <c r="AA33" s="119">
        <f>IF(OR(J33="Fail",ISBLANK(J33)),INDEX('Issue Code Table'!C:C,MATCH(N:N,'Issue Code Table'!A:A,0)),IF(M33="Critical",6,IF(M33="Significant",5,IF(M33="Moderate",3,2))))</f>
        <v>6</v>
      </c>
    </row>
    <row r="34" spans="1:27" ht="175" x14ac:dyDescent="0.25">
      <c r="A34" s="193" t="s">
        <v>318</v>
      </c>
      <c r="B34" s="193" t="s">
        <v>319</v>
      </c>
      <c r="C34" s="193" t="s">
        <v>320</v>
      </c>
      <c r="D34" s="193" t="s">
        <v>168</v>
      </c>
      <c r="E34" s="193" t="s">
        <v>321</v>
      </c>
      <c r="F34" s="193" t="s">
        <v>322</v>
      </c>
      <c r="G34" s="193" t="s">
        <v>323</v>
      </c>
      <c r="H34" s="193" t="s">
        <v>324</v>
      </c>
      <c r="I34" s="78"/>
      <c r="J34" s="79"/>
      <c r="K34" s="195"/>
      <c r="L34" s="195"/>
      <c r="M34" s="118" t="s">
        <v>145</v>
      </c>
      <c r="N34" s="153" t="s">
        <v>325</v>
      </c>
      <c r="O34" s="184" t="s">
        <v>326</v>
      </c>
      <c r="AA34" s="119">
        <f>IF(OR(J34="Fail",ISBLANK(J34)),INDEX('Issue Code Table'!C:C,MATCH(N:N,'Issue Code Table'!A:A,0)),IF(M34="Critical",6,IF(M34="Significant",5,IF(M34="Moderate",3,2))))</f>
        <v>5</v>
      </c>
    </row>
    <row r="35" spans="1:27" ht="137.5" x14ac:dyDescent="0.25">
      <c r="A35" s="193" t="s">
        <v>327</v>
      </c>
      <c r="B35" s="193" t="s">
        <v>319</v>
      </c>
      <c r="C35" s="193" t="s">
        <v>320</v>
      </c>
      <c r="D35" s="193" t="s">
        <v>168</v>
      </c>
      <c r="E35" s="193" t="s">
        <v>135</v>
      </c>
      <c r="F35" s="193" t="s">
        <v>328</v>
      </c>
      <c r="G35" s="193" t="s">
        <v>329</v>
      </c>
      <c r="H35" s="193" t="s">
        <v>330</v>
      </c>
      <c r="I35" s="78"/>
      <c r="J35" s="79"/>
      <c r="K35" s="195"/>
      <c r="L35" s="195"/>
      <c r="M35" s="118" t="s">
        <v>155</v>
      </c>
      <c r="N35" s="153" t="s">
        <v>331</v>
      </c>
      <c r="O35" s="81" t="s">
        <v>332</v>
      </c>
      <c r="AA35" s="119">
        <f>IF(OR(J35="Fail",ISBLANK(J35)),INDEX('Issue Code Table'!C:C,MATCH(N:N,'Issue Code Table'!A:A,0)),IF(M35="Critical",6,IF(M35="Significant",5,IF(M35="Moderate",3,2))))</f>
        <v>5</v>
      </c>
    </row>
    <row r="36" spans="1:27" ht="187.5" x14ac:dyDescent="0.25">
      <c r="A36" s="193" t="s">
        <v>333</v>
      </c>
      <c r="B36" s="193" t="s">
        <v>319</v>
      </c>
      <c r="C36" s="193" t="s">
        <v>320</v>
      </c>
      <c r="D36" s="193" t="s">
        <v>168</v>
      </c>
      <c r="E36" s="193" t="s">
        <v>135</v>
      </c>
      <c r="F36" s="193" t="s">
        <v>334</v>
      </c>
      <c r="G36" s="193" t="s">
        <v>335</v>
      </c>
      <c r="H36" s="193" t="s">
        <v>336</v>
      </c>
      <c r="I36" s="78"/>
      <c r="J36" s="79"/>
      <c r="K36" s="195"/>
      <c r="L36" s="195"/>
      <c r="M36" s="118" t="s">
        <v>145</v>
      </c>
      <c r="N36" s="153" t="s">
        <v>325</v>
      </c>
      <c r="O36" s="81" t="s">
        <v>326</v>
      </c>
      <c r="AA36" s="119">
        <f>IF(OR(J36="Fail",ISBLANK(J36)),INDEX('Issue Code Table'!C:C,MATCH(N:N,'Issue Code Table'!A:A,0)),IF(M36="Critical",6,IF(M36="Significant",5,IF(M36="Moderate",3,2))))</f>
        <v>5</v>
      </c>
    </row>
    <row r="37" spans="1:27" ht="120.75" customHeight="1" x14ac:dyDescent="0.25">
      <c r="A37" s="193" t="s">
        <v>337</v>
      </c>
      <c r="B37" s="193" t="s">
        <v>319</v>
      </c>
      <c r="C37" s="193" t="s">
        <v>320</v>
      </c>
      <c r="D37" s="193" t="s">
        <v>168</v>
      </c>
      <c r="E37" s="193" t="s">
        <v>135</v>
      </c>
      <c r="F37" s="193" t="s">
        <v>338</v>
      </c>
      <c r="G37" s="193" t="s">
        <v>339</v>
      </c>
      <c r="H37" s="193" t="s">
        <v>340</v>
      </c>
      <c r="I37" s="78"/>
      <c r="J37" s="79"/>
      <c r="K37" s="195"/>
      <c r="L37" s="195"/>
      <c r="M37" s="118" t="s">
        <v>145</v>
      </c>
      <c r="N37" s="153" t="s">
        <v>325</v>
      </c>
      <c r="O37" s="81" t="s">
        <v>326</v>
      </c>
      <c r="AA37" s="119">
        <f>IF(OR(J37="Fail",ISBLANK(J37)),INDEX('Issue Code Table'!C:C,MATCH(N:N,'Issue Code Table'!A:A,0)),IF(M37="Critical",6,IF(M37="Significant",5,IF(M37="Moderate",3,2))))</f>
        <v>5</v>
      </c>
    </row>
    <row r="38" spans="1:27" ht="337.5" x14ac:dyDescent="0.25">
      <c r="A38" s="193" t="s">
        <v>341</v>
      </c>
      <c r="B38" s="193" t="s">
        <v>319</v>
      </c>
      <c r="C38" s="193" t="s">
        <v>320</v>
      </c>
      <c r="D38" s="193" t="s">
        <v>168</v>
      </c>
      <c r="E38" s="193" t="s">
        <v>342</v>
      </c>
      <c r="F38" s="193" t="s">
        <v>343</v>
      </c>
      <c r="G38" s="193" t="s">
        <v>344</v>
      </c>
      <c r="H38" s="193" t="s">
        <v>345</v>
      </c>
      <c r="I38" s="78"/>
      <c r="J38" s="79"/>
      <c r="K38" s="195"/>
      <c r="L38" s="195"/>
      <c r="M38" s="118" t="s">
        <v>145</v>
      </c>
      <c r="N38" s="153" t="s">
        <v>325</v>
      </c>
      <c r="O38" s="81" t="s">
        <v>326</v>
      </c>
      <c r="AA38" s="119">
        <f>IF(OR(J38="Fail",ISBLANK(J38)),INDEX('Issue Code Table'!C:C,MATCH(N:N,'Issue Code Table'!A:A,0)),IF(M38="Critical",6,IF(M38="Significant",5,IF(M38="Moderate",3,2))))</f>
        <v>5</v>
      </c>
    </row>
    <row r="39" spans="1:27" ht="112.5" x14ac:dyDescent="0.25">
      <c r="A39" s="193" t="s">
        <v>346</v>
      </c>
      <c r="B39" s="193" t="s">
        <v>347</v>
      </c>
      <c r="C39" s="193" t="s">
        <v>348</v>
      </c>
      <c r="D39" s="193" t="s">
        <v>134</v>
      </c>
      <c r="E39" s="193"/>
      <c r="F39" s="193" t="s">
        <v>349</v>
      </c>
      <c r="G39" s="193" t="s">
        <v>350</v>
      </c>
      <c r="H39" s="193" t="s">
        <v>351</v>
      </c>
      <c r="I39" s="78"/>
      <c r="J39" s="79"/>
      <c r="K39" s="195"/>
      <c r="L39" s="195"/>
      <c r="M39" s="118" t="s">
        <v>145</v>
      </c>
      <c r="N39" s="153" t="s">
        <v>352</v>
      </c>
      <c r="O39" s="81" t="s">
        <v>353</v>
      </c>
      <c r="AA39" s="119">
        <f>IF(OR(J39="Fail",ISBLANK(J39)),INDEX('Issue Code Table'!C:C,MATCH(N:N,'Issue Code Table'!A:A,0)),IF(M39="Critical",6,IF(M39="Significant",5,IF(M39="Moderate",3,2))))</f>
        <v>4</v>
      </c>
    </row>
    <row r="40" spans="1:27" ht="168.75" customHeight="1" x14ac:dyDescent="0.25">
      <c r="A40" s="193" t="s">
        <v>354</v>
      </c>
      <c r="B40" s="193" t="s">
        <v>355</v>
      </c>
      <c r="C40" s="193" t="s">
        <v>356</v>
      </c>
      <c r="D40" s="193" t="s">
        <v>129</v>
      </c>
      <c r="E40" s="193"/>
      <c r="F40" s="193" t="s">
        <v>357</v>
      </c>
      <c r="G40" s="193" t="s">
        <v>358</v>
      </c>
      <c r="H40" s="193" t="s">
        <v>359</v>
      </c>
      <c r="I40" s="78"/>
      <c r="J40" s="79"/>
      <c r="K40" s="195"/>
      <c r="L40" s="195"/>
      <c r="M40" s="118" t="s">
        <v>194</v>
      </c>
      <c r="N40" s="153" t="s">
        <v>360</v>
      </c>
      <c r="O40" s="184" t="s">
        <v>361</v>
      </c>
      <c r="AA40" s="119" t="e">
        <f>IF(OR(J40="Fail",ISBLANK(J40)),INDEX('Issue Code Table'!C:C,MATCH(N:N,'Issue Code Table'!A:A,0)),IF(M40="Critical",6,IF(M40="Significant",5,IF(M40="Moderate",3,2))))</f>
        <v>#N/A</v>
      </c>
    </row>
    <row r="41" spans="1:27" ht="112.5" x14ac:dyDescent="0.25">
      <c r="A41" s="193" t="s">
        <v>362</v>
      </c>
      <c r="B41" s="193" t="s">
        <v>363</v>
      </c>
      <c r="C41" s="193" t="s">
        <v>364</v>
      </c>
      <c r="D41" s="193" t="s">
        <v>129</v>
      </c>
      <c r="E41" s="193"/>
      <c r="F41" s="193" t="s">
        <v>365</v>
      </c>
      <c r="G41" s="193" t="s">
        <v>366</v>
      </c>
      <c r="H41" s="193" t="s">
        <v>367</v>
      </c>
      <c r="I41" s="78"/>
      <c r="J41" s="79"/>
      <c r="K41" s="195"/>
      <c r="L41" s="195"/>
      <c r="M41" s="118" t="s">
        <v>145</v>
      </c>
      <c r="N41" s="153" t="s">
        <v>368</v>
      </c>
      <c r="O41" s="184" t="s">
        <v>369</v>
      </c>
      <c r="AA41" s="119">
        <f>IF(OR(J41="Fail",ISBLANK(J41)),INDEX('Issue Code Table'!C:C,MATCH(N:N,'Issue Code Table'!A:A,0)),IF(M41="Critical",6,IF(M41="Significant",5,IF(M41="Moderate",3,2))))</f>
        <v>4</v>
      </c>
    </row>
    <row r="42" spans="1:27" ht="112.5" x14ac:dyDescent="0.25">
      <c r="A42" s="193" t="s">
        <v>370</v>
      </c>
      <c r="B42" s="193" t="s">
        <v>371</v>
      </c>
      <c r="C42" s="193" t="s">
        <v>372</v>
      </c>
      <c r="D42" s="193" t="s">
        <v>129</v>
      </c>
      <c r="E42" s="193"/>
      <c r="F42" s="193" t="s">
        <v>373</v>
      </c>
      <c r="G42" s="193" t="s">
        <v>374</v>
      </c>
      <c r="H42" s="193" t="s">
        <v>375</v>
      </c>
      <c r="I42" s="78"/>
      <c r="J42" s="79"/>
      <c r="K42" s="195"/>
      <c r="L42" s="195"/>
      <c r="M42" s="118" t="s">
        <v>145</v>
      </c>
      <c r="N42" s="153" t="s">
        <v>376</v>
      </c>
      <c r="O42" s="184" t="s">
        <v>377</v>
      </c>
      <c r="AA42" s="119" t="e">
        <f>IF(OR(J42="Fail",ISBLANK(J42)),INDEX('Issue Code Table'!C:C,MATCH(N:N,'Issue Code Table'!A:A,0)),IF(M42="Critical",6,IF(M42="Significant",5,IF(M42="Moderate",3,2))))</f>
        <v>#N/A</v>
      </c>
    </row>
    <row r="43" spans="1:27" ht="112.5" x14ac:dyDescent="0.25">
      <c r="A43" s="193" t="s">
        <v>378</v>
      </c>
      <c r="B43" s="193" t="s">
        <v>379</v>
      </c>
      <c r="C43" s="193" t="s">
        <v>380</v>
      </c>
      <c r="D43" s="193" t="s">
        <v>129</v>
      </c>
      <c r="E43" s="193"/>
      <c r="F43" s="193" t="s">
        <v>381</v>
      </c>
      <c r="G43" s="193" t="s">
        <v>382</v>
      </c>
      <c r="H43" s="193" t="s">
        <v>383</v>
      </c>
      <c r="I43" s="78"/>
      <c r="J43" s="79"/>
      <c r="K43" s="195"/>
      <c r="L43" s="195"/>
      <c r="M43" s="118" t="s">
        <v>145</v>
      </c>
      <c r="N43" s="153" t="s">
        <v>384</v>
      </c>
      <c r="O43" s="185" t="s">
        <v>385</v>
      </c>
      <c r="AA43" s="119">
        <f>IF(OR(J43="Fail",ISBLANK(J43)),INDEX('Issue Code Table'!C:C,MATCH(N:N,'Issue Code Table'!A:A,0)),IF(M43="Critical",6,IF(M43="Significant",5,IF(M43="Moderate",3,2))))</f>
        <v>3</v>
      </c>
    </row>
    <row r="44" spans="1:27" ht="131.15" customHeight="1" x14ac:dyDescent="0.25">
      <c r="A44" s="193" t="s">
        <v>386</v>
      </c>
      <c r="B44" s="193" t="s">
        <v>387</v>
      </c>
      <c r="C44" s="193" t="s">
        <v>388</v>
      </c>
      <c r="D44" s="193" t="s">
        <v>168</v>
      </c>
      <c r="E44" s="193"/>
      <c r="F44" s="193" t="s">
        <v>389</v>
      </c>
      <c r="G44" s="193" t="s">
        <v>390</v>
      </c>
      <c r="H44" s="193" t="s">
        <v>391</v>
      </c>
      <c r="I44" s="78"/>
      <c r="J44" s="79"/>
      <c r="K44" s="195" t="s">
        <v>392</v>
      </c>
      <c r="L44" s="195"/>
      <c r="M44" s="118" t="s">
        <v>145</v>
      </c>
      <c r="N44" s="153" t="s">
        <v>393</v>
      </c>
      <c r="O44" s="184" t="s">
        <v>394</v>
      </c>
      <c r="AA44" s="119">
        <f>IF(OR(J44="Fail",ISBLANK(J44)),INDEX('Issue Code Table'!C:C,MATCH(N:N,'Issue Code Table'!A:A,0)),IF(M44="Critical",6,IF(M44="Significant",5,IF(M44="Moderate",3,2))))</f>
        <v>4</v>
      </c>
    </row>
    <row r="45" spans="1:27" ht="97.15" customHeight="1" x14ac:dyDescent="0.25">
      <c r="A45" s="193" t="s">
        <v>395</v>
      </c>
      <c r="B45" s="193" t="s">
        <v>387</v>
      </c>
      <c r="C45" s="193" t="s">
        <v>388</v>
      </c>
      <c r="D45" s="193" t="s">
        <v>168</v>
      </c>
      <c r="E45" s="193"/>
      <c r="F45" s="193" t="s">
        <v>396</v>
      </c>
      <c r="G45" s="193" t="s">
        <v>397</v>
      </c>
      <c r="H45" s="193" t="s">
        <v>398</v>
      </c>
      <c r="I45" s="78"/>
      <c r="J45" s="79"/>
      <c r="K45" s="195" t="s">
        <v>392</v>
      </c>
      <c r="L45" s="195"/>
      <c r="M45" s="118" t="s">
        <v>145</v>
      </c>
      <c r="N45" s="153" t="s">
        <v>393</v>
      </c>
      <c r="O45" s="184" t="s">
        <v>394</v>
      </c>
      <c r="AA45" s="119">
        <f>IF(OR(J45="Fail",ISBLANK(J45)),INDEX('Issue Code Table'!C:C,MATCH(N:N,'Issue Code Table'!A:A,0)),IF(M45="Critical",6,IF(M45="Significant",5,IF(M45="Moderate",3,2))))</f>
        <v>4</v>
      </c>
    </row>
    <row r="46" spans="1:27" ht="112.5" x14ac:dyDescent="0.25">
      <c r="A46" s="193" t="s">
        <v>399</v>
      </c>
      <c r="B46" s="193" t="s">
        <v>387</v>
      </c>
      <c r="C46" s="193" t="s">
        <v>388</v>
      </c>
      <c r="D46" s="193" t="s">
        <v>168</v>
      </c>
      <c r="E46" s="193"/>
      <c r="F46" s="198" t="s">
        <v>400</v>
      </c>
      <c r="G46" s="199" t="s">
        <v>401</v>
      </c>
      <c r="H46" s="199" t="s">
        <v>402</v>
      </c>
      <c r="I46" s="78"/>
      <c r="J46" s="79"/>
      <c r="K46" s="195"/>
      <c r="L46" s="195"/>
      <c r="M46" s="118" t="s">
        <v>145</v>
      </c>
      <c r="N46" s="153" t="s">
        <v>403</v>
      </c>
      <c r="O46" s="184" t="s">
        <v>404</v>
      </c>
      <c r="AA46" s="119" t="e">
        <f>IF(OR(J46="Fail",ISBLANK(J46)),INDEX('Issue Code Table'!C:C,MATCH(N:N,'Issue Code Table'!A:A,0)),IF(M46="Critical",6,IF(M46="Significant",5,IF(M46="Moderate",3,2))))</f>
        <v>#N/A</v>
      </c>
    </row>
    <row r="47" spans="1:27" ht="87.5" x14ac:dyDescent="0.25">
      <c r="A47" s="193" t="s">
        <v>405</v>
      </c>
      <c r="B47" s="193" t="s">
        <v>406</v>
      </c>
      <c r="C47" s="193" t="s">
        <v>407</v>
      </c>
      <c r="D47" s="193" t="s">
        <v>168</v>
      </c>
      <c r="E47" s="193" t="s">
        <v>135</v>
      </c>
      <c r="F47" s="193" t="s">
        <v>408</v>
      </c>
      <c r="G47" s="193" t="s">
        <v>409</v>
      </c>
      <c r="H47" s="193" t="s">
        <v>410</v>
      </c>
      <c r="I47" s="78"/>
      <c r="J47" s="79"/>
      <c r="K47" s="195"/>
      <c r="L47" s="195"/>
      <c r="M47" s="118" t="s">
        <v>155</v>
      </c>
      <c r="N47" s="153" t="s">
        <v>172</v>
      </c>
      <c r="O47" s="81" t="s">
        <v>173</v>
      </c>
      <c r="AA47" s="119">
        <f>IF(OR(J47="Fail",ISBLANK(J47)),INDEX('Issue Code Table'!C:C,MATCH(N:N,'Issue Code Table'!A:A,0)),IF(M47="Critical",6,IF(M47="Significant",5,IF(M47="Moderate",3,2))))</f>
        <v>5</v>
      </c>
    </row>
    <row r="48" spans="1:27" ht="287.5" x14ac:dyDescent="0.25">
      <c r="A48" s="193" t="s">
        <v>411</v>
      </c>
      <c r="B48" s="193" t="s">
        <v>406</v>
      </c>
      <c r="C48" s="193" t="s">
        <v>407</v>
      </c>
      <c r="D48" s="193" t="s">
        <v>129</v>
      </c>
      <c r="E48" s="193" t="s">
        <v>135</v>
      </c>
      <c r="F48" s="193" t="s">
        <v>412</v>
      </c>
      <c r="G48" s="193" t="s">
        <v>413</v>
      </c>
      <c r="H48" s="193" t="s">
        <v>414</v>
      </c>
      <c r="I48" s="78"/>
      <c r="J48" s="79"/>
      <c r="K48" s="195"/>
      <c r="L48" s="195"/>
      <c r="M48" s="118" t="s">
        <v>145</v>
      </c>
      <c r="N48" s="153" t="s">
        <v>172</v>
      </c>
      <c r="O48" s="81" t="s">
        <v>173</v>
      </c>
      <c r="AA48" s="119">
        <f>IF(OR(J48="Fail",ISBLANK(J48)),INDEX('Issue Code Table'!C:C,MATCH(N:N,'Issue Code Table'!A:A,0)),IF(M48="Critical",6,IF(M48="Significant",5,IF(M48="Moderate",3,2))))</f>
        <v>5</v>
      </c>
    </row>
    <row r="49" spans="1:27" ht="87.5" x14ac:dyDescent="0.25">
      <c r="A49" s="193" t="s">
        <v>415</v>
      </c>
      <c r="B49" s="193" t="s">
        <v>406</v>
      </c>
      <c r="C49" s="193" t="s">
        <v>407</v>
      </c>
      <c r="D49" s="193" t="s">
        <v>168</v>
      </c>
      <c r="E49" s="193"/>
      <c r="F49" s="193" t="s">
        <v>416</v>
      </c>
      <c r="G49" s="193" t="s">
        <v>417</v>
      </c>
      <c r="H49" s="193" t="s">
        <v>418</v>
      </c>
      <c r="I49" s="78"/>
      <c r="J49" s="79"/>
      <c r="K49" s="195"/>
      <c r="L49" s="195"/>
      <c r="M49" s="118" t="s">
        <v>145</v>
      </c>
      <c r="N49" s="153" t="s">
        <v>172</v>
      </c>
      <c r="O49" s="81" t="s">
        <v>173</v>
      </c>
      <c r="AA49" s="119">
        <f>IF(OR(J49="Fail",ISBLANK(J49)),INDEX('Issue Code Table'!C:C,MATCH(N:N,'Issue Code Table'!A:A,0)),IF(M49="Critical",6,IF(M49="Significant",5,IF(M49="Moderate",3,2))))</f>
        <v>5</v>
      </c>
    </row>
    <row r="50" spans="1:27" ht="87.5" x14ac:dyDescent="0.25">
      <c r="A50" s="193" t="s">
        <v>419</v>
      </c>
      <c r="B50" s="193" t="s">
        <v>420</v>
      </c>
      <c r="C50" s="193" t="s">
        <v>421</v>
      </c>
      <c r="D50" s="193" t="s">
        <v>168</v>
      </c>
      <c r="E50" s="193"/>
      <c r="F50" s="193" t="s">
        <v>1754</v>
      </c>
      <c r="G50" s="193" t="s">
        <v>422</v>
      </c>
      <c r="H50" s="193" t="s">
        <v>423</v>
      </c>
      <c r="I50" s="78"/>
      <c r="J50" s="79"/>
      <c r="K50" s="195"/>
      <c r="L50" s="195"/>
      <c r="M50" s="118" t="s">
        <v>155</v>
      </c>
      <c r="N50" s="153" t="s">
        <v>424</v>
      </c>
      <c r="O50" s="81" t="s">
        <v>425</v>
      </c>
      <c r="AA50" s="119">
        <f>IF(OR(J50="Fail",ISBLANK(J50)),INDEX('Issue Code Table'!C:C,MATCH(N:N,'Issue Code Table'!A:A,0)),IF(M50="Critical",6,IF(M50="Significant",5,IF(M50="Moderate",3,2))))</f>
        <v>7</v>
      </c>
    </row>
    <row r="51" spans="1:27" ht="75" x14ac:dyDescent="0.25">
      <c r="A51" s="193" t="s">
        <v>426</v>
      </c>
      <c r="B51" s="193" t="s">
        <v>420</v>
      </c>
      <c r="C51" s="193" t="s">
        <v>421</v>
      </c>
      <c r="D51" s="193" t="s">
        <v>168</v>
      </c>
      <c r="E51" s="193"/>
      <c r="F51" s="193" t="s">
        <v>427</v>
      </c>
      <c r="G51" s="193" t="s">
        <v>428</v>
      </c>
      <c r="H51" s="193" t="s">
        <v>429</v>
      </c>
      <c r="I51" s="78"/>
      <c r="J51" s="79"/>
      <c r="K51" s="195" t="s">
        <v>430</v>
      </c>
      <c r="L51" s="195"/>
      <c r="M51" s="118" t="s">
        <v>155</v>
      </c>
      <c r="N51" s="153" t="s">
        <v>431</v>
      </c>
      <c r="O51" s="81" t="s">
        <v>432</v>
      </c>
      <c r="AA51" s="119" t="e">
        <f>IF(OR(J51="Fail",ISBLANK(J51)),INDEX('Issue Code Table'!C:C,MATCH(N:N,'Issue Code Table'!A:A,0)),IF(M51="Critical",6,IF(M51="Significant",5,IF(M51="Moderate",3,2))))</f>
        <v>#N/A</v>
      </c>
    </row>
    <row r="52" spans="1:27" ht="137.5" x14ac:dyDescent="0.25">
      <c r="A52" s="193" t="s">
        <v>433</v>
      </c>
      <c r="B52" s="193" t="s">
        <v>434</v>
      </c>
      <c r="C52" s="193" t="s">
        <v>435</v>
      </c>
      <c r="D52" s="193" t="s">
        <v>134</v>
      </c>
      <c r="E52" s="193"/>
      <c r="F52" s="193" t="s">
        <v>436</v>
      </c>
      <c r="G52" s="193" t="s">
        <v>437</v>
      </c>
      <c r="H52" s="193" t="s">
        <v>438</v>
      </c>
      <c r="I52" s="78"/>
      <c r="J52" s="79"/>
      <c r="K52" s="195" t="s">
        <v>439</v>
      </c>
      <c r="L52" s="195"/>
      <c r="M52" s="118" t="s">
        <v>155</v>
      </c>
      <c r="N52" s="153" t="s">
        <v>440</v>
      </c>
      <c r="O52" s="81" t="s">
        <v>441</v>
      </c>
      <c r="AA52" s="119">
        <f>IF(OR(J52="Fail",ISBLANK(J52)),INDEX('Issue Code Table'!C:C,MATCH(N:N,'Issue Code Table'!A:A,0)),IF(M52="Critical",6,IF(M52="Significant",5,IF(M52="Moderate",3,2))))</f>
        <v>7</v>
      </c>
    </row>
    <row r="53" spans="1:27" ht="100" x14ac:dyDescent="0.25">
      <c r="A53" s="193" t="s">
        <v>442</v>
      </c>
      <c r="B53" s="193" t="s">
        <v>443</v>
      </c>
      <c r="C53" s="193" t="s">
        <v>444</v>
      </c>
      <c r="D53" s="193" t="s">
        <v>134</v>
      </c>
      <c r="E53" s="193"/>
      <c r="F53" s="193" t="s">
        <v>445</v>
      </c>
      <c r="G53" s="193" t="s">
        <v>446</v>
      </c>
      <c r="H53" s="193" t="s">
        <v>447</v>
      </c>
      <c r="I53" s="85" t="s">
        <v>192</v>
      </c>
      <c r="J53" s="79"/>
      <c r="K53" s="195" t="s">
        <v>235</v>
      </c>
      <c r="L53" s="195"/>
      <c r="M53" s="118" t="s">
        <v>145</v>
      </c>
      <c r="N53" s="153" t="s">
        <v>448</v>
      </c>
      <c r="O53" s="184" t="s">
        <v>449</v>
      </c>
      <c r="AA53" s="119">
        <f>IF(OR(J53="Fail",ISBLANK(J53)),INDEX('Issue Code Table'!C:C,MATCH(N:N,'Issue Code Table'!A:A,0)),IF(M53="Critical",6,IF(M53="Significant",5,IF(M53="Moderate",3,2))))</f>
        <v>5</v>
      </c>
    </row>
    <row r="54" spans="1:27" ht="125" x14ac:dyDescent="0.25">
      <c r="A54" s="193" t="s">
        <v>450</v>
      </c>
      <c r="B54" s="193" t="s">
        <v>443</v>
      </c>
      <c r="C54" s="193" t="s">
        <v>444</v>
      </c>
      <c r="D54" s="193" t="s">
        <v>129</v>
      </c>
      <c r="E54" s="193"/>
      <c r="F54" s="193" t="s">
        <v>451</v>
      </c>
      <c r="G54" s="193" t="s">
        <v>452</v>
      </c>
      <c r="H54" s="193" t="s">
        <v>451</v>
      </c>
      <c r="I54" s="85" t="s">
        <v>192</v>
      </c>
      <c r="J54" s="79"/>
      <c r="K54" s="195" t="s">
        <v>235</v>
      </c>
      <c r="L54" s="195"/>
      <c r="M54" s="118" t="s">
        <v>145</v>
      </c>
      <c r="N54" s="153" t="s">
        <v>453</v>
      </c>
      <c r="O54" s="184" t="s">
        <v>454</v>
      </c>
      <c r="AA54" s="119">
        <f>IF(OR(J54="Fail",ISBLANK(J54)),INDEX('Issue Code Table'!C:C,MATCH(N:N,'Issue Code Table'!A:A,0)),IF(M54="Critical",6,IF(M54="Significant",5,IF(M54="Moderate",3,2))))</f>
        <v>3</v>
      </c>
    </row>
    <row r="55" spans="1:27" ht="237.5" x14ac:dyDescent="0.25">
      <c r="A55" s="193" t="s">
        <v>455</v>
      </c>
      <c r="B55" s="193" t="s">
        <v>456</v>
      </c>
      <c r="C55" s="193" t="s">
        <v>457</v>
      </c>
      <c r="D55" s="193" t="s">
        <v>168</v>
      </c>
      <c r="E55" s="193" t="s">
        <v>135</v>
      </c>
      <c r="F55" s="193" t="s">
        <v>458</v>
      </c>
      <c r="G55" s="193" t="s">
        <v>459</v>
      </c>
      <c r="H55" s="193" t="s">
        <v>460</v>
      </c>
      <c r="I55" s="78"/>
      <c r="J55" s="79"/>
      <c r="K55" s="195" t="s">
        <v>461</v>
      </c>
      <c r="L55" s="195"/>
      <c r="M55" s="118" t="s">
        <v>155</v>
      </c>
      <c r="N55" s="153" t="s">
        <v>462</v>
      </c>
      <c r="O55" s="81" t="s">
        <v>463</v>
      </c>
      <c r="AA55" s="119" t="e">
        <f>IF(OR(J55="Fail",ISBLANK(J55)),INDEX('Issue Code Table'!C:C,MATCH(N:N,'Issue Code Table'!A:A,0)),IF(M55="Critical",6,IF(M55="Significant",5,IF(M55="Moderate",3,2))))</f>
        <v>#N/A</v>
      </c>
    </row>
    <row r="56" spans="1:27" ht="222.75" customHeight="1" x14ac:dyDescent="0.25">
      <c r="A56" s="193" t="s">
        <v>464</v>
      </c>
      <c r="B56" s="193" t="s">
        <v>456</v>
      </c>
      <c r="C56" s="193" t="s">
        <v>457</v>
      </c>
      <c r="D56" s="193" t="s">
        <v>168</v>
      </c>
      <c r="E56" s="193" t="s">
        <v>135</v>
      </c>
      <c r="F56" s="193" t="s">
        <v>465</v>
      </c>
      <c r="G56" s="193" t="s">
        <v>1753</v>
      </c>
      <c r="H56" s="193" t="s">
        <v>466</v>
      </c>
      <c r="I56" s="78"/>
      <c r="J56" s="79"/>
      <c r="K56" s="195" t="s">
        <v>467</v>
      </c>
      <c r="L56" s="195"/>
      <c r="M56" s="118" t="s">
        <v>155</v>
      </c>
      <c r="N56" s="153" t="s">
        <v>468</v>
      </c>
      <c r="O56" s="81" t="s">
        <v>469</v>
      </c>
      <c r="AA56" s="119">
        <f>IF(OR(J56="Fail",ISBLANK(J56)),INDEX('Issue Code Table'!C:C,MATCH(N:N,'Issue Code Table'!A:A,0)),IF(M56="Critical",6,IF(M56="Significant",5,IF(M56="Moderate",3,2))))</f>
        <v>5</v>
      </c>
    </row>
    <row r="57" spans="1:27" ht="87.5" x14ac:dyDescent="0.25">
      <c r="A57" s="193" t="s">
        <v>470</v>
      </c>
      <c r="B57" s="193" t="s">
        <v>456</v>
      </c>
      <c r="C57" s="193" t="s">
        <v>457</v>
      </c>
      <c r="D57" s="193" t="s">
        <v>168</v>
      </c>
      <c r="E57" s="193" t="s">
        <v>135</v>
      </c>
      <c r="F57" s="193" t="s">
        <v>471</v>
      </c>
      <c r="G57" s="193" t="s">
        <v>472</v>
      </c>
      <c r="H57" s="193" t="s">
        <v>473</v>
      </c>
      <c r="I57" s="78"/>
      <c r="J57" s="79"/>
      <c r="K57" s="195" t="s">
        <v>474</v>
      </c>
      <c r="L57" s="195"/>
      <c r="M57" s="118" t="s">
        <v>145</v>
      </c>
      <c r="N57" s="153" t="s">
        <v>475</v>
      </c>
      <c r="O57" s="184" t="s">
        <v>476</v>
      </c>
      <c r="AA57" s="119">
        <f>IF(OR(J57="Fail",ISBLANK(J57)),INDEX('Issue Code Table'!C:C,MATCH(N:N,'Issue Code Table'!A:A,0)),IF(M57="Critical",6,IF(M57="Significant",5,IF(M57="Moderate",3,2))))</f>
        <v>3</v>
      </c>
    </row>
    <row r="58" spans="1:27" ht="111.75" customHeight="1" x14ac:dyDescent="0.25">
      <c r="A58" s="193" t="s">
        <v>477</v>
      </c>
      <c r="B58" s="193" t="s">
        <v>456</v>
      </c>
      <c r="C58" s="193" t="s">
        <v>457</v>
      </c>
      <c r="D58" s="193" t="s">
        <v>168</v>
      </c>
      <c r="E58" s="193"/>
      <c r="F58" s="193" t="s">
        <v>478</v>
      </c>
      <c r="G58" s="193" t="s">
        <v>479</v>
      </c>
      <c r="H58" s="193" t="s">
        <v>480</v>
      </c>
      <c r="I58" s="78"/>
      <c r="J58" s="79"/>
      <c r="K58" s="195"/>
      <c r="L58" s="195"/>
      <c r="M58" s="118" t="s">
        <v>145</v>
      </c>
      <c r="N58" s="153" t="s">
        <v>481</v>
      </c>
      <c r="O58" s="185" t="s">
        <v>482</v>
      </c>
      <c r="AA58" s="119">
        <f>IF(OR(J58="Fail",ISBLANK(J58)),INDEX('Issue Code Table'!C:C,MATCH(N:N,'Issue Code Table'!A:A,0)),IF(M58="Critical",6,IF(M58="Significant",5,IF(M58="Moderate",3,2))))</f>
        <v>4</v>
      </c>
    </row>
    <row r="59" spans="1:27" ht="93" customHeight="1" x14ac:dyDescent="0.25">
      <c r="A59" s="193" t="s">
        <v>483</v>
      </c>
      <c r="B59" s="193" t="s">
        <v>456</v>
      </c>
      <c r="C59" s="193" t="s">
        <v>457</v>
      </c>
      <c r="D59" s="193" t="s">
        <v>168</v>
      </c>
      <c r="E59" s="193" t="s">
        <v>135</v>
      </c>
      <c r="F59" s="193" t="s">
        <v>484</v>
      </c>
      <c r="G59" s="193" t="s">
        <v>485</v>
      </c>
      <c r="H59" s="193" t="s">
        <v>486</v>
      </c>
      <c r="I59" s="78"/>
      <c r="J59" s="79"/>
      <c r="K59" s="195" t="s">
        <v>487</v>
      </c>
      <c r="L59" s="195"/>
      <c r="M59" s="118" t="s">
        <v>145</v>
      </c>
      <c r="N59" s="153" t="s">
        <v>488</v>
      </c>
      <c r="O59" s="184" t="s">
        <v>489</v>
      </c>
      <c r="AA59" s="119">
        <f>IF(OR(J59="Fail",ISBLANK(J59)),INDEX('Issue Code Table'!C:C,MATCH(N:N,'Issue Code Table'!A:A,0)),IF(M59="Critical",6,IF(M59="Significant",5,IF(M59="Moderate",3,2))))</f>
        <v>5</v>
      </c>
    </row>
    <row r="60" spans="1:27" ht="100" x14ac:dyDescent="0.25">
      <c r="A60" s="193" t="s">
        <v>490</v>
      </c>
      <c r="B60" s="193" t="s">
        <v>456</v>
      </c>
      <c r="C60" s="193" t="s">
        <v>457</v>
      </c>
      <c r="D60" s="193" t="s">
        <v>129</v>
      </c>
      <c r="E60" s="193"/>
      <c r="F60" s="193" t="s">
        <v>491</v>
      </c>
      <c r="G60" s="193" t="s">
        <v>492</v>
      </c>
      <c r="H60" s="193" t="s">
        <v>493</v>
      </c>
      <c r="I60" s="78"/>
      <c r="J60" s="79"/>
      <c r="K60" s="195"/>
      <c r="L60" s="195"/>
      <c r="M60" s="118" t="s">
        <v>155</v>
      </c>
      <c r="N60" s="153" t="s">
        <v>494</v>
      </c>
      <c r="O60" s="184" t="s">
        <v>495</v>
      </c>
      <c r="AA60" s="119">
        <f>IF(OR(J60="Fail",ISBLANK(J60)),INDEX('Issue Code Table'!C:C,MATCH(N:N,'Issue Code Table'!A:A,0)),IF(M60="Critical",6,IF(M60="Significant",5,IF(M60="Moderate",3,2))))</f>
        <v>7</v>
      </c>
    </row>
    <row r="61" spans="1:27" ht="112.5" x14ac:dyDescent="0.25">
      <c r="A61" s="193" t="s">
        <v>496</v>
      </c>
      <c r="B61" s="193" t="s">
        <v>497</v>
      </c>
      <c r="C61" s="193" t="s">
        <v>498</v>
      </c>
      <c r="D61" s="193" t="s">
        <v>129</v>
      </c>
      <c r="E61" s="193"/>
      <c r="F61" s="193" t="s">
        <v>499</v>
      </c>
      <c r="G61" s="193" t="s">
        <v>500</v>
      </c>
      <c r="H61" s="193" t="s">
        <v>501</v>
      </c>
      <c r="I61" s="78"/>
      <c r="J61" s="79"/>
      <c r="K61" s="195"/>
      <c r="L61" s="195"/>
      <c r="M61" s="118" t="s">
        <v>155</v>
      </c>
      <c r="N61" s="153" t="s">
        <v>502</v>
      </c>
      <c r="O61" s="184" t="s">
        <v>503</v>
      </c>
      <c r="AA61" s="119">
        <f>IF(OR(J61="Fail",ISBLANK(J61)),INDEX('Issue Code Table'!C:C,MATCH(N:N,'Issue Code Table'!A:A,0)),IF(M61="Critical",6,IF(M61="Significant",5,IF(M61="Moderate",3,2))))</f>
        <v>7</v>
      </c>
    </row>
    <row r="62" spans="1:27" ht="204" customHeight="1" x14ac:dyDescent="0.25">
      <c r="A62" s="193" t="s">
        <v>504</v>
      </c>
      <c r="B62" s="193" t="s">
        <v>505</v>
      </c>
      <c r="C62" s="193" t="s">
        <v>506</v>
      </c>
      <c r="D62" s="193" t="s">
        <v>134</v>
      </c>
      <c r="E62" s="193" t="s">
        <v>135</v>
      </c>
      <c r="F62" s="193" t="s">
        <v>507</v>
      </c>
      <c r="G62" s="193" t="s">
        <v>1756</v>
      </c>
      <c r="H62" s="193" t="s">
        <v>1757</v>
      </c>
      <c r="I62" s="78"/>
      <c r="J62" s="79"/>
      <c r="K62" s="195" t="s">
        <v>1758</v>
      </c>
      <c r="L62" s="195"/>
      <c r="M62" s="118" t="s">
        <v>155</v>
      </c>
      <c r="N62" s="153" t="s">
        <v>508</v>
      </c>
      <c r="O62" s="184" t="s">
        <v>509</v>
      </c>
      <c r="AA62" s="119">
        <f>IF(OR(J62="Fail",ISBLANK(J62)),INDEX('Issue Code Table'!C:C,MATCH(N:N,'Issue Code Table'!A:A,0)),IF(M62="Critical",6,IF(M62="Significant",5,IF(M62="Moderate",3,2))))</f>
        <v>6</v>
      </c>
    </row>
    <row r="63" spans="1:27" ht="99" customHeight="1" x14ac:dyDescent="0.25">
      <c r="A63" s="193" t="s">
        <v>510</v>
      </c>
      <c r="B63" s="193" t="s">
        <v>511</v>
      </c>
      <c r="C63" s="193" t="s">
        <v>512</v>
      </c>
      <c r="D63" s="193" t="s">
        <v>129</v>
      </c>
      <c r="E63" s="193"/>
      <c r="F63" s="195" t="s">
        <v>513</v>
      </c>
      <c r="G63" s="193" t="s">
        <v>514</v>
      </c>
      <c r="H63" s="193" t="s">
        <v>515</v>
      </c>
      <c r="I63" s="78"/>
      <c r="J63" s="79"/>
      <c r="K63" s="195"/>
      <c r="L63" s="195"/>
      <c r="M63" s="118" t="s">
        <v>145</v>
      </c>
      <c r="N63" s="153" t="s">
        <v>516</v>
      </c>
      <c r="O63" s="184" t="s">
        <v>517</v>
      </c>
      <c r="AA63" s="119">
        <f>IF(OR(J63="Fail",ISBLANK(J63)),INDEX('Issue Code Table'!C:C,MATCH(N:N,'Issue Code Table'!A:A,0)),IF(M63="Critical",6,IF(M63="Significant",5,IF(M63="Moderate",3,2))))</f>
        <v>4</v>
      </c>
    </row>
    <row r="64" spans="1:27" ht="253.5" customHeight="1" x14ac:dyDescent="0.25">
      <c r="A64" s="193" t="s">
        <v>518</v>
      </c>
      <c r="B64" s="193" t="s">
        <v>519</v>
      </c>
      <c r="C64" s="193" t="s">
        <v>520</v>
      </c>
      <c r="D64" s="193" t="s">
        <v>168</v>
      </c>
      <c r="E64" s="193"/>
      <c r="F64" s="196" t="s">
        <v>521</v>
      </c>
      <c r="G64" s="193" t="s">
        <v>522</v>
      </c>
      <c r="H64" s="193" t="s">
        <v>523</v>
      </c>
      <c r="I64" s="78"/>
      <c r="J64" s="79"/>
      <c r="K64" s="195" t="s">
        <v>524</v>
      </c>
      <c r="L64" s="195"/>
      <c r="M64" s="118" t="s">
        <v>155</v>
      </c>
      <c r="N64" s="153" t="s">
        <v>508</v>
      </c>
      <c r="O64" s="184" t="s">
        <v>509</v>
      </c>
      <c r="AA64" s="119">
        <f>IF(OR(J64="Fail",ISBLANK(J64)),INDEX('Issue Code Table'!C:C,MATCH(N:N,'Issue Code Table'!A:A,0)),IF(M64="Critical",6,IF(M64="Significant",5,IF(M64="Moderate",3,2))))</f>
        <v>6</v>
      </c>
    </row>
    <row r="65" spans="1:27" ht="108" customHeight="1" x14ac:dyDescent="0.25">
      <c r="A65" s="193" t="s">
        <v>525</v>
      </c>
      <c r="B65" s="193" t="s">
        <v>526</v>
      </c>
      <c r="C65" s="193" t="s">
        <v>527</v>
      </c>
      <c r="D65" s="193" t="s">
        <v>129</v>
      </c>
      <c r="E65" s="193"/>
      <c r="F65" s="193" t="s">
        <v>528</v>
      </c>
      <c r="G65" s="193" t="s">
        <v>529</v>
      </c>
      <c r="H65" s="193" t="s">
        <v>530</v>
      </c>
      <c r="I65" s="78"/>
      <c r="J65" s="79"/>
      <c r="K65" s="195"/>
      <c r="L65" s="195"/>
      <c r="M65" s="118" t="s">
        <v>155</v>
      </c>
      <c r="N65" s="153" t="s">
        <v>531</v>
      </c>
      <c r="O65" s="184" t="s">
        <v>532</v>
      </c>
      <c r="AA65" s="119">
        <f>IF(OR(J65="Fail",ISBLANK(J65)),INDEX('Issue Code Table'!C:C,MATCH(N:N,'Issue Code Table'!A:A,0)),IF(M65="Critical",6,IF(M65="Significant",5,IF(M65="Moderate",3,2))))</f>
        <v>5</v>
      </c>
    </row>
    <row r="66" spans="1:27" ht="84" customHeight="1" x14ac:dyDescent="0.25">
      <c r="A66" s="193" t="s">
        <v>533</v>
      </c>
      <c r="B66" s="193" t="s">
        <v>534</v>
      </c>
      <c r="C66" s="193" t="s">
        <v>535</v>
      </c>
      <c r="D66" s="193" t="s">
        <v>129</v>
      </c>
      <c r="E66" s="193"/>
      <c r="F66" s="193" t="s">
        <v>536</v>
      </c>
      <c r="G66" s="193" t="s">
        <v>537</v>
      </c>
      <c r="H66" s="193" t="s">
        <v>538</v>
      </c>
      <c r="I66" s="78"/>
      <c r="J66" s="79"/>
      <c r="K66" s="195"/>
      <c r="L66" s="195"/>
      <c r="M66" s="118" t="s">
        <v>155</v>
      </c>
      <c r="N66" s="153" t="s">
        <v>539</v>
      </c>
      <c r="O66" s="184" t="s">
        <v>540</v>
      </c>
      <c r="AA66" s="119">
        <f>IF(OR(J66="Fail",ISBLANK(J66)),INDEX('Issue Code Table'!C:C,MATCH(N:N,'Issue Code Table'!A:A,0)),IF(M66="Critical",6,IF(M66="Significant",5,IF(M66="Moderate",3,2))))</f>
        <v>4</v>
      </c>
    </row>
    <row r="67" spans="1:27" ht="262.5" x14ac:dyDescent="0.25">
      <c r="A67" s="193" t="s">
        <v>541</v>
      </c>
      <c r="B67" s="193" t="s">
        <v>542</v>
      </c>
      <c r="C67" s="193" t="s">
        <v>543</v>
      </c>
      <c r="D67" s="193" t="s">
        <v>168</v>
      </c>
      <c r="E67" s="193" t="s">
        <v>135</v>
      </c>
      <c r="F67" s="193" t="s">
        <v>544</v>
      </c>
      <c r="G67" s="193" t="s">
        <v>545</v>
      </c>
      <c r="H67" s="193" t="s">
        <v>546</v>
      </c>
      <c r="I67" s="85"/>
      <c r="J67" s="79"/>
      <c r="K67" s="195" t="s">
        <v>162</v>
      </c>
      <c r="L67" s="195"/>
      <c r="M67" s="118" t="s">
        <v>155</v>
      </c>
      <c r="N67" s="153" t="s">
        <v>547</v>
      </c>
      <c r="O67" s="184" t="s">
        <v>548</v>
      </c>
      <c r="AA67" s="119">
        <f>IF(OR(J67="Fail",ISBLANK(J67)),INDEX('Issue Code Table'!C:C,MATCH(N:N,'Issue Code Table'!A:A,0)),IF(M67="Critical",6,IF(M67="Significant",5,IF(M67="Moderate",3,2))))</f>
        <v>5</v>
      </c>
    </row>
    <row r="68" spans="1:27" ht="150" x14ac:dyDescent="0.25">
      <c r="A68" s="193" t="s">
        <v>549</v>
      </c>
      <c r="B68" s="193" t="s">
        <v>550</v>
      </c>
      <c r="C68" s="193" t="s">
        <v>551</v>
      </c>
      <c r="D68" s="193" t="s">
        <v>129</v>
      </c>
      <c r="E68" s="193"/>
      <c r="F68" s="193" t="s">
        <v>552</v>
      </c>
      <c r="G68" s="193" t="s">
        <v>553</v>
      </c>
      <c r="H68" s="193" t="s">
        <v>554</v>
      </c>
      <c r="I68" s="78"/>
      <c r="J68" s="79"/>
      <c r="K68" s="195"/>
      <c r="L68" s="195"/>
      <c r="M68" s="118" t="s">
        <v>155</v>
      </c>
      <c r="N68" s="153" t="s">
        <v>555</v>
      </c>
      <c r="O68" s="184" t="s">
        <v>556</v>
      </c>
      <c r="AA68" s="119">
        <f>IF(OR(J68="Fail",ISBLANK(J68)),INDEX('Issue Code Table'!C:C,MATCH(N:N,'Issue Code Table'!A:A,0)),IF(M68="Critical",6,IF(M68="Significant",5,IF(M68="Moderate",3,2))))</f>
        <v>5</v>
      </c>
    </row>
    <row r="69" spans="1:27" ht="193.5" customHeight="1" x14ac:dyDescent="0.25">
      <c r="A69" s="193" t="s">
        <v>557</v>
      </c>
      <c r="B69" s="200" t="s">
        <v>558</v>
      </c>
      <c r="C69" s="200" t="s">
        <v>559</v>
      </c>
      <c r="D69" s="200" t="s">
        <v>134</v>
      </c>
      <c r="E69" s="200" t="s">
        <v>560</v>
      </c>
      <c r="F69" s="200" t="s">
        <v>561</v>
      </c>
      <c r="G69" s="200" t="s">
        <v>562</v>
      </c>
      <c r="H69" s="200" t="s">
        <v>563</v>
      </c>
      <c r="I69" s="171"/>
      <c r="J69" s="79"/>
      <c r="K69" s="195" t="s">
        <v>564</v>
      </c>
      <c r="L69" s="195"/>
      <c r="M69" s="118" t="s">
        <v>155</v>
      </c>
      <c r="N69" s="153" t="s">
        <v>565</v>
      </c>
      <c r="O69" s="184" t="s">
        <v>566</v>
      </c>
      <c r="AA69" s="119" t="e">
        <f>IF(OR(J69="Fail",ISBLANK(J69)),INDEX('Issue Code Table'!C:C,MATCH(N:N,'Issue Code Table'!A:A,0)),IF(M69="Critical",6,IF(M69="Significant",5,IF(M69="Moderate",3,2))))</f>
        <v>#N/A</v>
      </c>
    </row>
    <row r="70" spans="1:27" ht="148.5" customHeight="1" x14ac:dyDescent="0.25">
      <c r="A70" s="193" t="s">
        <v>567</v>
      </c>
      <c r="B70" s="194" t="s">
        <v>519</v>
      </c>
      <c r="C70" s="194" t="s">
        <v>520</v>
      </c>
      <c r="D70" s="195" t="s">
        <v>568</v>
      </c>
      <c r="E70" s="193"/>
      <c r="F70" s="194" t="s">
        <v>569</v>
      </c>
      <c r="G70" s="194" t="s">
        <v>570</v>
      </c>
      <c r="H70" s="194" t="s">
        <v>571</v>
      </c>
      <c r="I70" s="81"/>
      <c r="J70" s="79"/>
      <c r="K70" s="195" t="s">
        <v>572</v>
      </c>
      <c r="L70" s="195"/>
      <c r="M70" s="194" t="s">
        <v>155</v>
      </c>
      <c r="N70" s="153" t="s">
        <v>508</v>
      </c>
      <c r="O70" s="184" t="s">
        <v>509</v>
      </c>
      <c r="AA70" s="119">
        <f>IF(OR(J70="Fail",ISBLANK(J70)),INDEX('Issue Code Table'!C:C,MATCH(N:N,'Issue Code Table'!A:A,0)),IF(M70="Critical",6,IF(M70="Significant",5,IF(M70="Moderate",3,2))))</f>
        <v>6</v>
      </c>
    </row>
    <row r="71" spans="1:27" ht="209.25" customHeight="1" x14ac:dyDescent="0.25">
      <c r="A71" s="193" t="s">
        <v>573</v>
      </c>
      <c r="B71" s="194" t="s">
        <v>456</v>
      </c>
      <c r="C71" s="193" t="s">
        <v>457</v>
      </c>
      <c r="D71" s="193" t="s">
        <v>168</v>
      </c>
      <c r="E71" s="193" t="s">
        <v>135</v>
      </c>
      <c r="F71" s="194" t="s">
        <v>574</v>
      </c>
      <c r="G71" s="194" t="s">
        <v>575</v>
      </c>
      <c r="H71" s="194" t="s">
        <v>576</v>
      </c>
      <c r="I71" s="78"/>
      <c r="J71" s="79"/>
      <c r="K71" s="195" t="s">
        <v>577</v>
      </c>
      <c r="L71" s="195"/>
      <c r="M71" s="194" t="s">
        <v>145</v>
      </c>
      <c r="N71" s="153" t="s">
        <v>172</v>
      </c>
      <c r="O71" s="81" t="s">
        <v>173</v>
      </c>
      <c r="AA71" s="119">
        <f>IF(OR(J71="Fail",ISBLANK(J71)),INDEX('Issue Code Table'!C:C,MATCH(N:N,'Issue Code Table'!A:A,0)),IF(M71="Critical",6,IF(M71="Significant",5,IF(M71="Moderate",3,2))))</f>
        <v>5</v>
      </c>
    </row>
    <row r="72" spans="1:27" ht="162.5" x14ac:dyDescent="0.25">
      <c r="A72" s="193" t="s">
        <v>578</v>
      </c>
      <c r="B72" s="194" t="s">
        <v>166</v>
      </c>
      <c r="C72" s="193" t="s">
        <v>167</v>
      </c>
      <c r="D72" s="193" t="s">
        <v>568</v>
      </c>
      <c r="E72" s="193"/>
      <c r="F72" s="194" t="s">
        <v>579</v>
      </c>
      <c r="G72" s="194" t="s">
        <v>580</v>
      </c>
      <c r="H72" s="194" t="s">
        <v>581</v>
      </c>
      <c r="I72" s="78"/>
      <c r="J72" s="79"/>
      <c r="K72" s="195" t="s">
        <v>577</v>
      </c>
      <c r="L72" s="195"/>
      <c r="M72" s="194" t="s">
        <v>145</v>
      </c>
      <c r="N72" s="215" t="s">
        <v>208</v>
      </c>
      <c r="O72" s="215" t="s">
        <v>582</v>
      </c>
      <c r="AA72" s="119">
        <f>IF(OR(J72="Fail",ISBLANK(J72)),INDEX('Issue Code Table'!C:C,MATCH(N:N,'Issue Code Table'!A:A,0)),IF(M72="Critical",6,IF(M72="Significant",5,IF(M72="Moderate",3,2))))</f>
        <v>5</v>
      </c>
    </row>
    <row r="73" spans="1:27" ht="237.5" x14ac:dyDescent="0.25">
      <c r="A73" s="193" t="s">
        <v>583</v>
      </c>
      <c r="B73" s="194" t="s">
        <v>222</v>
      </c>
      <c r="C73" s="193" t="s">
        <v>223</v>
      </c>
      <c r="D73" s="193" t="s">
        <v>568</v>
      </c>
      <c r="E73" s="193" t="s">
        <v>584</v>
      </c>
      <c r="F73" s="194" t="s">
        <v>585</v>
      </c>
      <c r="G73" s="194" t="s">
        <v>586</v>
      </c>
      <c r="H73" s="194" t="s">
        <v>587</v>
      </c>
      <c r="I73" s="78"/>
      <c r="J73" s="79"/>
      <c r="K73" s="195" t="s">
        <v>577</v>
      </c>
      <c r="L73" s="195"/>
      <c r="M73" s="194" t="s">
        <v>155</v>
      </c>
      <c r="N73" s="215" t="s">
        <v>588</v>
      </c>
      <c r="O73" s="215" t="s">
        <v>589</v>
      </c>
      <c r="AA73" s="119">
        <f>IF(OR(J73="Fail",ISBLANK(J73)),INDEX('Issue Code Table'!C:C,MATCH(N:N,'Issue Code Table'!A:A,0)),IF(M73="Critical",6,IF(M73="Significant",5,IF(M73="Moderate",3,2))))</f>
        <v>6</v>
      </c>
    </row>
    <row r="74" spans="1:27" ht="287.5" x14ac:dyDescent="0.25">
      <c r="A74" s="193" t="s">
        <v>590</v>
      </c>
      <c r="B74" s="194" t="s">
        <v>420</v>
      </c>
      <c r="C74" s="193" t="s">
        <v>591</v>
      </c>
      <c r="D74" s="193" t="s">
        <v>568</v>
      </c>
      <c r="E74" s="193" t="s">
        <v>135</v>
      </c>
      <c r="F74" s="194" t="s">
        <v>592</v>
      </c>
      <c r="G74" s="194" t="s">
        <v>593</v>
      </c>
      <c r="H74" s="194" t="s">
        <v>594</v>
      </c>
      <c r="I74" s="78"/>
      <c r="J74" s="79"/>
      <c r="K74" s="195" t="s">
        <v>577</v>
      </c>
      <c r="L74" s="195"/>
      <c r="M74" s="194" t="s">
        <v>145</v>
      </c>
      <c r="N74" s="153" t="s">
        <v>172</v>
      </c>
      <c r="O74" s="81" t="s">
        <v>173</v>
      </c>
      <c r="AA74" s="119">
        <f>IF(OR(J74="Fail",ISBLANK(J74)),INDEX('Issue Code Table'!C:C,MATCH(N:N,'Issue Code Table'!A:A,0)),IF(M74="Critical",6,IF(M74="Significant",5,IF(M74="Moderate",3,2))))</f>
        <v>5</v>
      </c>
    </row>
    <row r="75" spans="1:27" ht="300" x14ac:dyDescent="0.25">
      <c r="A75" s="193" t="s">
        <v>595</v>
      </c>
      <c r="B75" s="194" t="s">
        <v>420</v>
      </c>
      <c r="C75" s="193" t="s">
        <v>591</v>
      </c>
      <c r="D75" s="193" t="s">
        <v>568</v>
      </c>
      <c r="E75" s="193" t="s">
        <v>135</v>
      </c>
      <c r="F75" s="194" t="s">
        <v>596</v>
      </c>
      <c r="G75" s="194" t="s">
        <v>597</v>
      </c>
      <c r="H75" s="194" t="s">
        <v>598</v>
      </c>
      <c r="I75" s="78"/>
      <c r="J75" s="79"/>
      <c r="K75" s="195" t="s">
        <v>577</v>
      </c>
      <c r="L75" s="195"/>
      <c r="M75" s="194" t="s">
        <v>145</v>
      </c>
      <c r="N75" s="153" t="s">
        <v>172</v>
      </c>
      <c r="O75" s="81" t="s">
        <v>173</v>
      </c>
      <c r="AA75" s="119">
        <f>IF(OR(J75="Fail",ISBLANK(J75)),INDEX('Issue Code Table'!C:C,MATCH(N:N,'Issue Code Table'!A:A,0)),IF(M75="Critical",6,IF(M75="Significant",5,IF(M75="Moderate",3,2))))</f>
        <v>5</v>
      </c>
    </row>
    <row r="76" spans="1:27" ht="337.5" x14ac:dyDescent="0.25">
      <c r="A76" s="193" t="s">
        <v>599</v>
      </c>
      <c r="B76" s="194" t="s">
        <v>519</v>
      </c>
      <c r="C76" s="193" t="s">
        <v>520</v>
      </c>
      <c r="D76" s="193" t="s">
        <v>568</v>
      </c>
      <c r="E76" s="193" t="s">
        <v>135</v>
      </c>
      <c r="F76" s="194" t="s">
        <v>600</v>
      </c>
      <c r="G76" s="194" t="s">
        <v>601</v>
      </c>
      <c r="H76" s="194" t="s">
        <v>602</v>
      </c>
      <c r="I76" s="78"/>
      <c r="J76" s="79"/>
      <c r="K76" s="195" t="s">
        <v>577</v>
      </c>
      <c r="L76" s="195"/>
      <c r="M76" s="194" t="s">
        <v>145</v>
      </c>
      <c r="N76" s="153" t="s">
        <v>172</v>
      </c>
      <c r="O76" s="81" t="s">
        <v>173</v>
      </c>
      <c r="AA76" s="119">
        <f>IF(OR(J76="Fail",ISBLANK(J76)),INDEX('Issue Code Table'!C:C,MATCH(N:N,'Issue Code Table'!A:A,0)),IF(M76="Critical",6,IF(M76="Significant",5,IF(M76="Moderate",3,2))))</f>
        <v>5</v>
      </c>
    </row>
    <row r="77" spans="1:27" ht="325" x14ac:dyDescent="0.25">
      <c r="A77" s="193" t="s">
        <v>603</v>
      </c>
      <c r="B77" s="194" t="s">
        <v>443</v>
      </c>
      <c r="C77" s="193" t="s">
        <v>444</v>
      </c>
      <c r="D77" s="193" t="s">
        <v>168</v>
      </c>
      <c r="E77" s="193" t="s">
        <v>135</v>
      </c>
      <c r="F77" s="194" t="s">
        <v>604</v>
      </c>
      <c r="G77" s="194" t="s">
        <v>605</v>
      </c>
      <c r="H77" s="194" t="s">
        <v>606</v>
      </c>
      <c r="I77" s="85"/>
      <c r="J77" s="79"/>
      <c r="K77" s="195" t="s">
        <v>577</v>
      </c>
      <c r="L77" s="195"/>
      <c r="M77" s="194" t="s">
        <v>145</v>
      </c>
      <c r="N77" s="153" t="s">
        <v>172</v>
      </c>
      <c r="O77" s="81" t="s">
        <v>173</v>
      </c>
      <c r="AA77" s="119">
        <f>IF(OR(J77="Fail",ISBLANK(J77)),INDEX('Issue Code Table'!C:C,MATCH(N:N,'Issue Code Table'!A:A,0)),IF(M77="Critical",6,IF(M77="Significant",5,IF(M77="Moderate",3,2))))</f>
        <v>5</v>
      </c>
    </row>
    <row r="78" spans="1:27" ht="312.5" x14ac:dyDescent="0.25">
      <c r="A78" s="193" t="s">
        <v>607</v>
      </c>
      <c r="B78" s="194" t="s">
        <v>222</v>
      </c>
      <c r="C78" s="193" t="s">
        <v>223</v>
      </c>
      <c r="D78" s="193" t="s">
        <v>168</v>
      </c>
      <c r="E78" s="193" t="s">
        <v>135</v>
      </c>
      <c r="F78" s="194" t="s">
        <v>608</v>
      </c>
      <c r="G78" s="194" t="s">
        <v>609</v>
      </c>
      <c r="H78" s="194" t="s">
        <v>610</v>
      </c>
      <c r="I78" s="85"/>
      <c r="J78" s="79"/>
      <c r="K78" s="195" t="s">
        <v>577</v>
      </c>
      <c r="L78" s="195"/>
      <c r="M78" s="194" t="s">
        <v>145</v>
      </c>
      <c r="N78" s="153" t="s">
        <v>172</v>
      </c>
      <c r="O78" s="81" t="s">
        <v>173</v>
      </c>
      <c r="AA78" s="119">
        <f>IF(OR(J78="Fail",ISBLANK(J78)),INDEX('Issue Code Table'!C:C,MATCH(N:N,'Issue Code Table'!A:A,0)),IF(M78="Critical",6,IF(M78="Significant",5,IF(M78="Moderate",3,2))))</f>
        <v>5</v>
      </c>
    </row>
    <row r="79" spans="1:27" ht="312.5" x14ac:dyDescent="0.25">
      <c r="A79" s="193" t="s">
        <v>611</v>
      </c>
      <c r="B79" s="194" t="s">
        <v>166</v>
      </c>
      <c r="C79" s="193" t="s">
        <v>167</v>
      </c>
      <c r="D79" s="193" t="s">
        <v>168</v>
      </c>
      <c r="E79" s="193" t="s">
        <v>135</v>
      </c>
      <c r="F79" s="194" t="s">
        <v>612</v>
      </c>
      <c r="G79" s="194" t="s">
        <v>613</v>
      </c>
      <c r="H79" s="194" t="s">
        <v>614</v>
      </c>
      <c r="I79" s="78"/>
      <c r="J79" s="79"/>
      <c r="K79" s="195" t="s">
        <v>577</v>
      </c>
      <c r="L79" s="195"/>
      <c r="M79" s="194" t="s">
        <v>145</v>
      </c>
      <c r="N79" s="153" t="s">
        <v>172</v>
      </c>
      <c r="O79" s="81" t="s">
        <v>173</v>
      </c>
      <c r="AA79" s="119">
        <f>IF(OR(J79="Fail",ISBLANK(J79)),INDEX('Issue Code Table'!C:C,MATCH(N:N,'Issue Code Table'!A:A,0)),IF(M79="Critical",6,IF(M79="Significant",5,IF(M79="Moderate",3,2))))</f>
        <v>5</v>
      </c>
    </row>
    <row r="80" spans="1:27" ht="362.5" x14ac:dyDescent="0.25">
      <c r="A80" s="193" t="s">
        <v>615</v>
      </c>
      <c r="B80" s="194" t="s">
        <v>166</v>
      </c>
      <c r="C80" s="193" t="s">
        <v>167</v>
      </c>
      <c r="D80" s="193" t="s">
        <v>168</v>
      </c>
      <c r="E80" s="193" t="s">
        <v>135</v>
      </c>
      <c r="F80" s="194" t="s">
        <v>616</v>
      </c>
      <c r="G80" s="194" t="s">
        <v>617</v>
      </c>
      <c r="H80" s="194" t="s">
        <v>618</v>
      </c>
      <c r="I80" s="78"/>
      <c r="J80" s="79"/>
      <c r="K80" s="195" t="s">
        <v>577</v>
      </c>
      <c r="L80" s="195"/>
      <c r="M80" s="194" t="s">
        <v>145</v>
      </c>
      <c r="N80" s="153" t="s">
        <v>172</v>
      </c>
      <c r="O80" s="81" t="s">
        <v>173</v>
      </c>
      <c r="AA80" s="119">
        <f>IF(OR(J80="Fail",ISBLANK(J80)),INDEX('Issue Code Table'!C:C,MATCH(N:N,'Issue Code Table'!A:A,0)),IF(M80="Critical",6,IF(M80="Significant",5,IF(M80="Moderate",3,2))))</f>
        <v>5</v>
      </c>
    </row>
    <row r="81" spans="1:27" ht="300" x14ac:dyDescent="0.25">
      <c r="A81" s="193" t="s">
        <v>619</v>
      </c>
      <c r="B81" s="194" t="s">
        <v>222</v>
      </c>
      <c r="C81" s="193" t="s">
        <v>223</v>
      </c>
      <c r="D81" s="193" t="s">
        <v>168</v>
      </c>
      <c r="E81" s="193" t="s">
        <v>135</v>
      </c>
      <c r="F81" s="194" t="s">
        <v>620</v>
      </c>
      <c r="G81" s="194" t="s">
        <v>621</v>
      </c>
      <c r="H81" s="194" t="s">
        <v>622</v>
      </c>
      <c r="I81" s="78"/>
      <c r="J81" s="79"/>
      <c r="K81" s="195" t="s">
        <v>577</v>
      </c>
      <c r="L81" s="195"/>
      <c r="M81" s="194" t="s">
        <v>145</v>
      </c>
      <c r="N81" s="153" t="s">
        <v>172</v>
      </c>
      <c r="O81" s="81" t="s">
        <v>173</v>
      </c>
      <c r="AA81" s="119">
        <f>IF(OR(J81="Fail",ISBLANK(J81)),INDEX('Issue Code Table'!C:C,MATCH(N:N,'Issue Code Table'!A:A,0)),IF(M81="Critical",6,IF(M81="Significant",5,IF(M81="Moderate",3,2))))</f>
        <v>5</v>
      </c>
    </row>
    <row r="82" spans="1:27" ht="400" x14ac:dyDescent="0.25">
      <c r="A82" s="193" t="s">
        <v>623</v>
      </c>
      <c r="B82" s="194" t="s">
        <v>166</v>
      </c>
      <c r="C82" s="193" t="s">
        <v>167</v>
      </c>
      <c r="D82" s="193" t="s">
        <v>624</v>
      </c>
      <c r="E82" s="193"/>
      <c r="F82" s="194" t="s">
        <v>625</v>
      </c>
      <c r="G82" s="194" t="s">
        <v>626</v>
      </c>
      <c r="H82" s="194" t="s">
        <v>627</v>
      </c>
      <c r="I82" s="78"/>
      <c r="J82" s="79"/>
      <c r="K82" s="195" t="s">
        <v>577</v>
      </c>
      <c r="L82" s="195"/>
      <c r="M82" s="194" t="s">
        <v>145</v>
      </c>
      <c r="N82" s="215" t="s">
        <v>628</v>
      </c>
      <c r="O82" s="215" t="s">
        <v>629</v>
      </c>
      <c r="AA82" s="119" t="e">
        <f>IF(OR(J82="Fail",ISBLANK(J82)),INDEX('Issue Code Table'!C:C,MATCH(N:N,'Issue Code Table'!A:A,0)),IF(M82="Critical",6,IF(M82="Significant",5,IF(M82="Moderate",3,2))))</f>
        <v>#N/A</v>
      </c>
    </row>
    <row r="83" spans="1:27" ht="262.5" x14ac:dyDescent="0.25">
      <c r="A83" s="193" t="s">
        <v>630</v>
      </c>
      <c r="B83" s="194" t="s">
        <v>166</v>
      </c>
      <c r="C83" s="193" t="s">
        <v>167</v>
      </c>
      <c r="D83" s="193" t="s">
        <v>168</v>
      </c>
      <c r="E83" s="193" t="s">
        <v>135</v>
      </c>
      <c r="F83" s="194" t="s">
        <v>631</v>
      </c>
      <c r="G83" s="194" t="s">
        <v>632</v>
      </c>
      <c r="H83" s="194" t="s">
        <v>633</v>
      </c>
      <c r="I83" s="78"/>
      <c r="J83" s="79"/>
      <c r="K83" s="195" t="s">
        <v>577</v>
      </c>
      <c r="L83" s="195"/>
      <c r="M83" s="194" t="s">
        <v>145</v>
      </c>
      <c r="N83" s="153" t="s">
        <v>172</v>
      </c>
      <c r="O83" s="81" t="s">
        <v>173</v>
      </c>
      <c r="AA83" s="119">
        <f>IF(OR(J83="Fail",ISBLANK(J83)),INDEX('Issue Code Table'!C:C,MATCH(N:N,'Issue Code Table'!A:A,0)),IF(M83="Critical",6,IF(M83="Significant",5,IF(M83="Moderate",3,2))))</f>
        <v>5</v>
      </c>
    </row>
    <row r="84" spans="1:27" ht="300" x14ac:dyDescent="0.25">
      <c r="A84" s="193" t="s">
        <v>634</v>
      </c>
      <c r="B84" s="194" t="s">
        <v>222</v>
      </c>
      <c r="C84" s="193" t="s">
        <v>223</v>
      </c>
      <c r="D84" s="193" t="s">
        <v>568</v>
      </c>
      <c r="E84" s="193" t="s">
        <v>635</v>
      </c>
      <c r="F84" s="194" t="s">
        <v>636</v>
      </c>
      <c r="G84" s="194" t="s">
        <v>637</v>
      </c>
      <c r="H84" s="194" t="s">
        <v>638</v>
      </c>
      <c r="I84" s="85"/>
      <c r="J84" s="79"/>
      <c r="K84" s="195" t="s">
        <v>577</v>
      </c>
      <c r="L84" s="195"/>
      <c r="M84" s="194" t="s">
        <v>155</v>
      </c>
      <c r="N84" s="215" t="s">
        <v>588</v>
      </c>
      <c r="O84" s="215" t="s">
        <v>589</v>
      </c>
      <c r="AA84" s="119">
        <f>IF(OR(J84="Fail",ISBLANK(J84)),INDEX('Issue Code Table'!C:C,MATCH(N:N,'Issue Code Table'!A:A,0)),IF(M84="Critical",6,IF(M84="Significant",5,IF(M84="Moderate",3,2))))</f>
        <v>6</v>
      </c>
    </row>
    <row r="85" spans="1:27" ht="409.5" x14ac:dyDescent="0.25">
      <c r="A85" s="193" t="s">
        <v>639</v>
      </c>
      <c r="B85" s="194" t="s">
        <v>222</v>
      </c>
      <c r="C85" s="193" t="s">
        <v>223</v>
      </c>
      <c r="D85" s="193" t="s">
        <v>568</v>
      </c>
      <c r="E85" s="193"/>
      <c r="F85" s="194" t="s">
        <v>640</v>
      </c>
      <c r="G85" s="194" t="s">
        <v>641</v>
      </c>
      <c r="H85" s="194" t="s">
        <v>642</v>
      </c>
      <c r="I85" s="78"/>
      <c r="J85" s="79"/>
      <c r="K85" s="195" t="s">
        <v>577</v>
      </c>
      <c r="L85" s="195"/>
      <c r="M85" s="194" t="s">
        <v>155</v>
      </c>
      <c r="N85" s="215" t="s">
        <v>588</v>
      </c>
      <c r="O85" s="215" t="s">
        <v>589</v>
      </c>
      <c r="AA85" s="119">
        <f>IF(OR(J85="Fail",ISBLANK(J85)),INDEX('Issue Code Table'!C:C,MATCH(N:N,'Issue Code Table'!A:A,0)),IF(M85="Critical",6,IF(M85="Significant",5,IF(M85="Moderate",3,2))))</f>
        <v>6</v>
      </c>
    </row>
    <row r="86" spans="1:27" ht="325" x14ac:dyDescent="0.25">
      <c r="A86" s="193" t="s">
        <v>643</v>
      </c>
      <c r="B86" s="194" t="s">
        <v>222</v>
      </c>
      <c r="C86" s="193" t="s">
        <v>167</v>
      </c>
      <c r="D86" s="193" t="s">
        <v>168</v>
      </c>
      <c r="E86" s="193" t="s">
        <v>135</v>
      </c>
      <c r="F86" s="194" t="s">
        <v>644</v>
      </c>
      <c r="G86" s="194" t="s">
        <v>645</v>
      </c>
      <c r="H86" s="194" t="s">
        <v>646</v>
      </c>
      <c r="I86" s="78"/>
      <c r="J86" s="79"/>
      <c r="K86" s="195" t="s">
        <v>577</v>
      </c>
      <c r="L86" s="195"/>
      <c r="M86" s="194" t="s">
        <v>145</v>
      </c>
      <c r="N86" s="153" t="s">
        <v>172</v>
      </c>
      <c r="O86" s="81" t="s">
        <v>173</v>
      </c>
      <c r="AA86" s="119">
        <f>IF(OR(J86="Fail",ISBLANK(J86)),INDEX('Issue Code Table'!C:C,MATCH(N:N,'Issue Code Table'!A:A,0)),IF(M86="Critical",6,IF(M86="Significant",5,IF(M86="Moderate",3,2))))</f>
        <v>5</v>
      </c>
    </row>
    <row r="87" spans="1:27" ht="362.5" x14ac:dyDescent="0.25">
      <c r="A87" s="193" t="s">
        <v>647</v>
      </c>
      <c r="B87" s="194" t="s">
        <v>222</v>
      </c>
      <c r="C87" s="193" t="s">
        <v>167</v>
      </c>
      <c r="D87" s="193" t="s">
        <v>168</v>
      </c>
      <c r="E87" s="193" t="s">
        <v>135</v>
      </c>
      <c r="F87" s="194" t="s">
        <v>648</v>
      </c>
      <c r="G87" s="194" t="s">
        <v>649</v>
      </c>
      <c r="H87" s="194" t="s">
        <v>650</v>
      </c>
      <c r="I87" s="78"/>
      <c r="J87" s="79"/>
      <c r="K87" s="195" t="s">
        <v>577</v>
      </c>
      <c r="L87" s="195"/>
      <c r="M87" s="194" t="s">
        <v>145</v>
      </c>
      <c r="N87" s="153" t="s">
        <v>172</v>
      </c>
      <c r="O87" s="81" t="s">
        <v>173</v>
      </c>
      <c r="AA87" s="119">
        <f>IF(OR(J87="Fail",ISBLANK(J87)),INDEX('Issue Code Table'!C:C,MATCH(N:N,'Issue Code Table'!A:A,0)),IF(M87="Critical",6,IF(M87="Significant",5,IF(M87="Moderate",3,2))))</f>
        <v>5</v>
      </c>
    </row>
    <row r="88" spans="1:27" ht="409.5" x14ac:dyDescent="0.25">
      <c r="A88" s="193" t="s">
        <v>651</v>
      </c>
      <c r="B88" s="194" t="s">
        <v>319</v>
      </c>
      <c r="C88" s="193" t="s">
        <v>320</v>
      </c>
      <c r="D88" s="193" t="s">
        <v>568</v>
      </c>
      <c r="E88" s="193"/>
      <c r="F88" s="194" t="s">
        <v>652</v>
      </c>
      <c r="G88" s="194" t="s">
        <v>653</v>
      </c>
      <c r="H88" s="194" t="s">
        <v>654</v>
      </c>
      <c r="I88" s="78"/>
      <c r="J88" s="79"/>
      <c r="K88" s="195" t="s">
        <v>577</v>
      </c>
      <c r="L88" s="195"/>
      <c r="M88" s="194" t="s">
        <v>145</v>
      </c>
      <c r="N88" s="215" t="s">
        <v>655</v>
      </c>
      <c r="O88" s="215" t="s">
        <v>656</v>
      </c>
      <c r="AA88" s="119" t="e">
        <f>IF(OR(J88="Fail",ISBLANK(J88)),INDEX('Issue Code Table'!C:C,MATCH(N:N,'Issue Code Table'!A:A,0)),IF(M88="Critical",6,IF(M88="Significant",5,IF(M88="Moderate",3,2))))</f>
        <v>#N/A</v>
      </c>
    </row>
    <row r="89" spans="1:27" ht="312.5" x14ac:dyDescent="0.25">
      <c r="A89" s="193" t="s">
        <v>657</v>
      </c>
      <c r="B89" s="194" t="s">
        <v>166</v>
      </c>
      <c r="C89" s="193" t="s">
        <v>167</v>
      </c>
      <c r="D89" s="193" t="s">
        <v>168</v>
      </c>
      <c r="E89" s="193" t="s">
        <v>135</v>
      </c>
      <c r="F89" s="194" t="s">
        <v>658</v>
      </c>
      <c r="G89" s="194" t="s">
        <v>659</v>
      </c>
      <c r="H89" s="194" t="s">
        <v>660</v>
      </c>
      <c r="I89" s="78"/>
      <c r="J89" s="79"/>
      <c r="K89" s="195" t="s">
        <v>577</v>
      </c>
      <c r="L89" s="195"/>
      <c r="M89" s="194" t="s">
        <v>145</v>
      </c>
      <c r="N89" s="153" t="s">
        <v>172</v>
      </c>
      <c r="O89" s="81" t="s">
        <v>173</v>
      </c>
      <c r="AA89" s="119">
        <f>IF(OR(J89="Fail",ISBLANK(J89)),INDEX('Issue Code Table'!C:C,MATCH(N:N,'Issue Code Table'!A:A,0)),IF(M89="Critical",6,IF(M89="Significant",5,IF(M89="Moderate",3,2))))</f>
        <v>5</v>
      </c>
    </row>
    <row r="90" spans="1:27" ht="325" x14ac:dyDescent="0.25">
      <c r="A90" s="193" t="s">
        <v>661</v>
      </c>
      <c r="B90" s="194" t="s">
        <v>166</v>
      </c>
      <c r="C90" s="193" t="s">
        <v>167</v>
      </c>
      <c r="D90" s="193" t="s">
        <v>168</v>
      </c>
      <c r="E90" s="193" t="s">
        <v>135</v>
      </c>
      <c r="F90" s="194" t="s">
        <v>662</v>
      </c>
      <c r="G90" s="194" t="s">
        <v>663</v>
      </c>
      <c r="H90" s="194" t="s">
        <v>664</v>
      </c>
      <c r="I90" s="78"/>
      <c r="J90" s="79"/>
      <c r="K90" s="195" t="s">
        <v>577</v>
      </c>
      <c r="L90" s="195"/>
      <c r="M90" s="194" t="s">
        <v>145</v>
      </c>
      <c r="N90" s="153" t="s">
        <v>172</v>
      </c>
      <c r="O90" s="81" t="s">
        <v>173</v>
      </c>
      <c r="AA90" s="119">
        <f>IF(OR(J90="Fail",ISBLANK(J90)),INDEX('Issue Code Table'!C:C,MATCH(N:N,'Issue Code Table'!A:A,0)),IF(M90="Critical",6,IF(M90="Significant",5,IF(M90="Moderate",3,2))))</f>
        <v>5</v>
      </c>
    </row>
    <row r="91" spans="1:27" ht="409.5" x14ac:dyDescent="0.25">
      <c r="A91" s="193" t="s">
        <v>665</v>
      </c>
      <c r="B91" s="194"/>
      <c r="C91" s="193" t="s">
        <v>223</v>
      </c>
      <c r="D91" s="193" t="s">
        <v>568</v>
      </c>
      <c r="E91" s="193"/>
      <c r="F91" s="194" t="s">
        <v>666</v>
      </c>
      <c r="G91" s="194" t="s">
        <v>667</v>
      </c>
      <c r="H91" s="194" t="s">
        <v>668</v>
      </c>
      <c r="I91" s="78"/>
      <c r="J91" s="79"/>
      <c r="K91" s="195" t="s">
        <v>577</v>
      </c>
      <c r="L91" s="195"/>
      <c r="M91" s="194" t="s">
        <v>145</v>
      </c>
      <c r="N91" s="215" t="s">
        <v>208</v>
      </c>
      <c r="O91" s="215" t="s">
        <v>582</v>
      </c>
      <c r="AA91" s="119">
        <f>IF(OR(J91="Fail",ISBLANK(J91)),INDEX('Issue Code Table'!C:C,MATCH(N:N,'Issue Code Table'!A:A,0)),IF(M91="Critical",6,IF(M91="Significant",5,IF(M91="Moderate",3,2))))</f>
        <v>5</v>
      </c>
    </row>
    <row r="92" spans="1:27" ht="409.5" x14ac:dyDescent="0.25">
      <c r="A92" s="193" t="s">
        <v>669</v>
      </c>
      <c r="B92" s="194" t="s">
        <v>222</v>
      </c>
      <c r="C92" s="193" t="s">
        <v>223</v>
      </c>
      <c r="D92" s="193" t="s">
        <v>568</v>
      </c>
      <c r="E92" s="193"/>
      <c r="F92" s="194" t="s">
        <v>670</v>
      </c>
      <c r="G92" s="194" t="s">
        <v>671</v>
      </c>
      <c r="H92" s="194" t="s">
        <v>672</v>
      </c>
      <c r="I92" s="78"/>
      <c r="J92" s="79"/>
      <c r="K92" s="195" t="s">
        <v>577</v>
      </c>
      <c r="L92" s="195"/>
      <c r="M92" s="194" t="s">
        <v>145</v>
      </c>
      <c r="N92" s="215" t="s">
        <v>228</v>
      </c>
      <c r="O92" s="215" t="s">
        <v>673</v>
      </c>
      <c r="AA92" s="119">
        <f>IF(OR(J92="Fail",ISBLANK(J92)),INDEX('Issue Code Table'!C:C,MATCH(N:N,'Issue Code Table'!A:A,0)),IF(M92="Critical",6,IF(M92="Significant",5,IF(M92="Moderate",3,2))))</f>
        <v>4</v>
      </c>
    </row>
    <row r="93" spans="1:27" ht="375" x14ac:dyDescent="0.25">
      <c r="A93" s="193" t="s">
        <v>674</v>
      </c>
      <c r="B93" s="194" t="s">
        <v>222</v>
      </c>
      <c r="C93" s="193" t="s">
        <v>223</v>
      </c>
      <c r="D93" s="193" t="s">
        <v>568</v>
      </c>
      <c r="E93" s="193"/>
      <c r="F93" s="194" t="s">
        <v>675</v>
      </c>
      <c r="G93" s="194" t="s">
        <v>676</v>
      </c>
      <c r="H93" s="194" t="s">
        <v>677</v>
      </c>
      <c r="I93" s="78"/>
      <c r="J93" s="79"/>
      <c r="K93" s="195" t="s">
        <v>577</v>
      </c>
      <c r="L93" s="195"/>
      <c r="M93" s="194" t="s">
        <v>155</v>
      </c>
      <c r="N93" s="215" t="s">
        <v>228</v>
      </c>
      <c r="O93" s="215" t="s">
        <v>673</v>
      </c>
      <c r="AA93" s="119">
        <f>IF(OR(J93="Fail",ISBLANK(J93)),INDEX('Issue Code Table'!C:C,MATCH(N:N,'Issue Code Table'!A:A,0)),IF(M93="Critical",6,IF(M93="Significant",5,IF(M93="Moderate",3,2))))</f>
        <v>4</v>
      </c>
    </row>
    <row r="94" spans="1:27" ht="409.5" x14ac:dyDescent="0.25">
      <c r="A94" s="193" t="s">
        <v>678</v>
      </c>
      <c r="B94" s="194" t="s">
        <v>222</v>
      </c>
      <c r="C94" s="193" t="s">
        <v>223</v>
      </c>
      <c r="D94" s="193" t="s">
        <v>568</v>
      </c>
      <c r="E94" s="193"/>
      <c r="F94" s="194" t="s">
        <v>679</v>
      </c>
      <c r="G94" s="194" t="s">
        <v>680</v>
      </c>
      <c r="H94" s="194" t="s">
        <v>681</v>
      </c>
      <c r="I94" s="78"/>
      <c r="J94" s="79"/>
      <c r="K94" s="195" t="s">
        <v>577</v>
      </c>
      <c r="L94" s="195"/>
      <c r="M94" s="194" t="s">
        <v>155</v>
      </c>
      <c r="N94" s="215" t="s">
        <v>208</v>
      </c>
      <c r="O94" s="215" t="s">
        <v>582</v>
      </c>
      <c r="AA94" s="119">
        <f>IF(OR(J94="Fail",ISBLANK(J94)),INDEX('Issue Code Table'!C:C,MATCH(N:N,'Issue Code Table'!A:A,0)),IF(M94="Critical",6,IF(M94="Significant",5,IF(M94="Moderate",3,2))))</f>
        <v>5</v>
      </c>
    </row>
    <row r="95" spans="1:27" ht="287.5" x14ac:dyDescent="0.25">
      <c r="A95" s="193" t="s">
        <v>682</v>
      </c>
      <c r="B95" s="194" t="s">
        <v>166</v>
      </c>
      <c r="C95" s="193" t="s">
        <v>167</v>
      </c>
      <c r="D95" s="193" t="s">
        <v>568</v>
      </c>
      <c r="E95" s="193"/>
      <c r="F95" s="194" t="s">
        <v>683</v>
      </c>
      <c r="G95" s="194" t="s">
        <v>684</v>
      </c>
      <c r="H95" s="194" t="s">
        <v>685</v>
      </c>
      <c r="I95" s="85"/>
      <c r="J95" s="79"/>
      <c r="K95" s="195" t="s">
        <v>577</v>
      </c>
      <c r="L95" s="195"/>
      <c r="M95" s="194" t="s">
        <v>155</v>
      </c>
      <c r="N95" s="215" t="s">
        <v>228</v>
      </c>
      <c r="O95" s="215" t="s">
        <v>673</v>
      </c>
      <c r="AA95" s="119">
        <f>IF(OR(J95="Fail",ISBLANK(J95)),INDEX('Issue Code Table'!C:C,MATCH(N:N,'Issue Code Table'!A:A,0)),IF(M95="Critical",6,IF(M95="Significant",5,IF(M95="Moderate",3,2))))</f>
        <v>4</v>
      </c>
    </row>
    <row r="96" spans="1:27" ht="225" x14ac:dyDescent="0.25">
      <c r="A96" s="193" t="s">
        <v>686</v>
      </c>
      <c r="B96" s="194" t="s">
        <v>406</v>
      </c>
      <c r="C96" s="193" t="s">
        <v>407</v>
      </c>
      <c r="D96" s="193" t="s">
        <v>568</v>
      </c>
      <c r="E96" s="193"/>
      <c r="F96" s="194" t="s">
        <v>687</v>
      </c>
      <c r="G96" s="194" t="s">
        <v>688</v>
      </c>
      <c r="H96" s="194" t="s">
        <v>689</v>
      </c>
      <c r="I96" s="78"/>
      <c r="J96" s="79"/>
      <c r="K96" s="195" t="s">
        <v>577</v>
      </c>
      <c r="L96" s="195"/>
      <c r="M96" s="194" t="s">
        <v>145</v>
      </c>
      <c r="N96" s="215" t="s">
        <v>228</v>
      </c>
      <c r="O96" s="215" t="s">
        <v>673</v>
      </c>
      <c r="AA96" s="119">
        <f>IF(OR(J96="Fail",ISBLANK(J96)),INDEX('Issue Code Table'!C:C,MATCH(N:N,'Issue Code Table'!A:A,0)),IF(M96="Critical",6,IF(M96="Significant",5,IF(M96="Moderate",3,2))))</f>
        <v>4</v>
      </c>
    </row>
    <row r="97" spans="1:27" ht="409.5" x14ac:dyDescent="0.25">
      <c r="A97" s="193" t="s">
        <v>690</v>
      </c>
      <c r="B97" s="194" t="s">
        <v>406</v>
      </c>
      <c r="C97" s="193" t="s">
        <v>407</v>
      </c>
      <c r="D97" s="193" t="s">
        <v>568</v>
      </c>
      <c r="E97" s="193"/>
      <c r="F97" s="194" t="s">
        <v>691</v>
      </c>
      <c r="G97" s="194" t="s">
        <v>692</v>
      </c>
      <c r="H97" s="194" t="s">
        <v>693</v>
      </c>
      <c r="I97" s="78"/>
      <c r="J97" s="79"/>
      <c r="K97" s="195" t="s">
        <v>577</v>
      </c>
      <c r="L97" s="195"/>
      <c r="M97" s="194" t="s">
        <v>145</v>
      </c>
      <c r="N97" s="215" t="s">
        <v>228</v>
      </c>
      <c r="O97" s="215" t="s">
        <v>673</v>
      </c>
      <c r="AA97" s="119">
        <f>IF(OR(J97="Fail",ISBLANK(J97)),INDEX('Issue Code Table'!C:C,MATCH(N:N,'Issue Code Table'!A:A,0)),IF(M97="Critical",6,IF(M97="Significant",5,IF(M97="Moderate",3,2))))</f>
        <v>4</v>
      </c>
    </row>
    <row r="98" spans="1:27" ht="409.5" x14ac:dyDescent="0.25">
      <c r="A98" s="193" t="s">
        <v>694</v>
      </c>
      <c r="B98" s="194" t="s">
        <v>406</v>
      </c>
      <c r="C98" s="193" t="s">
        <v>407</v>
      </c>
      <c r="D98" s="193" t="s">
        <v>168</v>
      </c>
      <c r="E98" s="193"/>
      <c r="F98" s="194" t="s">
        <v>695</v>
      </c>
      <c r="G98" s="194" t="s">
        <v>696</v>
      </c>
      <c r="H98" s="194" t="s">
        <v>697</v>
      </c>
      <c r="I98" s="78"/>
      <c r="J98" s="79"/>
      <c r="K98" s="195" t="s">
        <v>577</v>
      </c>
      <c r="L98" s="195"/>
      <c r="M98" s="194" t="s">
        <v>155</v>
      </c>
      <c r="N98" s="215" t="s">
        <v>698</v>
      </c>
      <c r="O98" s="215" t="s">
        <v>699</v>
      </c>
      <c r="AA98" s="119">
        <f>IF(OR(J98="Fail",ISBLANK(J98)),INDEX('Issue Code Table'!C:C,MATCH(N:N,'Issue Code Table'!A:A,0)),IF(M98="Critical",6,IF(M98="Significant",5,IF(M98="Moderate",3,2))))</f>
        <v>4</v>
      </c>
    </row>
    <row r="99" spans="1:27" ht="187.5" x14ac:dyDescent="0.25">
      <c r="A99" s="193" t="s">
        <v>700</v>
      </c>
      <c r="B99" s="194" t="s">
        <v>456</v>
      </c>
      <c r="C99" s="193" t="s">
        <v>457</v>
      </c>
      <c r="D99" s="193" t="s">
        <v>568</v>
      </c>
      <c r="E99" s="193"/>
      <c r="F99" s="194" t="s">
        <v>701</v>
      </c>
      <c r="G99" s="194" t="s">
        <v>702</v>
      </c>
      <c r="H99" s="194" t="s">
        <v>703</v>
      </c>
      <c r="I99" s="78"/>
      <c r="J99" s="79"/>
      <c r="K99" s="195" t="s">
        <v>577</v>
      </c>
      <c r="L99" s="195"/>
      <c r="M99" s="194" t="s">
        <v>145</v>
      </c>
      <c r="N99" s="215" t="s">
        <v>704</v>
      </c>
      <c r="O99" s="215" t="s">
        <v>705</v>
      </c>
      <c r="AA99" s="119">
        <f>IF(OR(J99="Fail",ISBLANK(J99)),INDEX('Issue Code Table'!C:C,MATCH(N:N,'Issue Code Table'!A:A,0)),IF(M99="Critical",6,IF(M99="Significant",5,IF(M99="Moderate",3,2))))</f>
        <v>5</v>
      </c>
    </row>
    <row r="100" spans="1:27" ht="137.5" x14ac:dyDescent="0.25">
      <c r="A100" s="193" t="s">
        <v>706</v>
      </c>
      <c r="B100" s="194" t="s">
        <v>222</v>
      </c>
      <c r="C100" s="193" t="s">
        <v>223</v>
      </c>
      <c r="D100" s="193" t="s">
        <v>568</v>
      </c>
      <c r="E100" s="193"/>
      <c r="F100" s="194" t="s">
        <v>707</v>
      </c>
      <c r="G100" s="194" t="s">
        <v>708</v>
      </c>
      <c r="H100" s="194" t="s">
        <v>709</v>
      </c>
      <c r="I100" s="78"/>
      <c r="J100" s="79"/>
      <c r="K100" s="195" t="s">
        <v>577</v>
      </c>
      <c r="L100" s="195"/>
      <c r="M100" s="194" t="s">
        <v>155</v>
      </c>
      <c r="N100" s="215" t="s">
        <v>704</v>
      </c>
      <c r="O100" s="215" t="s">
        <v>705</v>
      </c>
      <c r="AA100" s="119">
        <f>IF(OR(J100="Fail",ISBLANK(J100)),INDEX('Issue Code Table'!C:C,MATCH(N:N,'Issue Code Table'!A:A,0)),IF(M100="Critical",6,IF(M100="Significant",5,IF(M100="Moderate",3,2))))</f>
        <v>5</v>
      </c>
    </row>
    <row r="101" spans="1:27" ht="200" x14ac:dyDescent="0.25">
      <c r="A101" s="193" t="s">
        <v>710</v>
      </c>
      <c r="B101" s="194" t="s">
        <v>222</v>
      </c>
      <c r="C101" s="193" t="s">
        <v>223</v>
      </c>
      <c r="D101" s="193" t="s">
        <v>568</v>
      </c>
      <c r="E101" s="193"/>
      <c r="F101" s="194" t="s">
        <v>711</v>
      </c>
      <c r="G101" s="194" t="s">
        <v>712</v>
      </c>
      <c r="H101" s="194" t="s">
        <v>713</v>
      </c>
      <c r="I101" s="78"/>
      <c r="J101" s="79"/>
      <c r="K101" s="195" t="s">
        <v>577</v>
      </c>
      <c r="L101" s="195"/>
      <c r="M101" s="194" t="s">
        <v>155</v>
      </c>
      <c r="N101" s="215" t="s">
        <v>628</v>
      </c>
      <c r="O101" s="215" t="s">
        <v>629</v>
      </c>
      <c r="AA101" s="119" t="e">
        <f>IF(OR(J101="Fail",ISBLANK(J101)),INDEX('Issue Code Table'!C:C,MATCH(N:N,'Issue Code Table'!A:A,0)),IF(M101="Critical",6,IF(M101="Significant",5,IF(M101="Moderate",3,2))))</f>
        <v>#N/A</v>
      </c>
    </row>
    <row r="102" spans="1:27" ht="212.5" x14ac:dyDescent="0.25">
      <c r="A102" s="193" t="s">
        <v>714</v>
      </c>
      <c r="B102" s="194" t="s">
        <v>519</v>
      </c>
      <c r="C102" s="193" t="s">
        <v>520</v>
      </c>
      <c r="D102" s="193" t="s">
        <v>568</v>
      </c>
      <c r="E102" s="193"/>
      <c r="F102" s="194" t="s">
        <v>715</v>
      </c>
      <c r="G102" s="194" t="s">
        <v>716</v>
      </c>
      <c r="H102" s="194" t="s">
        <v>717</v>
      </c>
      <c r="I102" s="78"/>
      <c r="J102" s="79"/>
      <c r="K102" s="195"/>
      <c r="L102" s="195"/>
      <c r="M102" s="194" t="s">
        <v>155</v>
      </c>
      <c r="N102" s="153" t="s">
        <v>163</v>
      </c>
      <c r="O102" s="184" t="s">
        <v>164</v>
      </c>
      <c r="AA102" s="119">
        <f>IF(OR(J102="Fail",ISBLANK(J102)),INDEX('Issue Code Table'!C:C,MATCH(N:N,'Issue Code Table'!A:A,0)),IF(M102="Critical",6,IF(M102="Significant",5,IF(M102="Moderate",3,2))))</f>
        <v>5</v>
      </c>
    </row>
    <row r="103" spans="1:27" ht="150" x14ac:dyDescent="0.25">
      <c r="A103" s="193" t="s">
        <v>718</v>
      </c>
      <c r="B103" s="194" t="s">
        <v>222</v>
      </c>
      <c r="C103" s="193" t="s">
        <v>223</v>
      </c>
      <c r="D103" s="193" t="s">
        <v>568</v>
      </c>
      <c r="E103" s="193"/>
      <c r="F103" s="194" t="s">
        <v>719</v>
      </c>
      <c r="G103" s="194" t="s">
        <v>720</v>
      </c>
      <c r="H103" s="194" t="s">
        <v>721</v>
      </c>
      <c r="I103" s="78"/>
      <c r="J103" s="79"/>
      <c r="K103" s="195" t="s">
        <v>577</v>
      </c>
      <c r="L103" s="195"/>
      <c r="M103" s="194" t="s">
        <v>145</v>
      </c>
      <c r="N103" s="216" t="s">
        <v>208</v>
      </c>
      <c r="O103" s="217" t="s">
        <v>582</v>
      </c>
      <c r="AA103" s="119">
        <f>IF(OR(J103="Fail",ISBLANK(J103)),INDEX('Issue Code Table'!C:C,MATCH(N:N,'Issue Code Table'!A:A,0)),IF(M103="Critical",6,IF(M103="Significant",5,IF(M103="Moderate",3,2))))</f>
        <v>5</v>
      </c>
    </row>
    <row r="104" spans="1:27" ht="162.5" x14ac:dyDescent="0.25">
      <c r="A104" s="193" t="s">
        <v>722</v>
      </c>
      <c r="B104" s="194" t="s">
        <v>222</v>
      </c>
      <c r="C104" s="193" t="s">
        <v>223</v>
      </c>
      <c r="D104" s="193" t="s">
        <v>568</v>
      </c>
      <c r="E104" s="193"/>
      <c r="F104" s="194" t="s">
        <v>723</v>
      </c>
      <c r="G104" s="194" t="s">
        <v>724</v>
      </c>
      <c r="H104" s="194" t="s">
        <v>725</v>
      </c>
      <c r="I104" s="78"/>
      <c r="J104" s="79"/>
      <c r="K104" s="195" t="s">
        <v>577</v>
      </c>
      <c r="L104" s="195"/>
      <c r="M104" s="194" t="s">
        <v>145</v>
      </c>
      <c r="N104" s="216" t="s">
        <v>208</v>
      </c>
      <c r="O104" s="217" t="s">
        <v>582</v>
      </c>
      <c r="AA104" s="119">
        <f>IF(OR(J104="Fail",ISBLANK(J104)),INDEX('Issue Code Table'!C:C,MATCH(N:N,'Issue Code Table'!A:A,0)),IF(M104="Critical",6,IF(M104="Significant",5,IF(M104="Moderate",3,2))))</f>
        <v>5</v>
      </c>
    </row>
    <row r="105" spans="1:27" ht="409.5" x14ac:dyDescent="0.25">
      <c r="A105" s="193" t="s">
        <v>726</v>
      </c>
      <c r="B105" s="194" t="s">
        <v>519</v>
      </c>
      <c r="C105" s="193" t="s">
        <v>520</v>
      </c>
      <c r="D105" s="193" t="s">
        <v>568</v>
      </c>
      <c r="E105" s="193"/>
      <c r="F105" s="194" t="s">
        <v>727</v>
      </c>
      <c r="G105" s="194" t="s">
        <v>728</v>
      </c>
      <c r="H105" s="194" t="s">
        <v>729</v>
      </c>
      <c r="I105" s="78"/>
      <c r="J105" s="79"/>
      <c r="K105" s="195" t="s">
        <v>577</v>
      </c>
      <c r="L105" s="195"/>
      <c r="M105" s="194" t="s">
        <v>155</v>
      </c>
      <c r="N105" s="215" t="s">
        <v>730</v>
      </c>
      <c r="O105" s="215" t="s">
        <v>731</v>
      </c>
      <c r="AA105" s="119">
        <f>IF(OR(J105="Fail",ISBLANK(J105)),INDEX('Issue Code Table'!C:C,MATCH(N:N,'Issue Code Table'!A:A,0)),IF(M105="Critical",6,IF(M105="Significant",5,IF(M105="Moderate",3,2))))</f>
        <v>5</v>
      </c>
    </row>
    <row r="106" spans="1:27" ht="337.5" x14ac:dyDescent="0.25">
      <c r="A106" s="193" t="s">
        <v>732</v>
      </c>
      <c r="B106" s="194" t="s">
        <v>222</v>
      </c>
      <c r="C106" s="193" t="s">
        <v>223</v>
      </c>
      <c r="D106" s="193" t="s">
        <v>568</v>
      </c>
      <c r="E106" s="193"/>
      <c r="F106" s="194" t="s">
        <v>733</v>
      </c>
      <c r="G106" s="194" t="s">
        <v>734</v>
      </c>
      <c r="H106" s="194" t="s">
        <v>735</v>
      </c>
      <c r="I106" s="78"/>
      <c r="J106" s="79"/>
      <c r="K106" s="195" t="s">
        <v>577</v>
      </c>
      <c r="L106" s="195"/>
      <c r="M106" s="194" t="s">
        <v>145</v>
      </c>
      <c r="N106" s="215" t="s">
        <v>730</v>
      </c>
      <c r="O106" s="215" t="s">
        <v>731</v>
      </c>
      <c r="AA106" s="119">
        <f>IF(OR(J106="Fail",ISBLANK(J106)),INDEX('Issue Code Table'!C:C,MATCH(N:N,'Issue Code Table'!A:A,0)),IF(M106="Critical",6,IF(M106="Significant",5,IF(M106="Moderate",3,2))))</f>
        <v>5</v>
      </c>
    </row>
    <row r="107" spans="1:27" x14ac:dyDescent="0.25">
      <c r="A107" s="214"/>
      <c r="B107" s="214"/>
      <c r="C107" s="214"/>
      <c r="D107" s="214"/>
      <c r="E107" s="214"/>
      <c r="F107" s="214"/>
      <c r="G107" s="214"/>
      <c r="H107" s="214"/>
      <c r="I107" s="214"/>
      <c r="J107" s="214"/>
      <c r="K107" s="214"/>
      <c r="L107" s="214"/>
      <c r="M107" s="214"/>
      <c r="N107" s="214"/>
      <c r="O107" s="214"/>
      <c r="AA107" s="214"/>
    </row>
    <row r="108" spans="1:27" x14ac:dyDescent="0.25">
      <c r="AA108" s="119"/>
    </row>
    <row r="109" spans="1:27" hidden="1" x14ac:dyDescent="0.25">
      <c r="I109" t="s">
        <v>736</v>
      </c>
    </row>
    <row r="110" spans="1:27" hidden="1" x14ac:dyDescent="0.25">
      <c r="I110" t="s">
        <v>57</v>
      </c>
    </row>
    <row r="111" spans="1:27" hidden="1" x14ac:dyDescent="0.25">
      <c r="I111" t="s">
        <v>58</v>
      </c>
    </row>
    <row r="112" spans="1:27" hidden="1" x14ac:dyDescent="0.25">
      <c r="I112" t="s">
        <v>46</v>
      </c>
    </row>
    <row r="113" spans="9:9" hidden="1" x14ac:dyDescent="0.25">
      <c r="I113" t="s">
        <v>737</v>
      </c>
    </row>
    <row r="114" spans="9:9" hidden="1" x14ac:dyDescent="0.25">
      <c r="I114" t="s">
        <v>738</v>
      </c>
    </row>
    <row r="115" spans="9:9" hidden="1" x14ac:dyDescent="0.25">
      <c r="I115" t="s">
        <v>739</v>
      </c>
    </row>
    <row r="116" spans="9:9" hidden="1" x14ac:dyDescent="0.25"/>
    <row r="117" spans="9:9" hidden="1" x14ac:dyDescent="0.25">
      <c r="I117" s="116" t="s">
        <v>740</v>
      </c>
    </row>
    <row r="118" spans="9:9" hidden="1" x14ac:dyDescent="0.25">
      <c r="I118" s="120" t="s">
        <v>130</v>
      </c>
    </row>
    <row r="119" spans="9:9" hidden="1" x14ac:dyDescent="0.25">
      <c r="I119" s="116" t="s">
        <v>155</v>
      </c>
    </row>
    <row r="120" spans="9:9" hidden="1" x14ac:dyDescent="0.25">
      <c r="I120" s="116" t="s">
        <v>145</v>
      </c>
    </row>
    <row r="121" spans="9:9" hidden="1" x14ac:dyDescent="0.25">
      <c r="I121" s="116" t="s">
        <v>194</v>
      </c>
    </row>
  </sheetData>
  <protectedRanges>
    <protectedRange password="E1A2" sqref="N8:O9 N22:O24 N20:O20 N71:O71 N74:O81 N83:O83 N86:O87 N89:O90" name="Range1_1"/>
    <protectedRange password="E1A2" sqref="N2:O2" name="Range1_5_1_1"/>
    <protectedRange password="E1A2" sqref="AA2" name="Range1_1_2"/>
    <protectedRange password="E1A2" sqref="N4:O4" name="Range1_1_3"/>
    <protectedRange password="E1A2" sqref="O3" name="Range1_2_1"/>
    <protectedRange password="E1A2" sqref="N5:O6" name="Range1_1_4"/>
    <protectedRange password="E1A2" sqref="N7:O7" name="Range1_1_5"/>
    <protectedRange password="E1A2" sqref="N10:O10" name="Range1_1_1"/>
    <protectedRange password="E1A2" sqref="N13:O16" name="Range1_1_6"/>
    <protectedRange password="E1A2" sqref="N17:O17" name="Range1_1_7"/>
    <protectedRange password="E1A2" sqref="N18:O19" name="Range1_1_7_1"/>
  </protectedRanges>
  <autoFilter ref="A2:AA106" xr:uid="{00000000-0009-0000-0000-000003000000}"/>
  <phoneticPr fontId="2" type="noConversion"/>
  <conditionalFormatting sqref="J3:J69">
    <cfRule type="cellIs" dxfId="9" priority="51" stopIfTrue="1" operator="equal">
      <formula>"Pass"</formula>
    </cfRule>
    <cfRule type="cellIs" dxfId="8" priority="52" stopIfTrue="1" operator="equal">
      <formula>"Fail"</formula>
    </cfRule>
    <cfRule type="cellIs" dxfId="7" priority="53" stopIfTrue="1" operator="equal">
      <formula>"Info"</formula>
    </cfRule>
  </conditionalFormatting>
  <conditionalFormatting sqref="N3:N106">
    <cfRule type="expression" dxfId="6" priority="111" stopIfTrue="1">
      <formula>ISERROR(AA3)</formula>
    </cfRule>
  </conditionalFormatting>
  <conditionalFormatting sqref="J69:J105">
    <cfRule type="cellIs" dxfId="5" priority="42" stopIfTrue="1" operator="equal">
      <formula>"Pass"</formula>
    </cfRule>
    <cfRule type="cellIs" dxfId="4" priority="43" stopIfTrue="1" operator="equal">
      <formula>"Fail"</formula>
    </cfRule>
    <cfRule type="cellIs" dxfId="3" priority="44" stopIfTrue="1" operator="equal">
      <formula>"Info"</formula>
    </cfRule>
  </conditionalFormatting>
  <conditionalFormatting sqref="J106">
    <cfRule type="cellIs" dxfId="2" priority="36" stopIfTrue="1" operator="equal">
      <formula>"Pass"</formula>
    </cfRule>
    <cfRule type="cellIs" dxfId="1" priority="37" stopIfTrue="1" operator="equal">
      <formula>"Fail"</formula>
    </cfRule>
    <cfRule type="cellIs" dxfId="0" priority="38" stopIfTrue="1" operator="equal">
      <formula>"Info"</formula>
    </cfRule>
  </conditionalFormatting>
  <dataValidations count="3">
    <dataValidation type="list" allowBlank="1" showInputMessage="1" showErrorMessage="1" sqref="D5:D69 D71:D106" xr:uid="{00000000-0002-0000-0300-000000000000}">
      <formula1>$I$114:$I$115</formula1>
    </dataValidation>
    <dataValidation type="list" allowBlank="1" showInputMessage="1" showErrorMessage="1" sqref="J3:J106" xr:uid="{00000000-0002-0000-0300-000001000000}">
      <formula1>$I$110:$I$113</formula1>
    </dataValidation>
    <dataValidation type="list" allowBlank="1" showInputMessage="1" showErrorMessage="1" sqref="M3:M106" xr:uid="{00000000-0002-0000-0300-000002000000}">
      <formula1>$I$118:$I$121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80" zoomScaleNormal="80" workbookViewId="0">
      <pane ySplit="1" topLeftCell="A2" activePane="bottomLeft" state="frozen"/>
      <selection pane="bottomLeft" activeCell="B25" sqref="B25"/>
    </sheetView>
  </sheetViews>
  <sheetFormatPr defaultRowHeight="12.5" x14ac:dyDescent="0.25"/>
  <cols>
    <col min="2" max="2" width="13.26953125" customWidth="1"/>
    <col min="3" max="3" width="84.453125" customWidth="1"/>
    <col min="4" max="4" width="22.453125" customWidth="1"/>
  </cols>
  <sheetData>
    <row r="1" spans="1:4" ht="13" x14ac:dyDescent="0.3">
      <c r="A1" s="7" t="s">
        <v>741</v>
      </c>
      <c r="B1" s="8"/>
      <c r="C1" s="8"/>
      <c r="D1" s="8"/>
    </row>
    <row r="2" spans="1:4" ht="12.75" customHeight="1" x14ac:dyDescent="0.25">
      <c r="A2" s="20" t="s">
        <v>742</v>
      </c>
      <c r="B2" s="20" t="s">
        <v>743</v>
      </c>
      <c r="C2" s="20" t="s">
        <v>744</v>
      </c>
      <c r="D2" s="20" t="s">
        <v>745</v>
      </c>
    </row>
    <row r="3" spans="1:4" x14ac:dyDescent="0.25">
      <c r="A3" s="69">
        <v>0.1</v>
      </c>
      <c r="B3" s="72">
        <v>39426</v>
      </c>
      <c r="C3" s="71" t="s">
        <v>746</v>
      </c>
      <c r="D3" s="68" t="s">
        <v>747</v>
      </c>
    </row>
    <row r="4" spans="1:4" x14ac:dyDescent="0.25">
      <c r="A4" s="69">
        <v>0.2</v>
      </c>
      <c r="B4" s="72">
        <v>39554</v>
      </c>
      <c r="C4" s="71" t="s">
        <v>748</v>
      </c>
      <c r="D4" s="68" t="s">
        <v>747</v>
      </c>
    </row>
    <row r="5" spans="1:4" ht="21.75" customHeight="1" x14ac:dyDescent="0.25">
      <c r="A5" s="69">
        <v>0.3</v>
      </c>
      <c r="B5" s="72">
        <v>39840</v>
      </c>
      <c r="C5" s="73" t="s">
        <v>749</v>
      </c>
      <c r="D5" s="68" t="s">
        <v>747</v>
      </c>
    </row>
    <row r="6" spans="1:4" ht="39.75" customHeight="1" x14ac:dyDescent="0.25">
      <c r="A6" s="74">
        <v>0.4</v>
      </c>
      <c r="B6" s="72">
        <v>40128</v>
      </c>
      <c r="C6" s="73" t="s">
        <v>750</v>
      </c>
      <c r="D6" s="68" t="s">
        <v>747</v>
      </c>
    </row>
    <row r="7" spans="1:4" ht="21.75" customHeight="1" x14ac:dyDescent="0.25">
      <c r="A7" s="69">
        <v>0.5</v>
      </c>
      <c r="B7" s="72">
        <v>40389</v>
      </c>
      <c r="C7" s="73" t="s">
        <v>751</v>
      </c>
      <c r="D7" s="68" t="s">
        <v>747</v>
      </c>
    </row>
    <row r="8" spans="1:4" x14ac:dyDescent="0.25">
      <c r="A8" s="69">
        <v>1</v>
      </c>
      <c r="B8" s="70">
        <v>40814</v>
      </c>
      <c r="C8" s="73" t="s">
        <v>752</v>
      </c>
      <c r="D8" s="68" t="s">
        <v>747</v>
      </c>
    </row>
    <row r="9" spans="1:4" x14ac:dyDescent="0.25">
      <c r="A9" s="69">
        <v>1.1000000000000001</v>
      </c>
      <c r="B9" s="70">
        <v>41183</v>
      </c>
      <c r="C9" s="71" t="s">
        <v>753</v>
      </c>
      <c r="D9" s="68" t="s">
        <v>747</v>
      </c>
    </row>
    <row r="10" spans="1:4" ht="25" x14ac:dyDescent="0.25">
      <c r="A10" s="2">
        <v>1.2</v>
      </c>
      <c r="B10" s="3">
        <v>41317</v>
      </c>
      <c r="C10" s="75" t="s">
        <v>754</v>
      </c>
      <c r="D10" s="68" t="s">
        <v>747</v>
      </c>
    </row>
    <row r="11" spans="1:4" x14ac:dyDescent="0.25">
      <c r="A11" s="2">
        <v>1.3</v>
      </c>
      <c r="B11" s="76">
        <v>41543</v>
      </c>
      <c r="C11" s="77" t="s">
        <v>755</v>
      </c>
      <c r="D11" s="68" t="s">
        <v>747</v>
      </c>
    </row>
    <row r="12" spans="1:4" x14ac:dyDescent="0.25">
      <c r="A12" s="2">
        <v>1.4</v>
      </c>
      <c r="B12" s="5">
        <v>41740</v>
      </c>
      <c r="C12" s="4" t="s">
        <v>756</v>
      </c>
      <c r="D12" s="4" t="s">
        <v>747</v>
      </c>
    </row>
    <row r="13" spans="1:4" x14ac:dyDescent="0.25">
      <c r="A13" s="2">
        <v>1.5</v>
      </c>
      <c r="B13" s="5">
        <v>41815</v>
      </c>
      <c r="C13" s="68" t="s">
        <v>757</v>
      </c>
      <c r="D13" s="4" t="s">
        <v>747</v>
      </c>
    </row>
    <row r="14" spans="1:4" ht="25" x14ac:dyDescent="0.25">
      <c r="A14" s="148">
        <v>1.6</v>
      </c>
      <c r="B14" s="149">
        <v>42094</v>
      </c>
      <c r="C14" s="150" t="s">
        <v>758</v>
      </c>
      <c r="D14" s="151" t="s">
        <v>747</v>
      </c>
    </row>
    <row r="15" spans="1:4" x14ac:dyDescent="0.25">
      <c r="A15" s="186" t="s">
        <v>759</v>
      </c>
      <c r="B15" s="5">
        <v>42454</v>
      </c>
      <c r="C15" s="68" t="s">
        <v>760</v>
      </c>
      <c r="D15" s="68" t="s">
        <v>747</v>
      </c>
    </row>
    <row r="16" spans="1:4" ht="25" x14ac:dyDescent="0.25">
      <c r="A16" s="187">
        <v>2.1</v>
      </c>
      <c r="B16" s="188">
        <v>42735</v>
      </c>
      <c r="C16" s="189" t="s">
        <v>761</v>
      </c>
      <c r="D16" s="189" t="s">
        <v>747</v>
      </c>
    </row>
    <row r="17" spans="1:4" x14ac:dyDescent="0.25">
      <c r="A17" s="187">
        <v>2.1</v>
      </c>
      <c r="B17" s="188">
        <v>42766</v>
      </c>
      <c r="C17" s="152" t="s">
        <v>762</v>
      </c>
      <c r="D17" s="190" t="s">
        <v>747</v>
      </c>
    </row>
    <row r="18" spans="1:4" x14ac:dyDescent="0.25">
      <c r="A18" s="187">
        <v>2.1</v>
      </c>
      <c r="B18" s="188">
        <v>43008</v>
      </c>
      <c r="C18" s="152" t="s">
        <v>763</v>
      </c>
      <c r="D18" s="190" t="s">
        <v>747</v>
      </c>
    </row>
    <row r="19" spans="1:4" x14ac:dyDescent="0.25">
      <c r="A19" s="187">
        <v>2.1</v>
      </c>
      <c r="B19" s="188">
        <v>43131</v>
      </c>
      <c r="C19" s="190" t="s">
        <v>764</v>
      </c>
      <c r="D19" s="190" t="s">
        <v>747</v>
      </c>
    </row>
    <row r="20" spans="1:4" x14ac:dyDescent="0.25">
      <c r="A20" s="187">
        <v>2.1</v>
      </c>
      <c r="B20" s="188">
        <v>43373</v>
      </c>
      <c r="C20" s="190" t="s">
        <v>765</v>
      </c>
      <c r="D20" s="190" t="s">
        <v>747</v>
      </c>
    </row>
    <row r="21" spans="1:4" x14ac:dyDescent="0.25">
      <c r="A21" s="208">
        <v>2.1</v>
      </c>
      <c r="B21" s="209" t="s">
        <v>766</v>
      </c>
      <c r="C21" s="189" t="s">
        <v>767</v>
      </c>
      <c r="D21" s="210" t="s">
        <v>747</v>
      </c>
    </row>
    <row r="22" spans="1:4" x14ac:dyDescent="0.25">
      <c r="A22" s="208">
        <v>2.2999999999999998</v>
      </c>
      <c r="B22" s="209" t="s">
        <v>768</v>
      </c>
      <c r="C22" s="189" t="s">
        <v>767</v>
      </c>
      <c r="D22" s="210" t="s">
        <v>747</v>
      </c>
    </row>
    <row r="23" spans="1:4" x14ac:dyDescent="0.25">
      <c r="A23" s="208">
        <v>3</v>
      </c>
      <c r="B23" s="209">
        <v>44104</v>
      </c>
      <c r="C23" s="189" t="s">
        <v>769</v>
      </c>
      <c r="D23" s="210" t="s">
        <v>747</v>
      </c>
    </row>
    <row r="24" spans="1:4" ht="25" x14ac:dyDescent="0.25">
      <c r="A24" s="208">
        <v>3.1</v>
      </c>
      <c r="B24" s="209">
        <v>44469</v>
      </c>
      <c r="C24" s="189" t="s">
        <v>1775</v>
      </c>
      <c r="D24" s="210" t="s">
        <v>747</v>
      </c>
    </row>
    <row r="25" spans="1:4" x14ac:dyDescent="0.25">
      <c r="A25" s="187">
        <v>3.2</v>
      </c>
      <c r="B25" s="209">
        <v>44469</v>
      </c>
      <c r="C25" s="190" t="s">
        <v>765</v>
      </c>
      <c r="D25" s="190" t="s">
        <v>747</v>
      </c>
    </row>
    <row r="26" spans="1:4" x14ac:dyDescent="0.25">
      <c r="A26" s="208"/>
      <c r="B26" s="209"/>
      <c r="C26" s="189"/>
      <c r="D26" s="210"/>
    </row>
    <row r="27" spans="1:4" x14ac:dyDescent="0.25">
      <c r="A27" s="208"/>
      <c r="B27" s="209"/>
      <c r="C27" s="189"/>
      <c r="D27" s="210"/>
    </row>
    <row r="28" spans="1:4" x14ac:dyDescent="0.25">
      <c r="A28" s="208"/>
      <c r="B28" s="209"/>
      <c r="C28" s="189"/>
      <c r="D28" s="210"/>
    </row>
    <row r="29" spans="1:4" x14ac:dyDescent="0.25">
      <c r="A29" s="208"/>
      <c r="B29" s="209"/>
      <c r="C29" s="189"/>
      <c r="D29" s="210"/>
    </row>
    <row r="30" spans="1:4" x14ac:dyDescent="0.25">
      <c r="A30" s="208"/>
      <c r="B30" s="209"/>
      <c r="C30" s="189"/>
      <c r="D30" s="210"/>
    </row>
    <row r="31" spans="1:4" x14ac:dyDescent="0.25">
      <c r="A31" s="208"/>
      <c r="B31" s="209"/>
      <c r="C31" s="189"/>
      <c r="D31" s="210"/>
    </row>
    <row r="32" spans="1:4" x14ac:dyDescent="0.25">
      <c r="A32" s="208"/>
      <c r="B32" s="209"/>
      <c r="C32" s="189"/>
      <c r="D32" s="210"/>
    </row>
    <row r="33" spans="1:4" x14ac:dyDescent="0.25">
      <c r="A33" s="208"/>
      <c r="B33" s="209"/>
      <c r="C33" s="189"/>
      <c r="D33" s="210"/>
    </row>
    <row r="34" spans="1:4" x14ac:dyDescent="0.25">
      <c r="A34" s="208"/>
      <c r="B34" s="209"/>
      <c r="C34" s="189"/>
      <c r="D34" s="210"/>
    </row>
    <row r="35" spans="1:4" x14ac:dyDescent="0.25">
      <c r="A35" s="208"/>
      <c r="B35" s="209"/>
      <c r="C35" s="189"/>
      <c r="D35" s="210"/>
    </row>
    <row r="36" spans="1:4" x14ac:dyDescent="0.25">
      <c r="A36" s="208"/>
      <c r="B36" s="209"/>
      <c r="C36" s="189"/>
      <c r="D36" s="210"/>
    </row>
    <row r="37" spans="1:4" x14ac:dyDescent="0.25">
      <c r="A37" s="208"/>
      <c r="B37" s="209"/>
      <c r="C37" s="189"/>
      <c r="D37" s="210"/>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ignoredErrors>
    <ignoredError sqref="A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98" activePane="bottomLeft" state="frozen"/>
      <selection pane="bottomLeft" sqref="A1:D1048576"/>
    </sheetView>
  </sheetViews>
  <sheetFormatPr defaultColWidth="9.26953125" defaultRowHeight="12.5" x14ac:dyDescent="0.25"/>
  <cols>
    <col min="1" max="1" width="9.453125" customWidth="1"/>
    <col min="2" max="2" width="71.453125" customWidth="1"/>
    <col min="4" max="4" width="10" customWidth="1"/>
    <col min="5" max="21" width="9.26953125" style="191"/>
    <col min="22" max="16384" width="9.26953125" style="192"/>
  </cols>
  <sheetData>
    <row r="1" spans="1:4" ht="29" x14ac:dyDescent="0.35">
      <c r="A1" s="211" t="s">
        <v>123</v>
      </c>
      <c r="B1" s="211" t="s">
        <v>770</v>
      </c>
      <c r="C1" s="211" t="s">
        <v>59</v>
      </c>
      <c r="D1" s="6">
        <v>44469</v>
      </c>
    </row>
    <row r="2" spans="1:4" ht="15.5" x14ac:dyDescent="0.35">
      <c r="A2" s="212" t="s">
        <v>771</v>
      </c>
      <c r="B2" s="212" t="s">
        <v>772</v>
      </c>
      <c r="C2" s="213">
        <v>6</v>
      </c>
    </row>
    <row r="3" spans="1:4" ht="15.5" x14ac:dyDescent="0.35">
      <c r="A3" s="212" t="s">
        <v>146</v>
      </c>
      <c r="B3" s="212" t="s">
        <v>773</v>
      </c>
      <c r="C3" s="213">
        <v>4</v>
      </c>
    </row>
    <row r="4" spans="1:4" ht="15.5" x14ac:dyDescent="0.35">
      <c r="A4" s="212" t="s">
        <v>774</v>
      </c>
      <c r="B4" s="212" t="s">
        <v>775</v>
      </c>
      <c r="C4" s="213">
        <v>1</v>
      </c>
    </row>
    <row r="5" spans="1:4" ht="15.5" x14ac:dyDescent="0.35">
      <c r="A5" s="212" t="s">
        <v>195</v>
      </c>
      <c r="B5" s="212" t="s">
        <v>776</v>
      </c>
      <c r="C5" s="213">
        <v>2</v>
      </c>
    </row>
    <row r="6" spans="1:4" ht="15.5" x14ac:dyDescent="0.35">
      <c r="A6" s="212" t="s">
        <v>777</v>
      </c>
      <c r="B6" s="212" t="s">
        <v>778</v>
      </c>
      <c r="C6" s="213">
        <v>2</v>
      </c>
    </row>
    <row r="7" spans="1:4" ht="15.5" x14ac:dyDescent="0.35">
      <c r="A7" s="212" t="s">
        <v>779</v>
      </c>
      <c r="B7" s="212" t="s">
        <v>780</v>
      </c>
      <c r="C7" s="213">
        <v>4</v>
      </c>
    </row>
    <row r="8" spans="1:4" ht="15.5" x14ac:dyDescent="0.35">
      <c r="A8" s="212" t="s">
        <v>781</v>
      </c>
      <c r="B8" s="212" t="s">
        <v>782</v>
      </c>
      <c r="C8" s="213">
        <v>2</v>
      </c>
    </row>
    <row r="9" spans="1:4" ht="15.5" x14ac:dyDescent="0.35">
      <c r="A9" s="212" t="s">
        <v>783</v>
      </c>
      <c r="B9" s="212" t="s">
        <v>784</v>
      </c>
      <c r="C9" s="213">
        <v>5</v>
      </c>
    </row>
    <row r="10" spans="1:4" ht="15.5" x14ac:dyDescent="0.35">
      <c r="A10" s="212" t="s">
        <v>704</v>
      </c>
      <c r="B10" s="212" t="s">
        <v>705</v>
      </c>
      <c r="C10" s="213">
        <v>5</v>
      </c>
    </row>
    <row r="11" spans="1:4" ht="15.5" x14ac:dyDescent="0.35">
      <c r="A11" s="212" t="s">
        <v>448</v>
      </c>
      <c r="B11" s="212" t="s">
        <v>785</v>
      </c>
      <c r="C11" s="213">
        <v>5</v>
      </c>
    </row>
    <row r="12" spans="1:4" ht="15.5" x14ac:dyDescent="0.35">
      <c r="A12" s="212" t="s">
        <v>786</v>
      </c>
      <c r="B12" s="212" t="s">
        <v>787</v>
      </c>
      <c r="C12" s="213">
        <v>2</v>
      </c>
    </row>
    <row r="13" spans="1:4" ht="15.5" x14ac:dyDescent="0.35">
      <c r="A13" s="212" t="s">
        <v>208</v>
      </c>
      <c r="B13" s="212" t="s">
        <v>582</v>
      </c>
      <c r="C13" s="213">
        <v>5</v>
      </c>
    </row>
    <row r="14" spans="1:4" ht="15.5" x14ac:dyDescent="0.35">
      <c r="A14" s="212" t="s">
        <v>788</v>
      </c>
      <c r="B14" s="212" t="s">
        <v>789</v>
      </c>
      <c r="C14" s="213">
        <v>4</v>
      </c>
    </row>
    <row r="15" spans="1:4" ht="15.5" x14ac:dyDescent="0.35">
      <c r="A15" s="212" t="s">
        <v>228</v>
      </c>
      <c r="B15" s="212" t="s">
        <v>673</v>
      </c>
      <c r="C15" s="213">
        <v>4</v>
      </c>
    </row>
    <row r="16" spans="1:4" ht="15.5" x14ac:dyDescent="0.35">
      <c r="A16" s="212" t="s">
        <v>790</v>
      </c>
      <c r="B16" s="212" t="s">
        <v>791</v>
      </c>
      <c r="C16" s="213">
        <v>1</v>
      </c>
    </row>
    <row r="17" spans="1:3" ht="15.5" x14ac:dyDescent="0.35">
      <c r="A17" s="212" t="s">
        <v>182</v>
      </c>
      <c r="B17" s="212" t="s">
        <v>792</v>
      </c>
      <c r="C17" s="213">
        <v>5</v>
      </c>
    </row>
    <row r="18" spans="1:3" ht="15.5" x14ac:dyDescent="0.35">
      <c r="A18" s="212" t="s">
        <v>793</v>
      </c>
      <c r="B18" s="212" t="s">
        <v>794</v>
      </c>
      <c r="C18" s="213">
        <v>8</v>
      </c>
    </row>
    <row r="19" spans="1:3" ht="15.5" x14ac:dyDescent="0.35">
      <c r="A19" s="212" t="s">
        <v>795</v>
      </c>
      <c r="B19" s="212" t="s">
        <v>796</v>
      </c>
      <c r="C19" s="213">
        <v>1</v>
      </c>
    </row>
    <row r="20" spans="1:3" ht="15.5" x14ac:dyDescent="0.35">
      <c r="A20" s="212" t="s">
        <v>797</v>
      </c>
      <c r="B20" s="212" t="s">
        <v>798</v>
      </c>
      <c r="C20" s="213">
        <v>8</v>
      </c>
    </row>
    <row r="21" spans="1:3" ht="15.5" x14ac:dyDescent="0.35">
      <c r="A21" s="212" t="s">
        <v>799</v>
      </c>
      <c r="B21" s="212" t="s">
        <v>800</v>
      </c>
      <c r="C21" s="213">
        <v>6</v>
      </c>
    </row>
    <row r="22" spans="1:3" ht="15.5" x14ac:dyDescent="0.35">
      <c r="A22" s="212" t="s">
        <v>801</v>
      </c>
      <c r="B22" s="212" t="s">
        <v>802</v>
      </c>
      <c r="C22" s="213">
        <v>7</v>
      </c>
    </row>
    <row r="23" spans="1:3" ht="15.5" x14ac:dyDescent="0.35">
      <c r="A23" s="212" t="s">
        <v>803</v>
      </c>
      <c r="B23" s="212" t="s">
        <v>804</v>
      </c>
      <c r="C23" s="213">
        <v>7</v>
      </c>
    </row>
    <row r="24" spans="1:3" ht="15.5" x14ac:dyDescent="0.35">
      <c r="A24" s="212" t="s">
        <v>805</v>
      </c>
      <c r="B24" s="212" t="s">
        <v>806</v>
      </c>
      <c r="C24" s="213">
        <v>7</v>
      </c>
    </row>
    <row r="25" spans="1:3" ht="15.5" x14ac:dyDescent="0.35">
      <c r="A25" s="212" t="s">
        <v>807</v>
      </c>
      <c r="B25" s="212" t="s">
        <v>808</v>
      </c>
      <c r="C25" s="213">
        <v>5</v>
      </c>
    </row>
    <row r="26" spans="1:3" ht="15.5" x14ac:dyDescent="0.35">
      <c r="A26" s="212" t="s">
        <v>809</v>
      </c>
      <c r="B26" s="212" t="s">
        <v>810</v>
      </c>
      <c r="C26" s="213">
        <v>5</v>
      </c>
    </row>
    <row r="27" spans="1:3" ht="15.5" x14ac:dyDescent="0.35">
      <c r="A27" s="212" t="s">
        <v>811</v>
      </c>
      <c r="B27" s="212" t="s">
        <v>812</v>
      </c>
      <c r="C27" s="213">
        <v>5</v>
      </c>
    </row>
    <row r="28" spans="1:3" ht="15.5" x14ac:dyDescent="0.35">
      <c r="A28" s="212" t="s">
        <v>813</v>
      </c>
      <c r="B28" s="212" t="s">
        <v>814</v>
      </c>
      <c r="C28" s="213">
        <v>6</v>
      </c>
    </row>
    <row r="29" spans="1:3" ht="15.5" x14ac:dyDescent="0.35">
      <c r="A29" s="212" t="s">
        <v>156</v>
      </c>
      <c r="B29" s="212" t="s">
        <v>815</v>
      </c>
      <c r="C29" s="213">
        <v>6</v>
      </c>
    </row>
    <row r="30" spans="1:3" ht="15.5" x14ac:dyDescent="0.35">
      <c r="A30" s="212" t="s">
        <v>816</v>
      </c>
      <c r="B30" s="212" t="s">
        <v>817</v>
      </c>
      <c r="C30" s="213">
        <v>4</v>
      </c>
    </row>
    <row r="31" spans="1:3" ht="15.5" x14ac:dyDescent="0.35">
      <c r="A31" s="212" t="s">
        <v>440</v>
      </c>
      <c r="B31" s="212" t="s">
        <v>818</v>
      </c>
      <c r="C31" s="213">
        <v>7</v>
      </c>
    </row>
    <row r="32" spans="1:3" ht="15.5" x14ac:dyDescent="0.35">
      <c r="A32" s="212" t="s">
        <v>819</v>
      </c>
      <c r="B32" s="212" t="s">
        <v>820</v>
      </c>
      <c r="C32" s="213">
        <v>5</v>
      </c>
    </row>
    <row r="33" spans="1:3" ht="15.5" x14ac:dyDescent="0.35">
      <c r="A33" s="212" t="s">
        <v>821</v>
      </c>
      <c r="B33" s="212" t="s">
        <v>822</v>
      </c>
      <c r="C33" s="213">
        <v>5</v>
      </c>
    </row>
    <row r="34" spans="1:3" ht="15.5" x14ac:dyDescent="0.35">
      <c r="A34" s="212" t="s">
        <v>823</v>
      </c>
      <c r="B34" s="212" t="s">
        <v>824</v>
      </c>
      <c r="C34" s="213">
        <v>8</v>
      </c>
    </row>
    <row r="35" spans="1:3" ht="15.5" x14ac:dyDescent="0.35">
      <c r="A35" s="212" t="s">
        <v>825</v>
      </c>
      <c r="B35" s="212" t="s">
        <v>826</v>
      </c>
      <c r="C35" s="213">
        <v>1</v>
      </c>
    </row>
    <row r="36" spans="1:3" ht="15.5" x14ac:dyDescent="0.35">
      <c r="A36" s="212" t="s">
        <v>827</v>
      </c>
      <c r="B36" s="212" t="s">
        <v>828</v>
      </c>
      <c r="C36" s="213">
        <v>5</v>
      </c>
    </row>
    <row r="37" spans="1:3" ht="15.5" x14ac:dyDescent="0.35">
      <c r="A37" s="212" t="s">
        <v>829</v>
      </c>
      <c r="B37" s="212" t="s">
        <v>830</v>
      </c>
      <c r="C37" s="213">
        <v>8</v>
      </c>
    </row>
    <row r="38" spans="1:3" ht="15.5" x14ac:dyDescent="0.35">
      <c r="A38" s="212" t="s">
        <v>831</v>
      </c>
      <c r="B38" s="212" t="s">
        <v>832</v>
      </c>
      <c r="C38" s="213">
        <v>5</v>
      </c>
    </row>
    <row r="39" spans="1:3" ht="15.5" x14ac:dyDescent="0.35">
      <c r="A39" s="212" t="s">
        <v>163</v>
      </c>
      <c r="B39" s="212" t="s">
        <v>833</v>
      </c>
      <c r="C39" s="213">
        <v>5</v>
      </c>
    </row>
    <row r="40" spans="1:3" ht="15.5" x14ac:dyDescent="0.35">
      <c r="A40" s="212" t="s">
        <v>834</v>
      </c>
      <c r="B40" s="212" t="s">
        <v>835</v>
      </c>
      <c r="C40" s="213">
        <v>2</v>
      </c>
    </row>
    <row r="41" spans="1:3" ht="15.5" x14ac:dyDescent="0.35">
      <c r="A41" s="212" t="s">
        <v>836</v>
      </c>
      <c r="B41" s="212" t="s">
        <v>837</v>
      </c>
      <c r="C41" s="213">
        <v>4</v>
      </c>
    </row>
    <row r="42" spans="1:3" ht="15.5" x14ac:dyDescent="0.35">
      <c r="A42" s="212" t="s">
        <v>838</v>
      </c>
      <c r="B42" s="212" t="s">
        <v>839</v>
      </c>
      <c r="C42" s="213">
        <v>5</v>
      </c>
    </row>
    <row r="43" spans="1:3" ht="15.5" x14ac:dyDescent="0.35">
      <c r="A43" s="212" t="s">
        <v>840</v>
      </c>
      <c r="B43" s="212" t="s">
        <v>841</v>
      </c>
      <c r="C43" s="213">
        <v>5</v>
      </c>
    </row>
    <row r="44" spans="1:3" ht="15.5" x14ac:dyDescent="0.35">
      <c r="A44" s="212" t="s">
        <v>248</v>
      </c>
      <c r="B44" s="212" t="s">
        <v>842</v>
      </c>
      <c r="C44" s="213">
        <v>6</v>
      </c>
    </row>
    <row r="45" spans="1:3" ht="15.5" x14ac:dyDescent="0.35">
      <c r="A45" s="212" t="s">
        <v>843</v>
      </c>
      <c r="B45" s="212" t="s">
        <v>844</v>
      </c>
      <c r="C45" s="213">
        <v>5</v>
      </c>
    </row>
    <row r="46" spans="1:3" ht="15.5" x14ac:dyDescent="0.35">
      <c r="A46" s="212" t="s">
        <v>845</v>
      </c>
      <c r="B46" s="212" t="s">
        <v>846</v>
      </c>
      <c r="C46" s="213">
        <v>4</v>
      </c>
    </row>
    <row r="47" spans="1:3" ht="15.5" x14ac:dyDescent="0.35">
      <c r="A47" s="212" t="s">
        <v>847</v>
      </c>
      <c r="B47" s="212" t="s">
        <v>848</v>
      </c>
      <c r="C47" s="213">
        <v>5</v>
      </c>
    </row>
    <row r="48" spans="1:3" ht="15.5" x14ac:dyDescent="0.35">
      <c r="A48" s="212" t="s">
        <v>588</v>
      </c>
      <c r="B48" s="212" t="s">
        <v>589</v>
      </c>
      <c r="C48" s="213">
        <v>6</v>
      </c>
    </row>
    <row r="49" spans="1:3" ht="15.5" x14ac:dyDescent="0.35">
      <c r="A49" s="212" t="s">
        <v>849</v>
      </c>
      <c r="B49" s="212" t="s">
        <v>850</v>
      </c>
      <c r="C49" s="213">
        <v>7</v>
      </c>
    </row>
    <row r="50" spans="1:3" ht="15.5" x14ac:dyDescent="0.35">
      <c r="A50" s="212" t="s">
        <v>453</v>
      </c>
      <c r="B50" s="212" t="s">
        <v>851</v>
      </c>
      <c r="C50" s="213">
        <v>3</v>
      </c>
    </row>
    <row r="51" spans="1:3" ht="15.5" x14ac:dyDescent="0.35">
      <c r="A51" s="212" t="s">
        <v>852</v>
      </c>
      <c r="B51" s="212" t="s">
        <v>853</v>
      </c>
      <c r="C51" s="213">
        <v>6</v>
      </c>
    </row>
    <row r="52" spans="1:3" ht="15.5" x14ac:dyDescent="0.35">
      <c r="A52" s="212" t="s">
        <v>854</v>
      </c>
      <c r="B52" s="212" t="s">
        <v>855</v>
      </c>
      <c r="C52" s="213">
        <v>4</v>
      </c>
    </row>
    <row r="53" spans="1:3" ht="15.5" x14ac:dyDescent="0.35">
      <c r="A53" s="212" t="s">
        <v>856</v>
      </c>
      <c r="B53" s="212" t="s">
        <v>857</v>
      </c>
      <c r="C53" s="213">
        <v>5</v>
      </c>
    </row>
    <row r="54" spans="1:3" ht="15.5" x14ac:dyDescent="0.35">
      <c r="A54" s="212" t="s">
        <v>858</v>
      </c>
      <c r="B54" s="212" t="s">
        <v>859</v>
      </c>
      <c r="C54" s="213">
        <v>2</v>
      </c>
    </row>
    <row r="55" spans="1:3" ht="15.5" x14ac:dyDescent="0.35">
      <c r="A55" s="212" t="s">
        <v>860</v>
      </c>
      <c r="B55" s="212" t="s">
        <v>861</v>
      </c>
      <c r="C55" s="213">
        <v>2</v>
      </c>
    </row>
    <row r="56" spans="1:3" ht="15.5" x14ac:dyDescent="0.35">
      <c r="A56" s="212" t="s">
        <v>862</v>
      </c>
      <c r="B56" s="212" t="s">
        <v>863</v>
      </c>
      <c r="C56" s="213">
        <v>5</v>
      </c>
    </row>
    <row r="57" spans="1:3" ht="15.5" x14ac:dyDescent="0.35">
      <c r="A57" s="212" t="s">
        <v>864</v>
      </c>
      <c r="B57" s="212" t="s">
        <v>865</v>
      </c>
      <c r="C57" s="213">
        <v>5</v>
      </c>
    </row>
    <row r="58" spans="1:3" ht="31" x14ac:dyDescent="0.35">
      <c r="A58" s="212" t="s">
        <v>866</v>
      </c>
      <c r="B58" s="212" t="s">
        <v>867</v>
      </c>
      <c r="C58" s="213">
        <v>5</v>
      </c>
    </row>
    <row r="59" spans="1:3" ht="15.5" x14ac:dyDescent="0.35">
      <c r="A59" s="212" t="s">
        <v>868</v>
      </c>
      <c r="B59" s="212" t="s">
        <v>869</v>
      </c>
      <c r="C59" s="213">
        <v>5</v>
      </c>
    </row>
    <row r="60" spans="1:3" ht="15.5" x14ac:dyDescent="0.35">
      <c r="A60" s="212" t="s">
        <v>870</v>
      </c>
      <c r="B60" s="212" t="s">
        <v>871</v>
      </c>
      <c r="C60" s="213">
        <v>3</v>
      </c>
    </row>
    <row r="61" spans="1:3" ht="15.5" x14ac:dyDescent="0.35">
      <c r="A61" s="212" t="s">
        <v>872</v>
      </c>
      <c r="B61" s="212" t="s">
        <v>873</v>
      </c>
      <c r="C61" s="213">
        <v>6</v>
      </c>
    </row>
    <row r="62" spans="1:3" ht="15.5" x14ac:dyDescent="0.35">
      <c r="A62" s="212" t="s">
        <v>874</v>
      </c>
      <c r="B62" s="212" t="s">
        <v>875</v>
      </c>
      <c r="C62" s="213">
        <v>3</v>
      </c>
    </row>
    <row r="63" spans="1:3" ht="15.5" x14ac:dyDescent="0.35">
      <c r="A63" s="212" t="s">
        <v>876</v>
      </c>
      <c r="B63" s="212" t="s">
        <v>877</v>
      </c>
      <c r="C63" s="213">
        <v>4</v>
      </c>
    </row>
    <row r="64" spans="1:3" ht="31" x14ac:dyDescent="0.35">
      <c r="A64" s="212" t="s">
        <v>878</v>
      </c>
      <c r="B64" s="212" t="s">
        <v>879</v>
      </c>
      <c r="C64" s="213">
        <v>3</v>
      </c>
    </row>
    <row r="65" spans="1:3" ht="15.5" x14ac:dyDescent="0.35">
      <c r="A65" s="212" t="s">
        <v>880</v>
      </c>
      <c r="B65" s="212" t="s">
        <v>881</v>
      </c>
      <c r="C65" s="213">
        <v>3</v>
      </c>
    </row>
    <row r="66" spans="1:3" ht="31" x14ac:dyDescent="0.35">
      <c r="A66" s="212" t="s">
        <v>882</v>
      </c>
      <c r="B66" s="212" t="s">
        <v>883</v>
      </c>
      <c r="C66" s="213">
        <v>6</v>
      </c>
    </row>
    <row r="67" spans="1:3" ht="15.5" x14ac:dyDescent="0.35">
      <c r="A67" s="212" t="s">
        <v>884</v>
      </c>
      <c r="B67" s="212" t="s">
        <v>885</v>
      </c>
      <c r="C67" s="213">
        <v>6</v>
      </c>
    </row>
    <row r="68" spans="1:3" ht="31" x14ac:dyDescent="0.35">
      <c r="A68" s="212" t="s">
        <v>886</v>
      </c>
      <c r="B68" s="212" t="s">
        <v>887</v>
      </c>
      <c r="C68" s="213">
        <v>5</v>
      </c>
    </row>
    <row r="69" spans="1:3" ht="15.5" x14ac:dyDescent="0.35">
      <c r="A69" s="212" t="s">
        <v>888</v>
      </c>
      <c r="B69" s="212" t="s">
        <v>889</v>
      </c>
      <c r="C69" s="213">
        <v>3</v>
      </c>
    </row>
    <row r="70" spans="1:3" ht="15.5" x14ac:dyDescent="0.35">
      <c r="A70" s="212" t="s">
        <v>890</v>
      </c>
      <c r="B70" s="212" t="s">
        <v>787</v>
      </c>
      <c r="C70" s="213">
        <v>2</v>
      </c>
    </row>
    <row r="71" spans="1:3" ht="15.5" x14ac:dyDescent="0.35">
      <c r="A71" s="212" t="s">
        <v>891</v>
      </c>
      <c r="B71" s="212" t="s">
        <v>892</v>
      </c>
      <c r="C71" s="213">
        <v>3</v>
      </c>
    </row>
    <row r="72" spans="1:3" ht="15.5" x14ac:dyDescent="0.35">
      <c r="A72" s="212" t="s">
        <v>893</v>
      </c>
      <c r="B72" s="212" t="s">
        <v>894</v>
      </c>
      <c r="C72" s="213">
        <v>3</v>
      </c>
    </row>
    <row r="73" spans="1:3" ht="15.5" x14ac:dyDescent="0.35">
      <c r="A73" s="212" t="s">
        <v>895</v>
      </c>
      <c r="B73" s="212" t="s">
        <v>896</v>
      </c>
      <c r="C73" s="213">
        <v>3</v>
      </c>
    </row>
    <row r="74" spans="1:3" ht="15.5" x14ac:dyDescent="0.35">
      <c r="A74" s="212" t="s">
        <v>897</v>
      </c>
      <c r="B74" s="212" t="s">
        <v>898</v>
      </c>
      <c r="C74" s="213">
        <v>5</v>
      </c>
    </row>
    <row r="75" spans="1:3" ht="15.5" x14ac:dyDescent="0.35">
      <c r="A75" s="212" t="s">
        <v>899</v>
      </c>
      <c r="B75" s="212" t="s">
        <v>900</v>
      </c>
      <c r="C75" s="213">
        <v>3</v>
      </c>
    </row>
    <row r="76" spans="1:3" ht="15.5" x14ac:dyDescent="0.35">
      <c r="A76" s="212" t="s">
        <v>901</v>
      </c>
      <c r="B76" s="212" t="s">
        <v>902</v>
      </c>
      <c r="C76" s="213">
        <v>6</v>
      </c>
    </row>
    <row r="77" spans="1:3" ht="15.5" x14ac:dyDescent="0.35">
      <c r="A77" s="212" t="s">
        <v>903</v>
      </c>
      <c r="B77" s="212" t="s">
        <v>904</v>
      </c>
      <c r="C77" s="213">
        <v>5</v>
      </c>
    </row>
    <row r="78" spans="1:3" ht="15.5" x14ac:dyDescent="0.35">
      <c r="A78" s="212" t="s">
        <v>905</v>
      </c>
      <c r="B78" s="212" t="s">
        <v>906</v>
      </c>
      <c r="C78" s="213">
        <v>4</v>
      </c>
    </row>
    <row r="79" spans="1:3" ht="15.5" x14ac:dyDescent="0.35">
      <c r="A79" s="212" t="s">
        <v>1759</v>
      </c>
      <c r="B79" s="212" t="s">
        <v>1760</v>
      </c>
      <c r="C79" s="213">
        <v>4</v>
      </c>
    </row>
    <row r="80" spans="1:3" ht="15.5" x14ac:dyDescent="0.35">
      <c r="A80" s="212" t="s">
        <v>1761</v>
      </c>
      <c r="B80" s="212" t="s">
        <v>1762</v>
      </c>
      <c r="C80" s="213">
        <v>4</v>
      </c>
    </row>
    <row r="81" spans="1:3" ht="15.5" x14ac:dyDescent="0.35">
      <c r="A81" s="212" t="s">
        <v>907</v>
      </c>
      <c r="B81" s="212" t="s">
        <v>908</v>
      </c>
      <c r="C81" s="213">
        <v>7</v>
      </c>
    </row>
    <row r="82" spans="1:3" ht="15.5" x14ac:dyDescent="0.35">
      <c r="A82" s="212" t="s">
        <v>316</v>
      </c>
      <c r="B82" s="212" t="s">
        <v>909</v>
      </c>
      <c r="C82" s="213">
        <v>6</v>
      </c>
    </row>
    <row r="83" spans="1:3" ht="15.5" x14ac:dyDescent="0.35">
      <c r="A83" s="212" t="s">
        <v>910</v>
      </c>
      <c r="B83" s="212" t="s">
        <v>911</v>
      </c>
      <c r="C83" s="213">
        <v>5</v>
      </c>
    </row>
    <row r="84" spans="1:3" ht="15.5" x14ac:dyDescent="0.35">
      <c r="A84" s="212" t="s">
        <v>912</v>
      </c>
      <c r="B84" s="212" t="s">
        <v>913</v>
      </c>
      <c r="C84" s="213">
        <v>3</v>
      </c>
    </row>
    <row r="85" spans="1:3" ht="15.5" x14ac:dyDescent="0.35">
      <c r="A85" s="212" t="s">
        <v>914</v>
      </c>
      <c r="B85" s="212" t="s">
        <v>915</v>
      </c>
      <c r="C85" s="213">
        <v>5</v>
      </c>
    </row>
    <row r="86" spans="1:3" ht="15.5" x14ac:dyDescent="0.35">
      <c r="A86" s="212" t="s">
        <v>916</v>
      </c>
      <c r="B86" s="212" t="s">
        <v>917</v>
      </c>
      <c r="C86" s="213">
        <v>4</v>
      </c>
    </row>
    <row r="87" spans="1:3" ht="15.5" x14ac:dyDescent="0.35">
      <c r="A87" s="212" t="s">
        <v>307</v>
      </c>
      <c r="B87" s="212" t="s">
        <v>918</v>
      </c>
      <c r="C87" s="213">
        <v>2</v>
      </c>
    </row>
    <row r="88" spans="1:3" ht="15.5" x14ac:dyDescent="0.35">
      <c r="A88" s="212" t="s">
        <v>919</v>
      </c>
      <c r="B88" s="212" t="s">
        <v>920</v>
      </c>
      <c r="C88" s="213">
        <v>4</v>
      </c>
    </row>
    <row r="89" spans="1:3" ht="15.5" x14ac:dyDescent="0.35">
      <c r="A89" s="212" t="s">
        <v>921</v>
      </c>
      <c r="B89" s="212" t="s">
        <v>922</v>
      </c>
      <c r="C89" s="213">
        <v>4</v>
      </c>
    </row>
    <row r="90" spans="1:3" ht="15.5" x14ac:dyDescent="0.35">
      <c r="A90" s="212" t="s">
        <v>393</v>
      </c>
      <c r="B90" s="212" t="s">
        <v>923</v>
      </c>
      <c r="C90" s="213">
        <v>4</v>
      </c>
    </row>
    <row r="91" spans="1:3" ht="15.5" x14ac:dyDescent="0.35">
      <c r="A91" s="212" t="s">
        <v>924</v>
      </c>
      <c r="B91" s="212" t="s">
        <v>787</v>
      </c>
      <c r="C91" s="213">
        <v>2</v>
      </c>
    </row>
    <row r="92" spans="1:3" ht="15.5" x14ac:dyDescent="0.35">
      <c r="A92" s="212" t="s">
        <v>384</v>
      </c>
      <c r="B92" s="212" t="s">
        <v>925</v>
      </c>
      <c r="C92" s="213">
        <v>3</v>
      </c>
    </row>
    <row r="93" spans="1:3" ht="15.5" x14ac:dyDescent="0.35">
      <c r="A93" s="212" t="s">
        <v>926</v>
      </c>
      <c r="B93" s="212" t="s">
        <v>927</v>
      </c>
      <c r="C93" s="213">
        <v>6</v>
      </c>
    </row>
    <row r="94" spans="1:3" ht="15.5" x14ac:dyDescent="0.35">
      <c r="A94" s="212" t="s">
        <v>928</v>
      </c>
      <c r="B94" s="212" t="s">
        <v>929</v>
      </c>
      <c r="C94" s="213">
        <v>3</v>
      </c>
    </row>
    <row r="95" spans="1:3" ht="15.5" x14ac:dyDescent="0.35">
      <c r="A95" s="212" t="s">
        <v>930</v>
      </c>
      <c r="B95" s="212" t="s">
        <v>931</v>
      </c>
      <c r="C95" s="213">
        <v>6</v>
      </c>
    </row>
    <row r="96" spans="1:3" ht="15.5" x14ac:dyDescent="0.35">
      <c r="A96" s="212" t="s">
        <v>932</v>
      </c>
      <c r="B96" s="212" t="s">
        <v>933</v>
      </c>
      <c r="C96" s="213">
        <v>5</v>
      </c>
    </row>
    <row r="97" spans="1:3" ht="15.5" x14ac:dyDescent="0.35">
      <c r="A97" s="212" t="s">
        <v>934</v>
      </c>
      <c r="B97" s="212" t="s">
        <v>935</v>
      </c>
      <c r="C97" s="213">
        <v>5</v>
      </c>
    </row>
    <row r="98" spans="1:3" ht="15.5" x14ac:dyDescent="0.35">
      <c r="A98" s="212" t="s">
        <v>325</v>
      </c>
      <c r="B98" s="212" t="s">
        <v>936</v>
      </c>
      <c r="C98" s="213">
        <v>5</v>
      </c>
    </row>
    <row r="99" spans="1:3" ht="15.5" x14ac:dyDescent="0.35">
      <c r="A99" s="212" t="s">
        <v>937</v>
      </c>
      <c r="B99" s="212" t="s">
        <v>938</v>
      </c>
      <c r="C99" s="213">
        <v>3</v>
      </c>
    </row>
    <row r="100" spans="1:3" ht="15.5" x14ac:dyDescent="0.35">
      <c r="A100" s="212" t="s">
        <v>939</v>
      </c>
      <c r="B100" s="212" t="s">
        <v>940</v>
      </c>
      <c r="C100" s="213">
        <v>5</v>
      </c>
    </row>
    <row r="101" spans="1:3" ht="15.5" x14ac:dyDescent="0.35">
      <c r="A101" s="212" t="s">
        <v>941</v>
      </c>
      <c r="B101" s="212" t="s">
        <v>942</v>
      </c>
      <c r="C101" s="213">
        <v>2</v>
      </c>
    </row>
    <row r="102" spans="1:3" ht="15.5" x14ac:dyDescent="0.35">
      <c r="A102" s="212" t="s">
        <v>331</v>
      </c>
      <c r="B102" s="212" t="s">
        <v>943</v>
      </c>
      <c r="C102" s="213">
        <v>5</v>
      </c>
    </row>
    <row r="103" spans="1:3" ht="15.5" x14ac:dyDescent="0.35">
      <c r="A103" s="212" t="s">
        <v>352</v>
      </c>
      <c r="B103" s="212" t="s">
        <v>944</v>
      </c>
      <c r="C103" s="213">
        <v>4</v>
      </c>
    </row>
    <row r="104" spans="1:3" ht="15.5" x14ac:dyDescent="0.35">
      <c r="A104" s="212" t="s">
        <v>945</v>
      </c>
      <c r="B104" s="212" t="s">
        <v>946</v>
      </c>
      <c r="C104" s="213">
        <v>2</v>
      </c>
    </row>
    <row r="105" spans="1:3" ht="15.5" x14ac:dyDescent="0.35">
      <c r="A105" s="212" t="s">
        <v>947</v>
      </c>
      <c r="B105" s="212" t="s">
        <v>948</v>
      </c>
      <c r="C105" s="213">
        <v>2</v>
      </c>
    </row>
    <row r="106" spans="1:3" ht="15.5" x14ac:dyDescent="0.35">
      <c r="A106" s="212" t="s">
        <v>368</v>
      </c>
      <c r="B106" s="212" t="s">
        <v>949</v>
      </c>
      <c r="C106" s="213">
        <v>4</v>
      </c>
    </row>
    <row r="107" spans="1:3" ht="31" x14ac:dyDescent="0.35">
      <c r="A107" s="212" t="s">
        <v>950</v>
      </c>
      <c r="B107" s="212" t="s">
        <v>951</v>
      </c>
      <c r="C107" s="213">
        <v>5</v>
      </c>
    </row>
    <row r="108" spans="1:3" ht="15.5" x14ac:dyDescent="0.35">
      <c r="A108" s="212" t="s">
        <v>952</v>
      </c>
      <c r="B108" s="212" t="s">
        <v>953</v>
      </c>
      <c r="C108" s="213">
        <v>4</v>
      </c>
    </row>
    <row r="109" spans="1:3" ht="15.5" x14ac:dyDescent="0.35">
      <c r="A109" s="212" t="s">
        <v>954</v>
      </c>
      <c r="B109" s="212" t="s">
        <v>955</v>
      </c>
      <c r="C109" s="213">
        <v>4</v>
      </c>
    </row>
    <row r="110" spans="1:3" ht="15.5" x14ac:dyDescent="0.35">
      <c r="A110" s="212" t="s">
        <v>956</v>
      </c>
      <c r="B110" s="212" t="s">
        <v>787</v>
      </c>
      <c r="C110" s="213">
        <v>2</v>
      </c>
    </row>
    <row r="111" spans="1:3" ht="15.5" x14ac:dyDescent="0.35">
      <c r="A111" s="212" t="s">
        <v>957</v>
      </c>
      <c r="B111" s="212" t="s">
        <v>958</v>
      </c>
      <c r="C111" s="213">
        <v>4</v>
      </c>
    </row>
    <row r="112" spans="1:3" ht="15.5" x14ac:dyDescent="0.35">
      <c r="A112" s="212" t="s">
        <v>959</v>
      </c>
      <c r="B112" s="212" t="s">
        <v>960</v>
      </c>
      <c r="C112" s="213">
        <v>5</v>
      </c>
    </row>
    <row r="113" spans="1:3" ht="15.5" x14ac:dyDescent="0.35">
      <c r="A113" s="212" t="s">
        <v>961</v>
      </c>
      <c r="B113" s="212" t="s">
        <v>962</v>
      </c>
      <c r="C113" s="213">
        <v>2</v>
      </c>
    </row>
    <row r="114" spans="1:3" ht="15.5" x14ac:dyDescent="0.35">
      <c r="A114" s="212" t="s">
        <v>963</v>
      </c>
      <c r="B114" s="212" t="s">
        <v>964</v>
      </c>
      <c r="C114" s="213">
        <v>5</v>
      </c>
    </row>
    <row r="115" spans="1:3" ht="15.5" x14ac:dyDescent="0.35">
      <c r="A115" s="212" t="s">
        <v>965</v>
      </c>
      <c r="B115" s="212" t="s">
        <v>966</v>
      </c>
      <c r="C115" s="213">
        <v>6</v>
      </c>
    </row>
    <row r="116" spans="1:3" ht="15.5" x14ac:dyDescent="0.35">
      <c r="A116" s="212" t="s">
        <v>967</v>
      </c>
      <c r="B116" s="212" t="s">
        <v>968</v>
      </c>
      <c r="C116" s="213">
        <v>4</v>
      </c>
    </row>
    <row r="117" spans="1:3" ht="15.5" x14ac:dyDescent="0.35">
      <c r="A117" s="212" t="s">
        <v>969</v>
      </c>
      <c r="B117" s="212" t="s">
        <v>970</v>
      </c>
      <c r="C117" s="213">
        <v>5</v>
      </c>
    </row>
    <row r="118" spans="1:3" ht="15.5" x14ac:dyDescent="0.35">
      <c r="A118" s="212" t="s">
        <v>971</v>
      </c>
      <c r="B118" s="212" t="s">
        <v>972</v>
      </c>
      <c r="C118" s="213">
        <v>4</v>
      </c>
    </row>
    <row r="119" spans="1:3" ht="15.5" x14ac:dyDescent="0.35">
      <c r="A119" s="212" t="s">
        <v>973</v>
      </c>
      <c r="B119" s="212" t="s">
        <v>974</v>
      </c>
      <c r="C119" s="213">
        <v>2</v>
      </c>
    </row>
    <row r="120" spans="1:3" ht="15.5" x14ac:dyDescent="0.35">
      <c r="A120" s="212" t="s">
        <v>975</v>
      </c>
      <c r="B120" s="212" t="s">
        <v>976</v>
      </c>
      <c r="C120" s="213">
        <v>2</v>
      </c>
    </row>
    <row r="121" spans="1:3" ht="15.5" x14ac:dyDescent="0.35">
      <c r="A121" s="212" t="s">
        <v>977</v>
      </c>
      <c r="B121" s="212" t="s">
        <v>978</v>
      </c>
      <c r="C121" s="213">
        <v>3</v>
      </c>
    </row>
    <row r="122" spans="1:3" ht="15.5" x14ac:dyDescent="0.35">
      <c r="A122" s="212" t="s">
        <v>979</v>
      </c>
      <c r="B122" s="212" t="s">
        <v>980</v>
      </c>
      <c r="C122" s="213">
        <v>3</v>
      </c>
    </row>
    <row r="123" spans="1:3" ht="15.5" x14ac:dyDescent="0.35">
      <c r="A123" s="212" t="s">
        <v>981</v>
      </c>
      <c r="B123" s="212" t="s">
        <v>982</v>
      </c>
      <c r="C123" s="213">
        <v>5</v>
      </c>
    </row>
    <row r="124" spans="1:3" ht="15.5" x14ac:dyDescent="0.35">
      <c r="A124" s="212" t="s">
        <v>983</v>
      </c>
      <c r="B124" s="212" t="s">
        <v>984</v>
      </c>
      <c r="C124" s="213">
        <v>4</v>
      </c>
    </row>
    <row r="125" spans="1:3" ht="15.5" x14ac:dyDescent="0.35">
      <c r="A125" s="212" t="s">
        <v>985</v>
      </c>
      <c r="B125" s="212" t="s">
        <v>986</v>
      </c>
      <c r="C125" s="213">
        <v>6</v>
      </c>
    </row>
    <row r="126" spans="1:3" ht="15.5" x14ac:dyDescent="0.35">
      <c r="A126" s="212" t="s">
        <v>987</v>
      </c>
      <c r="B126" s="212" t="s">
        <v>988</v>
      </c>
      <c r="C126" s="213">
        <v>6</v>
      </c>
    </row>
    <row r="127" spans="1:3" ht="15.5" x14ac:dyDescent="0.35">
      <c r="A127" s="212" t="s">
        <v>989</v>
      </c>
      <c r="B127" s="212" t="s">
        <v>990</v>
      </c>
      <c r="C127" s="213">
        <v>6</v>
      </c>
    </row>
    <row r="128" spans="1:3" ht="31" x14ac:dyDescent="0.35">
      <c r="A128" s="212" t="s">
        <v>991</v>
      </c>
      <c r="B128" s="212" t="s">
        <v>992</v>
      </c>
      <c r="C128" s="213">
        <v>5</v>
      </c>
    </row>
    <row r="129" spans="1:3" ht="15.5" x14ac:dyDescent="0.35">
      <c r="A129" s="212" t="s">
        <v>993</v>
      </c>
      <c r="B129" s="212" t="s">
        <v>994</v>
      </c>
      <c r="C129" s="213">
        <v>5</v>
      </c>
    </row>
    <row r="130" spans="1:3" ht="15.5" x14ac:dyDescent="0.35">
      <c r="A130" s="212" t="s">
        <v>995</v>
      </c>
      <c r="B130" s="212" t="s">
        <v>996</v>
      </c>
      <c r="C130" s="213">
        <v>3</v>
      </c>
    </row>
    <row r="131" spans="1:3" ht="15.5" x14ac:dyDescent="0.35">
      <c r="A131" s="212" t="s">
        <v>997</v>
      </c>
      <c r="B131" s="212" t="s">
        <v>998</v>
      </c>
      <c r="C131" s="213">
        <v>5</v>
      </c>
    </row>
    <row r="132" spans="1:3" ht="15.5" x14ac:dyDescent="0.35">
      <c r="A132" s="212" t="s">
        <v>999</v>
      </c>
      <c r="B132" s="212" t="s">
        <v>787</v>
      </c>
      <c r="C132" s="213">
        <v>2</v>
      </c>
    </row>
    <row r="133" spans="1:3" ht="15.5" x14ac:dyDescent="0.35">
      <c r="A133" s="212" t="s">
        <v>1000</v>
      </c>
      <c r="B133" s="212" t="s">
        <v>1001</v>
      </c>
      <c r="C133" s="213">
        <v>4</v>
      </c>
    </row>
    <row r="134" spans="1:3" ht="15.5" x14ac:dyDescent="0.35">
      <c r="A134" s="212" t="s">
        <v>1002</v>
      </c>
      <c r="B134" s="212" t="s">
        <v>1003</v>
      </c>
      <c r="C134" s="213">
        <v>1</v>
      </c>
    </row>
    <row r="135" spans="1:3" ht="15.5" x14ac:dyDescent="0.35">
      <c r="A135" s="212" t="s">
        <v>1004</v>
      </c>
      <c r="B135" s="212" t="s">
        <v>1005</v>
      </c>
      <c r="C135" s="213">
        <v>6</v>
      </c>
    </row>
    <row r="136" spans="1:3" ht="15.5" x14ac:dyDescent="0.35">
      <c r="A136" s="212" t="s">
        <v>1006</v>
      </c>
      <c r="B136" s="212" t="s">
        <v>1007</v>
      </c>
      <c r="C136" s="213">
        <v>5</v>
      </c>
    </row>
    <row r="137" spans="1:3" ht="15.5" x14ac:dyDescent="0.35">
      <c r="A137" s="212" t="s">
        <v>1008</v>
      </c>
      <c r="B137" s="212" t="s">
        <v>1009</v>
      </c>
      <c r="C137" s="213">
        <v>3</v>
      </c>
    </row>
    <row r="138" spans="1:3" ht="15.5" x14ac:dyDescent="0.35">
      <c r="A138" s="212" t="s">
        <v>1010</v>
      </c>
      <c r="B138" s="212" t="s">
        <v>1011</v>
      </c>
      <c r="C138" s="213">
        <v>3</v>
      </c>
    </row>
    <row r="139" spans="1:3" ht="15.5" x14ac:dyDescent="0.35">
      <c r="A139" s="212" t="s">
        <v>1012</v>
      </c>
      <c r="B139" s="212" t="s">
        <v>1013</v>
      </c>
      <c r="C139" s="213">
        <v>4</v>
      </c>
    </row>
    <row r="140" spans="1:3" ht="15.5" x14ac:dyDescent="0.35">
      <c r="A140" s="212" t="s">
        <v>1014</v>
      </c>
      <c r="B140" s="212" t="s">
        <v>1015</v>
      </c>
      <c r="C140" s="213">
        <v>4</v>
      </c>
    </row>
    <row r="141" spans="1:3" ht="15.5" x14ac:dyDescent="0.35">
      <c r="A141" s="212" t="s">
        <v>1016</v>
      </c>
      <c r="B141" s="212" t="s">
        <v>1017</v>
      </c>
      <c r="C141" s="213">
        <v>6</v>
      </c>
    </row>
    <row r="142" spans="1:3" ht="15.5" x14ac:dyDescent="0.35">
      <c r="A142" s="212" t="s">
        <v>1018</v>
      </c>
      <c r="B142" s="212" t="s">
        <v>1019</v>
      </c>
      <c r="C142" s="213">
        <v>3</v>
      </c>
    </row>
    <row r="143" spans="1:3" ht="15.5" x14ac:dyDescent="0.35">
      <c r="A143" s="212" t="s">
        <v>531</v>
      </c>
      <c r="B143" s="212" t="s">
        <v>1020</v>
      </c>
      <c r="C143" s="213">
        <v>5</v>
      </c>
    </row>
    <row r="144" spans="1:3" ht="15.5" x14ac:dyDescent="0.35">
      <c r="A144" s="212" t="s">
        <v>1021</v>
      </c>
      <c r="B144" s="212" t="s">
        <v>1022</v>
      </c>
      <c r="C144" s="213">
        <v>6</v>
      </c>
    </row>
    <row r="145" spans="1:3" ht="15.5" x14ac:dyDescent="0.35">
      <c r="A145" s="212" t="s">
        <v>1023</v>
      </c>
      <c r="B145" s="212" t="s">
        <v>1024</v>
      </c>
      <c r="C145" s="213">
        <v>4</v>
      </c>
    </row>
    <row r="146" spans="1:3" ht="15.5" x14ac:dyDescent="0.35">
      <c r="A146" s="212" t="s">
        <v>1025</v>
      </c>
      <c r="B146" s="212" t="s">
        <v>1026</v>
      </c>
      <c r="C146" s="213">
        <v>5</v>
      </c>
    </row>
    <row r="147" spans="1:3" ht="15.5" x14ac:dyDescent="0.35">
      <c r="A147" s="212" t="s">
        <v>1027</v>
      </c>
      <c r="B147" s="212" t="s">
        <v>1028</v>
      </c>
      <c r="C147" s="213">
        <v>4</v>
      </c>
    </row>
    <row r="148" spans="1:3" ht="15.5" x14ac:dyDescent="0.35">
      <c r="A148" s="212" t="s">
        <v>1029</v>
      </c>
      <c r="B148" s="212" t="s">
        <v>1030</v>
      </c>
      <c r="C148" s="213">
        <v>4</v>
      </c>
    </row>
    <row r="149" spans="1:3" ht="15.5" x14ac:dyDescent="0.35">
      <c r="A149" s="212" t="s">
        <v>1031</v>
      </c>
      <c r="B149" s="212" t="s">
        <v>1032</v>
      </c>
      <c r="C149" s="213">
        <v>4</v>
      </c>
    </row>
    <row r="150" spans="1:3" ht="15.5" x14ac:dyDescent="0.35">
      <c r="A150" s="212" t="s">
        <v>1033</v>
      </c>
      <c r="B150" s="212" t="s">
        <v>1034</v>
      </c>
      <c r="C150" s="213">
        <v>5</v>
      </c>
    </row>
    <row r="151" spans="1:3" ht="15.5" x14ac:dyDescent="0.35">
      <c r="A151" s="212" t="s">
        <v>1035</v>
      </c>
      <c r="B151" s="212" t="s">
        <v>1036</v>
      </c>
      <c r="C151" s="213">
        <v>6</v>
      </c>
    </row>
    <row r="152" spans="1:3" ht="31" x14ac:dyDescent="0.35">
      <c r="A152" s="212" t="s">
        <v>1037</v>
      </c>
      <c r="B152" s="212" t="s">
        <v>1038</v>
      </c>
      <c r="C152" s="213">
        <v>5</v>
      </c>
    </row>
    <row r="153" spans="1:3" ht="15.5" x14ac:dyDescent="0.35">
      <c r="A153" s="212" t="s">
        <v>1039</v>
      </c>
      <c r="B153" s="212" t="s">
        <v>1040</v>
      </c>
      <c r="C153" s="213">
        <v>7</v>
      </c>
    </row>
    <row r="154" spans="1:3" ht="15.5" x14ac:dyDescent="0.35">
      <c r="A154" s="212" t="s">
        <v>1041</v>
      </c>
      <c r="B154" s="212" t="s">
        <v>1042</v>
      </c>
      <c r="C154" s="213">
        <v>6</v>
      </c>
    </row>
    <row r="155" spans="1:3" ht="15.5" x14ac:dyDescent="0.35">
      <c r="A155" s="212" t="s">
        <v>1043</v>
      </c>
      <c r="B155" s="212" t="s">
        <v>1044</v>
      </c>
      <c r="C155" s="213">
        <v>1</v>
      </c>
    </row>
    <row r="156" spans="1:3" ht="15.5" x14ac:dyDescent="0.35">
      <c r="A156" s="212" t="s">
        <v>1045</v>
      </c>
      <c r="B156" s="212" t="s">
        <v>1046</v>
      </c>
      <c r="C156" s="213">
        <v>6</v>
      </c>
    </row>
    <row r="157" spans="1:3" ht="31" x14ac:dyDescent="0.35">
      <c r="A157" s="212" t="s">
        <v>1047</v>
      </c>
      <c r="B157" s="212" t="s">
        <v>1048</v>
      </c>
      <c r="C157" s="213">
        <v>6</v>
      </c>
    </row>
    <row r="158" spans="1:3" ht="31" x14ac:dyDescent="0.35">
      <c r="A158" s="212" t="s">
        <v>1049</v>
      </c>
      <c r="B158" s="212" t="s">
        <v>1050</v>
      </c>
      <c r="C158" s="213">
        <v>6</v>
      </c>
    </row>
    <row r="159" spans="1:3" ht="15.5" x14ac:dyDescent="0.35">
      <c r="A159" s="212" t="s">
        <v>1051</v>
      </c>
      <c r="B159" s="212" t="s">
        <v>1052</v>
      </c>
      <c r="C159" s="213">
        <v>4</v>
      </c>
    </row>
    <row r="160" spans="1:3" ht="15.5" x14ac:dyDescent="0.35">
      <c r="A160" s="212" t="s">
        <v>1053</v>
      </c>
      <c r="B160" s="212" t="s">
        <v>1054</v>
      </c>
      <c r="C160" s="213">
        <v>6</v>
      </c>
    </row>
    <row r="161" spans="1:3" ht="15.5" x14ac:dyDescent="0.35">
      <c r="A161" s="212" t="s">
        <v>1055</v>
      </c>
      <c r="B161" s="212" t="s">
        <v>1056</v>
      </c>
      <c r="C161" s="213">
        <v>3</v>
      </c>
    </row>
    <row r="162" spans="1:3" ht="15.5" x14ac:dyDescent="0.35">
      <c r="A162" s="212" t="s">
        <v>1057</v>
      </c>
      <c r="B162" s="212" t="s">
        <v>1058</v>
      </c>
      <c r="C162" s="213">
        <v>4</v>
      </c>
    </row>
    <row r="163" spans="1:3" ht="15.5" x14ac:dyDescent="0.35">
      <c r="A163" s="212" t="s">
        <v>1059</v>
      </c>
      <c r="B163" s="212" t="s">
        <v>1060</v>
      </c>
      <c r="C163" s="213">
        <v>5</v>
      </c>
    </row>
    <row r="164" spans="1:3" ht="31" x14ac:dyDescent="0.35">
      <c r="A164" s="212" t="s">
        <v>1061</v>
      </c>
      <c r="B164" s="212" t="s">
        <v>1062</v>
      </c>
      <c r="C164" s="213">
        <v>3</v>
      </c>
    </row>
    <row r="165" spans="1:3" ht="15.5" x14ac:dyDescent="0.35">
      <c r="A165" s="212" t="s">
        <v>1063</v>
      </c>
      <c r="B165" s="212" t="s">
        <v>1064</v>
      </c>
      <c r="C165" s="213">
        <v>5</v>
      </c>
    </row>
    <row r="166" spans="1:3" ht="15.5" x14ac:dyDescent="0.35">
      <c r="A166" s="212" t="s">
        <v>172</v>
      </c>
      <c r="B166" s="212" t="s">
        <v>1065</v>
      </c>
      <c r="C166" s="213">
        <v>5</v>
      </c>
    </row>
    <row r="167" spans="1:3" ht="15.5" x14ac:dyDescent="0.35">
      <c r="A167" s="212" t="s">
        <v>1066</v>
      </c>
      <c r="B167" s="212" t="s">
        <v>1067</v>
      </c>
      <c r="C167" s="213">
        <v>5</v>
      </c>
    </row>
    <row r="168" spans="1:3" ht="15.5" x14ac:dyDescent="0.35">
      <c r="A168" s="212" t="s">
        <v>1068</v>
      </c>
      <c r="B168" s="212" t="s">
        <v>1069</v>
      </c>
      <c r="C168" s="213">
        <v>5</v>
      </c>
    </row>
    <row r="169" spans="1:3" ht="15.5" x14ac:dyDescent="0.35">
      <c r="A169" s="212" t="s">
        <v>1070</v>
      </c>
      <c r="B169" s="212" t="s">
        <v>1071</v>
      </c>
      <c r="C169" s="213">
        <v>5</v>
      </c>
    </row>
    <row r="170" spans="1:3" ht="15.5" x14ac:dyDescent="0.35">
      <c r="A170" s="212" t="s">
        <v>1072</v>
      </c>
      <c r="B170" s="212" t="s">
        <v>1073</v>
      </c>
      <c r="C170" s="213">
        <v>5</v>
      </c>
    </row>
    <row r="171" spans="1:3" ht="15.5" x14ac:dyDescent="0.35">
      <c r="A171" s="212" t="s">
        <v>1074</v>
      </c>
      <c r="B171" s="212" t="s">
        <v>1075</v>
      </c>
      <c r="C171" s="213">
        <v>6</v>
      </c>
    </row>
    <row r="172" spans="1:3" ht="15.5" x14ac:dyDescent="0.35">
      <c r="A172" s="212" t="s">
        <v>1076</v>
      </c>
      <c r="B172" s="212" t="s">
        <v>1077</v>
      </c>
      <c r="C172" s="213">
        <v>4</v>
      </c>
    </row>
    <row r="173" spans="1:3" ht="15.5" x14ac:dyDescent="0.35">
      <c r="A173" s="212" t="s">
        <v>1078</v>
      </c>
      <c r="B173" s="212" t="s">
        <v>1079</v>
      </c>
      <c r="C173" s="213">
        <v>3</v>
      </c>
    </row>
    <row r="174" spans="1:3" ht="15.5" x14ac:dyDescent="0.35">
      <c r="A174" s="212" t="s">
        <v>1763</v>
      </c>
      <c r="B174" s="212" t="s">
        <v>1764</v>
      </c>
      <c r="C174" s="213">
        <v>4</v>
      </c>
    </row>
    <row r="175" spans="1:3" ht="15.5" x14ac:dyDescent="0.35">
      <c r="A175" s="212" t="s">
        <v>1080</v>
      </c>
      <c r="B175" s="212" t="s">
        <v>1081</v>
      </c>
      <c r="C175" s="213">
        <v>6</v>
      </c>
    </row>
    <row r="176" spans="1:3" ht="31" x14ac:dyDescent="0.35">
      <c r="A176" s="212" t="s">
        <v>1082</v>
      </c>
      <c r="B176" s="212" t="s">
        <v>1083</v>
      </c>
      <c r="C176" s="213">
        <v>5</v>
      </c>
    </row>
    <row r="177" spans="1:3" ht="15.5" x14ac:dyDescent="0.35">
      <c r="A177" s="212" t="s">
        <v>1084</v>
      </c>
      <c r="B177" s="212" t="s">
        <v>1085</v>
      </c>
      <c r="C177" s="213">
        <v>3</v>
      </c>
    </row>
    <row r="178" spans="1:3" ht="15.5" x14ac:dyDescent="0.35">
      <c r="A178" s="212" t="s">
        <v>1086</v>
      </c>
      <c r="B178" s="212" t="s">
        <v>1087</v>
      </c>
      <c r="C178" s="213">
        <v>5</v>
      </c>
    </row>
    <row r="179" spans="1:3" ht="15.5" x14ac:dyDescent="0.35">
      <c r="A179" s="212" t="s">
        <v>1088</v>
      </c>
      <c r="B179" s="212" t="s">
        <v>1089</v>
      </c>
      <c r="C179" s="213">
        <v>5</v>
      </c>
    </row>
    <row r="180" spans="1:3" ht="15.5" x14ac:dyDescent="0.35">
      <c r="A180" s="212" t="s">
        <v>1090</v>
      </c>
      <c r="B180" s="212" t="s">
        <v>1091</v>
      </c>
      <c r="C180" s="213">
        <v>4</v>
      </c>
    </row>
    <row r="181" spans="1:3" ht="15.5" x14ac:dyDescent="0.35">
      <c r="A181" s="212" t="s">
        <v>1092</v>
      </c>
      <c r="B181" s="212" t="s">
        <v>787</v>
      </c>
      <c r="C181" s="213">
        <v>2</v>
      </c>
    </row>
    <row r="182" spans="1:3" ht="15.5" x14ac:dyDescent="0.35">
      <c r="A182" s="212" t="s">
        <v>1093</v>
      </c>
      <c r="B182" s="212" t="s">
        <v>1094</v>
      </c>
      <c r="C182" s="213">
        <v>3</v>
      </c>
    </row>
    <row r="183" spans="1:3" ht="15.5" x14ac:dyDescent="0.35">
      <c r="A183" s="212" t="s">
        <v>1095</v>
      </c>
      <c r="B183" s="212" t="s">
        <v>1096</v>
      </c>
      <c r="C183" s="213">
        <v>3</v>
      </c>
    </row>
    <row r="184" spans="1:3" ht="15.5" x14ac:dyDescent="0.35">
      <c r="A184" s="212" t="s">
        <v>1097</v>
      </c>
      <c r="B184" s="212" t="s">
        <v>1098</v>
      </c>
      <c r="C184" s="213">
        <v>5</v>
      </c>
    </row>
    <row r="185" spans="1:3" ht="15.5" x14ac:dyDescent="0.35">
      <c r="A185" s="212" t="s">
        <v>1099</v>
      </c>
      <c r="B185" s="212" t="s">
        <v>1100</v>
      </c>
      <c r="C185" s="213">
        <v>5</v>
      </c>
    </row>
    <row r="186" spans="1:3" ht="15.5" x14ac:dyDescent="0.35">
      <c r="A186" s="212" t="s">
        <v>1101</v>
      </c>
      <c r="B186" s="212" t="s">
        <v>1102</v>
      </c>
      <c r="C186" s="213">
        <v>2</v>
      </c>
    </row>
    <row r="187" spans="1:3" ht="15.5" x14ac:dyDescent="0.35">
      <c r="A187" s="212" t="s">
        <v>1103</v>
      </c>
      <c r="B187" s="212" t="s">
        <v>1104</v>
      </c>
      <c r="C187" s="213">
        <v>3</v>
      </c>
    </row>
    <row r="188" spans="1:3" ht="15.5" x14ac:dyDescent="0.35">
      <c r="A188" s="212" t="s">
        <v>1105</v>
      </c>
      <c r="B188" s="212" t="s">
        <v>1106</v>
      </c>
      <c r="C188" s="213">
        <v>4</v>
      </c>
    </row>
    <row r="189" spans="1:3" ht="15.5" x14ac:dyDescent="0.35">
      <c r="A189" s="212" t="s">
        <v>1107</v>
      </c>
      <c r="B189" s="212" t="s">
        <v>1108</v>
      </c>
      <c r="C189" s="213">
        <v>2</v>
      </c>
    </row>
    <row r="190" spans="1:3" ht="15.5" x14ac:dyDescent="0.35">
      <c r="A190" s="212" t="s">
        <v>1109</v>
      </c>
      <c r="B190" s="212" t="s">
        <v>1110</v>
      </c>
      <c r="C190" s="213">
        <v>2</v>
      </c>
    </row>
    <row r="191" spans="1:3" ht="15.5" x14ac:dyDescent="0.35">
      <c r="A191" s="212" t="s">
        <v>1111</v>
      </c>
      <c r="B191" s="212" t="s">
        <v>1112</v>
      </c>
      <c r="C191" s="213">
        <v>5</v>
      </c>
    </row>
    <row r="192" spans="1:3" ht="15.5" x14ac:dyDescent="0.35">
      <c r="A192" s="212" t="s">
        <v>1113</v>
      </c>
      <c r="B192" s="212" t="s">
        <v>787</v>
      </c>
      <c r="C192" s="213">
        <v>2</v>
      </c>
    </row>
    <row r="193" spans="1:3" ht="15.5" x14ac:dyDescent="0.35">
      <c r="A193" s="212" t="s">
        <v>1114</v>
      </c>
      <c r="B193" s="212" t="s">
        <v>1115</v>
      </c>
      <c r="C193" s="213">
        <v>3</v>
      </c>
    </row>
    <row r="194" spans="1:3" ht="31" x14ac:dyDescent="0.35">
      <c r="A194" s="212" t="s">
        <v>1116</v>
      </c>
      <c r="B194" s="212" t="s">
        <v>1117</v>
      </c>
      <c r="C194" s="213">
        <v>3</v>
      </c>
    </row>
    <row r="195" spans="1:3" ht="31" x14ac:dyDescent="0.35">
      <c r="A195" s="212" t="s">
        <v>1118</v>
      </c>
      <c r="B195" s="212" t="s">
        <v>1119</v>
      </c>
      <c r="C195" s="213">
        <v>3</v>
      </c>
    </row>
    <row r="196" spans="1:3" ht="15.5" x14ac:dyDescent="0.35">
      <c r="A196" s="212" t="s">
        <v>1120</v>
      </c>
      <c r="B196" s="212" t="s">
        <v>1121</v>
      </c>
      <c r="C196" s="213">
        <v>5</v>
      </c>
    </row>
    <row r="197" spans="1:3" ht="15.5" x14ac:dyDescent="0.35">
      <c r="A197" s="212" t="s">
        <v>1122</v>
      </c>
      <c r="B197" s="212" t="s">
        <v>1123</v>
      </c>
      <c r="C197" s="213">
        <v>4</v>
      </c>
    </row>
    <row r="198" spans="1:3" ht="15.5" x14ac:dyDescent="0.35">
      <c r="A198" s="212" t="s">
        <v>1124</v>
      </c>
      <c r="B198" s="212" t="s">
        <v>787</v>
      </c>
      <c r="C198" s="213">
        <v>2</v>
      </c>
    </row>
    <row r="199" spans="1:3" ht="15.5" x14ac:dyDescent="0.35">
      <c r="A199" s="212" t="s">
        <v>1125</v>
      </c>
      <c r="B199" s="212" t="s">
        <v>1126</v>
      </c>
      <c r="C199" s="213">
        <v>1</v>
      </c>
    </row>
    <row r="200" spans="1:3" ht="15.5" x14ac:dyDescent="0.35">
      <c r="A200" s="212" t="s">
        <v>1127</v>
      </c>
      <c r="B200" s="212" t="s">
        <v>1128</v>
      </c>
      <c r="C200" s="213">
        <v>4</v>
      </c>
    </row>
    <row r="201" spans="1:3" ht="15.5" x14ac:dyDescent="0.35">
      <c r="A201" s="212" t="s">
        <v>1129</v>
      </c>
      <c r="B201" s="212" t="s">
        <v>1130</v>
      </c>
      <c r="C201" s="213">
        <v>3</v>
      </c>
    </row>
    <row r="202" spans="1:3" ht="15.5" x14ac:dyDescent="0.35">
      <c r="A202" s="212" t="s">
        <v>1131</v>
      </c>
      <c r="B202" s="212" t="s">
        <v>1132</v>
      </c>
      <c r="C202" s="213">
        <v>4</v>
      </c>
    </row>
    <row r="203" spans="1:3" ht="15.5" x14ac:dyDescent="0.35">
      <c r="A203" s="212" t="s">
        <v>1133</v>
      </c>
      <c r="B203" s="212" t="s">
        <v>1134</v>
      </c>
      <c r="C203" s="213">
        <v>4</v>
      </c>
    </row>
    <row r="204" spans="1:3" ht="15.5" x14ac:dyDescent="0.35">
      <c r="A204" s="212" t="s">
        <v>1135</v>
      </c>
      <c r="B204" s="212" t="s">
        <v>1136</v>
      </c>
      <c r="C204" s="213">
        <v>4</v>
      </c>
    </row>
    <row r="205" spans="1:3" ht="15.5" x14ac:dyDescent="0.35">
      <c r="A205" s="212" t="s">
        <v>1137</v>
      </c>
      <c r="B205" s="212" t="s">
        <v>1138</v>
      </c>
      <c r="C205" s="213">
        <v>2</v>
      </c>
    </row>
    <row r="206" spans="1:3" ht="15.5" x14ac:dyDescent="0.35">
      <c r="A206" s="212" t="s">
        <v>1139</v>
      </c>
      <c r="B206" s="212" t="s">
        <v>1140</v>
      </c>
      <c r="C206" s="213">
        <v>3</v>
      </c>
    </row>
    <row r="207" spans="1:3" ht="15.5" x14ac:dyDescent="0.35">
      <c r="A207" s="212" t="s">
        <v>1141</v>
      </c>
      <c r="B207" s="212" t="s">
        <v>1142</v>
      </c>
      <c r="C207" s="213">
        <v>4</v>
      </c>
    </row>
    <row r="208" spans="1:3" ht="15.5" x14ac:dyDescent="0.35">
      <c r="A208" s="212" t="s">
        <v>1143</v>
      </c>
      <c r="B208" s="212" t="s">
        <v>1144</v>
      </c>
      <c r="C208" s="213">
        <v>2</v>
      </c>
    </row>
    <row r="209" spans="1:3" ht="15.5" x14ac:dyDescent="0.35">
      <c r="A209" s="212" t="s">
        <v>698</v>
      </c>
      <c r="B209" s="212" t="s">
        <v>699</v>
      </c>
      <c r="C209" s="213">
        <v>4</v>
      </c>
    </row>
    <row r="210" spans="1:3" ht="15.5" x14ac:dyDescent="0.35">
      <c r="A210" s="212" t="s">
        <v>1145</v>
      </c>
      <c r="B210" s="212" t="s">
        <v>1146</v>
      </c>
      <c r="C210" s="213">
        <v>4</v>
      </c>
    </row>
    <row r="211" spans="1:3" ht="15.5" x14ac:dyDescent="0.35">
      <c r="A211" s="212" t="s">
        <v>1147</v>
      </c>
      <c r="B211" s="212" t="s">
        <v>1148</v>
      </c>
      <c r="C211" s="213">
        <v>4</v>
      </c>
    </row>
    <row r="212" spans="1:3" ht="15.5" x14ac:dyDescent="0.35">
      <c r="A212" s="212" t="s">
        <v>1149</v>
      </c>
      <c r="B212" s="212" t="s">
        <v>1150</v>
      </c>
      <c r="C212" s="213">
        <v>3</v>
      </c>
    </row>
    <row r="213" spans="1:3" ht="15.5" x14ac:dyDescent="0.35">
      <c r="A213" s="212" t="s">
        <v>1151</v>
      </c>
      <c r="B213" s="212" t="s">
        <v>787</v>
      </c>
      <c r="C213" s="213">
        <v>2</v>
      </c>
    </row>
    <row r="214" spans="1:3" ht="15.5" x14ac:dyDescent="0.35">
      <c r="A214" s="212" t="s">
        <v>1152</v>
      </c>
      <c r="B214" s="212" t="s">
        <v>1153</v>
      </c>
      <c r="C214" s="213">
        <v>1</v>
      </c>
    </row>
    <row r="215" spans="1:3" ht="15.5" x14ac:dyDescent="0.35">
      <c r="A215" s="212" t="s">
        <v>1154</v>
      </c>
      <c r="B215" s="212" t="s">
        <v>1155</v>
      </c>
      <c r="C215" s="213">
        <v>4</v>
      </c>
    </row>
    <row r="216" spans="1:3" ht="15.5" x14ac:dyDescent="0.35">
      <c r="A216" s="212" t="s">
        <v>1156</v>
      </c>
      <c r="B216" s="212" t="s">
        <v>1157</v>
      </c>
      <c r="C216" s="213">
        <v>4</v>
      </c>
    </row>
    <row r="217" spans="1:3" ht="15.5" x14ac:dyDescent="0.35">
      <c r="A217" s="212" t="s">
        <v>1158</v>
      </c>
      <c r="B217" s="212" t="s">
        <v>1159</v>
      </c>
      <c r="C217" s="213">
        <v>4</v>
      </c>
    </row>
    <row r="218" spans="1:3" ht="31" x14ac:dyDescent="0.35">
      <c r="A218" s="212" t="s">
        <v>1160</v>
      </c>
      <c r="B218" s="212" t="s">
        <v>1161</v>
      </c>
      <c r="C218" s="213">
        <v>4</v>
      </c>
    </row>
    <row r="219" spans="1:3" ht="15.5" x14ac:dyDescent="0.35">
      <c r="A219" s="212" t="s">
        <v>1162</v>
      </c>
      <c r="B219" s="212" t="s">
        <v>1163</v>
      </c>
      <c r="C219" s="213">
        <v>2</v>
      </c>
    </row>
    <row r="220" spans="1:3" ht="15.5" x14ac:dyDescent="0.35">
      <c r="A220" s="212" t="s">
        <v>1164</v>
      </c>
      <c r="B220" s="212" t="s">
        <v>1165</v>
      </c>
      <c r="C220" s="213">
        <v>1</v>
      </c>
    </row>
    <row r="221" spans="1:3" ht="15.5" x14ac:dyDescent="0.35">
      <c r="A221" s="212" t="s">
        <v>1166</v>
      </c>
      <c r="B221" s="212" t="s">
        <v>1167</v>
      </c>
      <c r="C221" s="213">
        <v>1</v>
      </c>
    </row>
    <row r="222" spans="1:3" ht="31" x14ac:dyDescent="0.35">
      <c r="A222" s="212" t="s">
        <v>1168</v>
      </c>
      <c r="B222" s="212" t="s">
        <v>1169</v>
      </c>
      <c r="C222" s="213">
        <v>4</v>
      </c>
    </row>
    <row r="223" spans="1:3" ht="15.5" x14ac:dyDescent="0.35">
      <c r="A223" s="212" t="s">
        <v>424</v>
      </c>
      <c r="B223" s="212" t="s">
        <v>1170</v>
      </c>
      <c r="C223" s="213">
        <v>7</v>
      </c>
    </row>
    <row r="224" spans="1:3" ht="15.5" x14ac:dyDescent="0.35">
      <c r="A224" s="212" t="s">
        <v>468</v>
      </c>
      <c r="B224" s="212" t="s">
        <v>1171</v>
      </c>
      <c r="C224" s="213">
        <v>5</v>
      </c>
    </row>
    <row r="225" spans="1:3" ht="15.5" x14ac:dyDescent="0.35">
      <c r="A225" s="212" t="s">
        <v>1172</v>
      </c>
      <c r="B225" s="212" t="s">
        <v>1173</v>
      </c>
      <c r="C225" s="213">
        <v>6</v>
      </c>
    </row>
    <row r="226" spans="1:3" ht="15.5" x14ac:dyDescent="0.35">
      <c r="A226" s="212" t="s">
        <v>488</v>
      </c>
      <c r="B226" s="212" t="s">
        <v>1174</v>
      </c>
      <c r="C226" s="213">
        <v>5</v>
      </c>
    </row>
    <row r="227" spans="1:3" ht="15.5" x14ac:dyDescent="0.35">
      <c r="A227" s="212" t="s">
        <v>1175</v>
      </c>
      <c r="B227" s="212" t="s">
        <v>1176</v>
      </c>
      <c r="C227" s="213">
        <v>2</v>
      </c>
    </row>
    <row r="228" spans="1:3" ht="15.5" x14ac:dyDescent="0.35">
      <c r="A228" s="212" t="s">
        <v>475</v>
      </c>
      <c r="B228" s="212" t="s">
        <v>1177</v>
      </c>
      <c r="C228" s="213">
        <v>3</v>
      </c>
    </row>
    <row r="229" spans="1:3" ht="15.5" x14ac:dyDescent="0.35">
      <c r="A229" s="212" t="s">
        <v>1178</v>
      </c>
      <c r="B229" s="212" t="s">
        <v>1179</v>
      </c>
      <c r="C229" s="213">
        <v>1</v>
      </c>
    </row>
    <row r="230" spans="1:3" ht="15.5" x14ac:dyDescent="0.35">
      <c r="A230" s="212" t="s">
        <v>502</v>
      </c>
      <c r="B230" s="212" t="s">
        <v>1180</v>
      </c>
      <c r="C230" s="213">
        <v>7</v>
      </c>
    </row>
    <row r="231" spans="1:3" ht="15.5" x14ac:dyDescent="0.35">
      <c r="A231" s="212" t="s">
        <v>1181</v>
      </c>
      <c r="B231" s="212" t="s">
        <v>1182</v>
      </c>
      <c r="C231" s="213">
        <v>2</v>
      </c>
    </row>
    <row r="232" spans="1:3" ht="15.5" x14ac:dyDescent="0.35">
      <c r="A232" s="212" t="s">
        <v>1183</v>
      </c>
      <c r="B232" s="212" t="s">
        <v>1184</v>
      </c>
      <c r="C232" s="213">
        <v>5</v>
      </c>
    </row>
    <row r="233" spans="1:3" ht="15.5" x14ac:dyDescent="0.35">
      <c r="A233" s="212" t="s">
        <v>1185</v>
      </c>
      <c r="B233" s="212" t="s">
        <v>787</v>
      </c>
      <c r="C233" s="213">
        <v>2</v>
      </c>
    </row>
    <row r="234" spans="1:3" ht="15.5" x14ac:dyDescent="0.35">
      <c r="A234" s="212" t="s">
        <v>1186</v>
      </c>
      <c r="B234" s="212" t="s">
        <v>1187</v>
      </c>
      <c r="C234" s="213">
        <v>6</v>
      </c>
    </row>
    <row r="235" spans="1:3" ht="15.5" x14ac:dyDescent="0.35">
      <c r="A235" s="212" t="s">
        <v>481</v>
      </c>
      <c r="B235" s="212" t="s">
        <v>1188</v>
      </c>
      <c r="C235" s="213">
        <v>4</v>
      </c>
    </row>
    <row r="236" spans="1:3" ht="15.5" x14ac:dyDescent="0.35">
      <c r="A236" s="212" t="s">
        <v>1189</v>
      </c>
      <c r="B236" s="212" t="s">
        <v>1190</v>
      </c>
      <c r="C236" s="213">
        <v>6</v>
      </c>
    </row>
    <row r="237" spans="1:3" ht="15.5" x14ac:dyDescent="0.35">
      <c r="A237" s="212" t="s">
        <v>1191</v>
      </c>
      <c r="B237" s="212" t="s">
        <v>1192</v>
      </c>
      <c r="C237" s="213">
        <v>4</v>
      </c>
    </row>
    <row r="238" spans="1:3" ht="15.5" x14ac:dyDescent="0.35">
      <c r="A238" s="212" t="s">
        <v>1193</v>
      </c>
      <c r="B238" s="212" t="s">
        <v>1194</v>
      </c>
      <c r="C238" s="213">
        <v>6</v>
      </c>
    </row>
    <row r="239" spans="1:3" ht="15.5" x14ac:dyDescent="0.35">
      <c r="A239" s="212" t="s">
        <v>1195</v>
      </c>
      <c r="B239" s="212" t="s">
        <v>1196</v>
      </c>
      <c r="C239" s="213">
        <v>4</v>
      </c>
    </row>
    <row r="240" spans="1:3" ht="15.5" x14ac:dyDescent="0.35">
      <c r="A240" s="212" t="s">
        <v>494</v>
      </c>
      <c r="B240" s="212" t="s">
        <v>1197</v>
      </c>
      <c r="C240" s="213">
        <v>7</v>
      </c>
    </row>
    <row r="241" spans="1:3" ht="15.5" x14ac:dyDescent="0.35">
      <c r="A241" s="212" t="s">
        <v>1198</v>
      </c>
      <c r="B241" s="212" t="s">
        <v>1199</v>
      </c>
      <c r="C241" s="213">
        <v>8</v>
      </c>
    </row>
    <row r="242" spans="1:3" ht="15.5" x14ac:dyDescent="0.35">
      <c r="A242" s="212" t="s">
        <v>1200</v>
      </c>
      <c r="B242" s="212" t="s">
        <v>1201</v>
      </c>
      <c r="C242" s="213">
        <v>6</v>
      </c>
    </row>
    <row r="243" spans="1:3" ht="15.5" x14ac:dyDescent="0.35">
      <c r="A243" s="212" t="s">
        <v>1202</v>
      </c>
      <c r="B243" s="212" t="s">
        <v>1203</v>
      </c>
      <c r="C243" s="213">
        <v>5</v>
      </c>
    </row>
    <row r="244" spans="1:3" ht="15.5" x14ac:dyDescent="0.35">
      <c r="A244" s="212" t="s">
        <v>1204</v>
      </c>
      <c r="B244" s="212" t="s">
        <v>1205</v>
      </c>
      <c r="C244" s="213">
        <v>6</v>
      </c>
    </row>
    <row r="245" spans="1:3" ht="31" x14ac:dyDescent="0.35">
      <c r="A245" s="212" t="s">
        <v>1206</v>
      </c>
      <c r="B245" s="212" t="s">
        <v>1207</v>
      </c>
      <c r="C245" s="213">
        <v>1</v>
      </c>
    </row>
    <row r="246" spans="1:3" ht="15.5" x14ac:dyDescent="0.35">
      <c r="A246" s="212" t="s">
        <v>1208</v>
      </c>
      <c r="B246" s="212" t="s">
        <v>1209</v>
      </c>
      <c r="C246" s="213">
        <v>4</v>
      </c>
    </row>
    <row r="247" spans="1:3" ht="15.5" x14ac:dyDescent="0.35">
      <c r="A247" s="212" t="s">
        <v>1210</v>
      </c>
      <c r="B247" s="212" t="s">
        <v>1211</v>
      </c>
      <c r="C247" s="213">
        <v>5</v>
      </c>
    </row>
    <row r="248" spans="1:3" ht="15.5" x14ac:dyDescent="0.35">
      <c r="A248" s="212" t="s">
        <v>1212</v>
      </c>
      <c r="B248" s="212" t="s">
        <v>787</v>
      </c>
      <c r="C248" s="213">
        <v>2</v>
      </c>
    </row>
    <row r="249" spans="1:3" ht="15.5" x14ac:dyDescent="0.35">
      <c r="A249" s="212" t="s">
        <v>1213</v>
      </c>
      <c r="B249" s="212" t="s">
        <v>1214</v>
      </c>
      <c r="C249" s="213">
        <v>8</v>
      </c>
    </row>
    <row r="250" spans="1:3" ht="15.5" x14ac:dyDescent="0.35">
      <c r="A250" s="212" t="s">
        <v>1215</v>
      </c>
      <c r="B250" s="212" t="s">
        <v>1216</v>
      </c>
      <c r="C250" s="213">
        <v>8</v>
      </c>
    </row>
    <row r="251" spans="1:3" ht="31" x14ac:dyDescent="0.35">
      <c r="A251" s="212" t="s">
        <v>1217</v>
      </c>
      <c r="B251" s="212" t="s">
        <v>1218</v>
      </c>
      <c r="C251" s="213">
        <v>7</v>
      </c>
    </row>
    <row r="252" spans="1:3" ht="15.5" x14ac:dyDescent="0.35">
      <c r="A252" s="212" t="s">
        <v>1219</v>
      </c>
      <c r="B252" s="212" t="s">
        <v>1220</v>
      </c>
      <c r="C252" s="213">
        <v>5</v>
      </c>
    </row>
    <row r="253" spans="1:3" ht="15.5" x14ac:dyDescent="0.35">
      <c r="A253" s="212" t="s">
        <v>1221</v>
      </c>
      <c r="B253" s="212" t="s">
        <v>1222</v>
      </c>
      <c r="C253" s="213">
        <v>7</v>
      </c>
    </row>
    <row r="254" spans="1:3" ht="31" x14ac:dyDescent="0.35">
      <c r="A254" s="212" t="s">
        <v>1223</v>
      </c>
      <c r="B254" s="212" t="s">
        <v>1224</v>
      </c>
      <c r="C254" s="213">
        <v>4</v>
      </c>
    </row>
    <row r="255" spans="1:3" ht="15.5" x14ac:dyDescent="0.35">
      <c r="A255" s="212" t="s">
        <v>1225</v>
      </c>
      <c r="B255" s="212" t="s">
        <v>1226</v>
      </c>
      <c r="C255" s="213">
        <v>4</v>
      </c>
    </row>
    <row r="256" spans="1:3" ht="15.5" x14ac:dyDescent="0.35">
      <c r="A256" s="212" t="s">
        <v>1227</v>
      </c>
      <c r="B256" s="212" t="s">
        <v>1228</v>
      </c>
      <c r="C256" s="213">
        <v>5</v>
      </c>
    </row>
    <row r="257" spans="1:3" ht="15.5" x14ac:dyDescent="0.35">
      <c r="A257" s="212" t="s">
        <v>1229</v>
      </c>
      <c r="B257" s="212" t="s">
        <v>1230</v>
      </c>
      <c r="C257" s="213">
        <v>8</v>
      </c>
    </row>
    <row r="258" spans="1:3" ht="15.5" x14ac:dyDescent="0.35">
      <c r="A258" s="212" t="s">
        <v>1231</v>
      </c>
      <c r="B258" s="212" t="s">
        <v>1232</v>
      </c>
      <c r="C258" s="213">
        <v>4</v>
      </c>
    </row>
    <row r="259" spans="1:3" ht="15.5" x14ac:dyDescent="0.35">
      <c r="A259" s="212" t="s">
        <v>1233</v>
      </c>
      <c r="B259" s="212" t="s">
        <v>787</v>
      </c>
      <c r="C259" s="213">
        <v>3</v>
      </c>
    </row>
    <row r="260" spans="1:3" ht="15.5" x14ac:dyDescent="0.35">
      <c r="A260" s="212" t="s">
        <v>1234</v>
      </c>
      <c r="B260" s="212" t="s">
        <v>1235</v>
      </c>
      <c r="C260" s="213">
        <v>5</v>
      </c>
    </row>
    <row r="261" spans="1:3" ht="15.5" x14ac:dyDescent="0.35">
      <c r="A261" s="212" t="s">
        <v>1236</v>
      </c>
      <c r="B261" s="212" t="s">
        <v>1237</v>
      </c>
      <c r="C261" s="213">
        <v>8</v>
      </c>
    </row>
    <row r="262" spans="1:3" ht="15.5" x14ac:dyDescent="0.35">
      <c r="A262" s="212" t="s">
        <v>1238</v>
      </c>
      <c r="B262" s="212" t="s">
        <v>1239</v>
      </c>
      <c r="C262" s="213">
        <v>5</v>
      </c>
    </row>
    <row r="263" spans="1:3" ht="15.5" x14ac:dyDescent="0.35">
      <c r="A263" s="212" t="s">
        <v>1240</v>
      </c>
      <c r="B263" s="212" t="s">
        <v>1241</v>
      </c>
      <c r="C263" s="213">
        <v>4</v>
      </c>
    </row>
    <row r="264" spans="1:3" ht="15.5" x14ac:dyDescent="0.35">
      <c r="A264" s="212" t="s">
        <v>1242</v>
      </c>
      <c r="B264" s="212" t="s">
        <v>1243</v>
      </c>
      <c r="C264" s="213">
        <v>4</v>
      </c>
    </row>
    <row r="265" spans="1:3" ht="15.5" x14ac:dyDescent="0.35">
      <c r="A265" s="212" t="s">
        <v>1244</v>
      </c>
      <c r="B265" s="212" t="s">
        <v>1245</v>
      </c>
      <c r="C265" s="213">
        <v>5</v>
      </c>
    </row>
    <row r="266" spans="1:3" ht="15.5" x14ac:dyDescent="0.35">
      <c r="A266" s="212" t="s">
        <v>1246</v>
      </c>
      <c r="B266" s="212" t="s">
        <v>1247</v>
      </c>
      <c r="C266" s="213">
        <v>6</v>
      </c>
    </row>
    <row r="267" spans="1:3" ht="15.5" x14ac:dyDescent="0.35">
      <c r="A267" s="212" t="s">
        <v>1248</v>
      </c>
      <c r="B267" s="212" t="s">
        <v>1249</v>
      </c>
      <c r="C267" s="213">
        <v>5</v>
      </c>
    </row>
    <row r="268" spans="1:3" ht="15.5" x14ac:dyDescent="0.35">
      <c r="A268" s="212" t="s">
        <v>1250</v>
      </c>
      <c r="B268" s="212" t="s">
        <v>1251</v>
      </c>
      <c r="C268" s="213">
        <v>6</v>
      </c>
    </row>
    <row r="269" spans="1:3" ht="15.5" x14ac:dyDescent="0.35">
      <c r="A269" s="212" t="s">
        <v>1252</v>
      </c>
      <c r="B269" s="212" t="s">
        <v>1253</v>
      </c>
      <c r="C269" s="213">
        <v>8</v>
      </c>
    </row>
    <row r="270" spans="1:3" ht="31" x14ac:dyDescent="0.35">
      <c r="A270" s="212" t="s">
        <v>1254</v>
      </c>
      <c r="B270" s="212" t="s">
        <v>1255</v>
      </c>
      <c r="C270" s="213">
        <v>7</v>
      </c>
    </row>
    <row r="271" spans="1:3" ht="15.5" x14ac:dyDescent="0.35">
      <c r="A271" s="212" t="s">
        <v>1256</v>
      </c>
      <c r="B271" s="212" t="s">
        <v>1257</v>
      </c>
      <c r="C271" s="213">
        <v>6</v>
      </c>
    </row>
    <row r="272" spans="1:3" ht="15.5" x14ac:dyDescent="0.35">
      <c r="A272" s="212" t="s">
        <v>1258</v>
      </c>
      <c r="B272" s="212" t="s">
        <v>1259</v>
      </c>
      <c r="C272" s="213">
        <v>8</v>
      </c>
    </row>
    <row r="273" spans="1:3" ht="15.5" x14ac:dyDescent="0.35">
      <c r="A273" s="212" t="s">
        <v>516</v>
      </c>
      <c r="B273" s="212" t="s">
        <v>1260</v>
      </c>
      <c r="C273" s="213">
        <v>4</v>
      </c>
    </row>
    <row r="274" spans="1:3" ht="15.5" x14ac:dyDescent="0.35">
      <c r="A274" s="212" t="s">
        <v>1261</v>
      </c>
      <c r="B274" s="212" t="s">
        <v>1262</v>
      </c>
      <c r="C274" s="213">
        <v>8</v>
      </c>
    </row>
    <row r="275" spans="1:3" ht="15.5" x14ac:dyDescent="0.35">
      <c r="A275" s="212" t="s">
        <v>1263</v>
      </c>
      <c r="B275" s="212" t="s">
        <v>1264</v>
      </c>
      <c r="C275" s="213">
        <v>6</v>
      </c>
    </row>
    <row r="276" spans="1:3" ht="15.5" x14ac:dyDescent="0.35">
      <c r="A276" s="212" t="s">
        <v>1265</v>
      </c>
      <c r="B276" s="212" t="s">
        <v>1266</v>
      </c>
      <c r="C276" s="213">
        <v>6</v>
      </c>
    </row>
    <row r="277" spans="1:3" ht="15.5" x14ac:dyDescent="0.35">
      <c r="A277" s="212" t="s">
        <v>1267</v>
      </c>
      <c r="B277" s="212" t="s">
        <v>1268</v>
      </c>
      <c r="C277" s="213">
        <v>6</v>
      </c>
    </row>
    <row r="278" spans="1:3" ht="15.5" x14ac:dyDescent="0.35">
      <c r="A278" s="212" t="s">
        <v>1269</v>
      </c>
      <c r="B278" s="212" t="s">
        <v>1270</v>
      </c>
      <c r="C278" s="213">
        <v>4</v>
      </c>
    </row>
    <row r="279" spans="1:3" ht="15.5" x14ac:dyDescent="0.35">
      <c r="A279" s="212" t="s">
        <v>1271</v>
      </c>
      <c r="B279" s="212" t="s">
        <v>787</v>
      </c>
      <c r="C279" s="213">
        <v>2</v>
      </c>
    </row>
    <row r="280" spans="1:3" ht="15.5" x14ac:dyDescent="0.35">
      <c r="A280" s="212" t="s">
        <v>1272</v>
      </c>
      <c r="B280" s="212" t="s">
        <v>1273</v>
      </c>
      <c r="C280" s="213">
        <v>2</v>
      </c>
    </row>
    <row r="281" spans="1:3" ht="15.5" x14ac:dyDescent="0.35">
      <c r="A281" s="212" t="s">
        <v>1274</v>
      </c>
      <c r="B281" s="212" t="s">
        <v>1275</v>
      </c>
      <c r="C281" s="213">
        <v>5</v>
      </c>
    </row>
    <row r="282" spans="1:3" ht="15.5" x14ac:dyDescent="0.35">
      <c r="A282" s="212" t="s">
        <v>1276</v>
      </c>
      <c r="B282" s="212" t="s">
        <v>1277</v>
      </c>
      <c r="C282" s="213">
        <v>5</v>
      </c>
    </row>
    <row r="283" spans="1:3" ht="15.5" x14ac:dyDescent="0.35">
      <c r="A283" s="212" t="s">
        <v>1278</v>
      </c>
      <c r="B283" s="212" t="s">
        <v>1279</v>
      </c>
      <c r="C283" s="213">
        <v>4</v>
      </c>
    </row>
    <row r="284" spans="1:3" ht="15.5" x14ac:dyDescent="0.35">
      <c r="A284" s="212" t="s">
        <v>1280</v>
      </c>
      <c r="B284" s="212" t="s">
        <v>1281</v>
      </c>
      <c r="C284" s="213">
        <v>4</v>
      </c>
    </row>
    <row r="285" spans="1:3" ht="15.5" x14ac:dyDescent="0.35">
      <c r="A285" s="212" t="s">
        <v>1282</v>
      </c>
      <c r="B285" s="212" t="s">
        <v>1283</v>
      </c>
      <c r="C285" s="213">
        <v>8</v>
      </c>
    </row>
    <row r="286" spans="1:3" ht="31" x14ac:dyDescent="0.35">
      <c r="A286" s="212" t="s">
        <v>1284</v>
      </c>
      <c r="B286" s="212" t="s">
        <v>1285</v>
      </c>
      <c r="C286" s="213">
        <v>7</v>
      </c>
    </row>
    <row r="287" spans="1:3" ht="31" x14ac:dyDescent="0.35">
      <c r="A287" s="212" t="s">
        <v>1286</v>
      </c>
      <c r="B287" s="212" t="s">
        <v>1287</v>
      </c>
      <c r="C287" s="213">
        <v>6</v>
      </c>
    </row>
    <row r="288" spans="1:3" ht="31" x14ac:dyDescent="0.35">
      <c r="A288" s="212" t="s">
        <v>1288</v>
      </c>
      <c r="B288" s="212" t="s">
        <v>1289</v>
      </c>
      <c r="C288" s="213">
        <v>8</v>
      </c>
    </row>
    <row r="289" spans="1:3" ht="31" x14ac:dyDescent="0.35">
      <c r="A289" s="212" t="s">
        <v>1290</v>
      </c>
      <c r="B289" s="212" t="s">
        <v>1291</v>
      </c>
      <c r="C289" s="213">
        <v>7</v>
      </c>
    </row>
    <row r="290" spans="1:3" ht="15.5" x14ac:dyDescent="0.35">
      <c r="A290" s="212" t="s">
        <v>1292</v>
      </c>
      <c r="B290" s="212" t="s">
        <v>1293</v>
      </c>
      <c r="C290" s="213">
        <v>6</v>
      </c>
    </row>
    <row r="291" spans="1:3" ht="15.5" x14ac:dyDescent="0.35">
      <c r="A291" s="212" t="s">
        <v>1294</v>
      </c>
      <c r="B291" s="212" t="s">
        <v>1295</v>
      </c>
      <c r="C291" s="213">
        <v>4</v>
      </c>
    </row>
    <row r="292" spans="1:3" ht="15.5" x14ac:dyDescent="0.35">
      <c r="A292" s="212" t="s">
        <v>1296</v>
      </c>
      <c r="B292" s="212" t="s">
        <v>1297</v>
      </c>
      <c r="C292" s="213">
        <v>4</v>
      </c>
    </row>
    <row r="293" spans="1:3" ht="15.5" x14ac:dyDescent="0.35">
      <c r="A293" s="212" t="s">
        <v>1298</v>
      </c>
      <c r="B293" s="212" t="s">
        <v>1299</v>
      </c>
      <c r="C293" s="213">
        <v>5</v>
      </c>
    </row>
    <row r="294" spans="1:3" ht="15.5" x14ac:dyDescent="0.35">
      <c r="A294" s="212" t="s">
        <v>1300</v>
      </c>
      <c r="B294" s="212" t="s">
        <v>1301</v>
      </c>
      <c r="C294" s="213">
        <v>1</v>
      </c>
    </row>
    <row r="295" spans="1:3" ht="15.5" x14ac:dyDescent="0.35">
      <c r="A295" s="212" t="s">
        <v>1302</v>
      </c>
      <c r="B295" s="212" t="s">
        <v>1303</v>
      </c>
      <c r="C295" s="213">
        <v>4</v>
      </c>
    </row>
    <row r="296" spans="1:3" ht="15.5" x14ac:dyDescent="0.35">
      <c r="A296" s="212" t="s">
        <v>1304</v>
      </c>
      <c r="B296" s="212" t="s">
        <v>1305</v>
      </c>
      <c r="C296" s="213">
        <v>7</v>
      </c>
    </row>
    <row r="297" spans="1:3" ht="15.5" x14ac:dyDescent="0.35">
      <c r="A297" s="212" t="s">
        <v>1306</v>
      </c>
      <c r="B297" s="212" t="s">
        <v>1307</v>
      </c>
      <c r="C297" s="213">
        <v>6</v>
      </c>
    </row>
    <row r="298" spans="1:3" ht="15.5" x14ac:dyDescent="0.35">
      <c r="A298" s="212" t="s">
        <v>1308</v>
      </c>
      <c r="B298" s="212" t="s">
        <v>1309</v>
      </c>
      <c r="C298" s="213">
        <v>5</v>
      </c>
    </row>
    <row r="299" spans="1:3" ht="15.5" x14ac:dyDescent="0.35">
      <c r="A299" s="212" t="s">
        <v>1310</v>
      </c>
      <c r="B299" s="212" t="s">
        <v>1311</v>
      </c>
      <c r="C299" s="213">
        <v>5</v>
      </c>
    </row>
    <row r="300" spans="1:3" ht="15.5" x14ac:dyDescent="0.35">
      <c r="A300" s="212" t="s">
        <v>1312</v>
      </c>
      <c r="B300" s="212" t="s">
        <v>1313</v>
      </c>
      <c r="C300" s="213">
        <v>3</v>
      </c>
    </row>
    <row r="301" spans="1:3" ht="15.5" x14ac:dyDescent="0.35">
      <c r="A301" s="212" t="s">
        <v>1314</v>
      </c>
      <c r="B301" s="212" t="s">
        <v>1315</v>
      </c>
      <c r="C301" s="213">
        <v>6</v>
      </c>
    </row>
    <row r="302" spans="1:3" ht="15.5" x14ac:dyDescent="0.35">
      <c r="A302" s="212" t="s">
        <v>1316</v>
      </c>
      <c r="B302" s="212" t="s">
        <v>1317</v>
      </c>
      <c r="C302" s="213">
        <v>5</v>
      </c>
    </row>
    <row r="303" spans="1:3" ht="15.5" x14ac:dyDescent="0.35">
      <c r="A303" s="212" t="s">
        <v>1318</v>
      </c>
      <c r="B303" s="212" t="s">
        <v>1319</v>
      </c>
      <c r="C303" s="213">
        <v>5</v>
      </c>
    </row>
    <row r="304" spans="1:3" ht="15.5" x14ac:dyDescent="0.35">
      <c r="A304" s="212" t="s">
        <v>1320</v>
      </c>
      <c r="B304" s="212" t="s">
        <v>1321</v>
      </c>
      <c r="C304" s="213">
        <v>6</v>
      </c>
    </row>
    <row r="305" spans="1:3" ht="15.5" x14ac:dyDescent="0.35">
      <c r="A305" s="212" t="s">
        <v>1322</v>
      </c>
      <c r="B305" s="212" t="s">
        <v>1323</v>
      </c>
      <c r="C305" s="213">
        <v>5</v>
      </c>
    </row>
    <row r="306" spans="1:3" ht="15.5" x14ac:dyDescent="0.35">
      <c r="A306" s="212" t="s">
        <v>1324</v>
      </c>
      <c r="B306" s="212" t="s">
        <v>1325</v>
      </c>
      <c r="C306" s="213">
        <v>5</v>
      </c>
    </row>
    <row r="307" spans="1:3" ht="15.5" x14ac:dyDescent="0.35">
      <c r="A307" s="212" t="s">
        <v>1326</v>
      </c>
      <c r="B307" s="212" t="s">
        <v>787</v>
      </c>
      <c r="C307" s="213">
        <v>2</v>
      </c>
    </row>
    <row r="308" spans="1:3" ht="15.5" x14ac:dyDescent="0.35">
      <c r="A308" s="212" t="s">
        <v>1327</v>
      </c>
      <c r="B308" s="212" t="s">
        <v>1328</v>
      </c>
      <c r="C308" s="213">
        <v>1</v>
      </c>
    </row>
    <row r="309" spans="1:3" ht="15.5" x14ac:dyDescent="0.35">
      <c r="A309" s="212" t="s">
        <v>1329</v>
      </c>
      <c r="B309" s="212" t="s">
        <v>1330</v>
      </c>
      <c r="C309" s="213">
        <v>4</v>
      </c>
    </row>
    <row r="310" spans="1:3" ht="15.5" x14ac:dyDescent="0.35">
      <c r="A310" s="212" t="s">
        <v>1331</v>
      </c>
      <c r="B310" s="212" t="s">
        <v>1332</v>
      </c>
      <c r="C310" s="213">
        <v>5</v>
      </c>
    </row>
    <row r="311" spans="1:3" ht="15.5" x14ac:dyDescent="0.35">
      <c r="A311" s="212" t="s">
        <v>1333</v>
      </c>
      <c r="B311" s="212" t="s">
        <v>1334</v>
      </c>
      <c r="C311" s="213">
        <v>3</v>
      </c>
    </row>
    <row r="312" spans="1:3" ht="15.5" x14ac:dyDescent="0.35">
      <c r="A312" s="212" t="s">
        <v>1335</v>
      </c>
      <c r="B312" s="212" t="s">
        <v>1336</v>
      </c>
      <c r="C312" s="213">
        <v>6</v>
      </c>
    </row>
    <row r="313" spans="1:3" ht="15.5" x14ac:dyDescent="0.35">
      <c r="A313" s="212" t="s">
        <v>1337</v>
      </c>
      <c r="B313" s="212" t="s">
        <v>1338</v>
      </c>
      <c r="C313" s="213">
        <v>4</v>
      </c>
    </row>
    <row r="314" spans="1:3" ht="15.5" x14ac:dyDescent="0.35">
      <c r="A314" s="212" t="s">
        <v>555</v>
      </c>
      <c r="B314" s="212" t="s">
        <v>1339</v>
      </c>
      <c r="C314" s="213">
        <v>5</v>
      </c>
    </row>
    <row r="315" spans="1:3" ht="15.5" x14ac:dyDescent="0.35">
      <c r="A315" s="212" t="s">
        <v>539</v>
      </c>
      <c r="B315" s="212" t="s">
        <v>1340</v>
      </c>
      <c r="C315" s="213">
        <v>4</v>
      </c>
    </row>
    <row r="316" spans="1:3" ht="15.5" x14ac:dyDescent="0.35">
      <c r="A316" s="212" t="s">
        <v>1341</v>
      </c>
      <c r="B316" s="212" t="s">
        <v>1342</v>
      </c>
      <c r="C316" s="213">
        <v>6</v>
      </c>
    </row>
    <row r="317" spans="1:3" ht="15.5" x14ac:dyDescent="0.35">
      <c r="A317" s="212" t="s">
        <v>1343</v>
      </c>
      <c r="B317" s="212" t="s">
        <v>1344</v>
      </c>
      <c r="C317" s="213">
        <v>6</v>
      </c>
    </row>
    <row r="318" spans="1:3" ht="15.5" x14ac:dyDescent="0.35">
      <c r="A318" s="212" t="s">
        <v>1345</v>
      </c>
      <c r="B318" s="212" t="s">
        <v>1346</v>
      </c>
      <c r="C318" s="213">
        <v>4</v>
      </c>
    </row>
    <row r="319" spans="1:3" ht="15.5" x14ac:dyDescent="0.35">
      <c r="A319" s="212" t="s">
        <v>1347</v>
      </c>
      <c r="B319" s="212" t="s">
        <v>1348</v>
      </c>
      <c r="C319" s="213">
        <v>6</v>
      </c>
    </row>
    <row r="320" spans="1:3" ht="15.5" x14ac:dyDescent="0.35">
      <c r="A320" s="212" t="s">
        <v>1349</v>
      </c>
      <c r="B320" s="212" t="s">
        <v>1350</v>
      </c>
      <c r="C320" s="213">
        <v>3</v>
      </c>
    </row>
    <row r="321" spans="1:3" ht="15.5" x14ac:dyDescent="0.35">
      <c r="A321" s="212" t="s">
        <v>730</v>
      </c>
      <c r="B321" s="212" t="s">
        <v>731</v>
      </c>
      <c r="C321" s="213">
        <v>5</v>
      </c>
    </row>
    <row r="322" spans="1:3" ht="15.5" x14ac:dyDescent="0.35">
      <c r="A322" s="212" t="s">
        <v>1351</v>
      </c>
      <c r="B322" s="212" t="s">
        <v>1352</v>
      </c>
      <c r="C322" s="213">
        <v>4</v>
      </c>
    </row>
    <row r="323" spans="1:3" ht="15.5" x14ac:dyDescent="0.35">
      <c r="A323" s="212" t="s">
        <v>1353</v>
      </c>
      <c r="B323" s="212" t="s">
        <v>1354</v>
      </c>
      <c r="C323" s="213">
        <v>3</v>
      </c>
    </row>
    <row r="324" spans="1:3" ht="15.5" x14ac:dyDescent="0.35">
      <c r="A324" s="212" t="s">
        <v>1355</v>
      </c>
      <c r="B324" s="212" t="s">
        <v>1356</v>
      </c>
      <c r="C324" s="213">
        <v>4</v>
      </c>
    </row>
    <row r="325" spans="1:3" ht="15.5" x14ac:dyDescent="0.35">
      <c r="A325" s="212" t="s">
        <v>1357</v>
      </c>
      <c r="B325" s="212" t="s">
        <v>1358</v>
      </c>
      <c r="C325" s="213">
        <v>5</v>
      </c>
    </row>
    <row r="326" spans="1:3" ht="15.5" x14ac:dyDescent="0.35">
      <c r="A326" s="212" t="s">
        <v>1359</v>
      </c>
      <c r="B326" s="212" t="s">
        <v>1360</v>
      </c>
      <c r="C326" s="213">
        <v>4</v>
      </c>
    </row>
    <row r="327" spans="1:3" ht="15.5" x14ac:dyDescent="0.35">
      <c r="A327" s="212" t="s">
        <v>1361</v>
      </c>
      <c r="B327" s="212" t="s">
        <v>1362</v>
      </c>
      <c r="C327" s="213">
        <v>5</v>
      </c>
    </row>
    <row r="328" spans="1:3" ht="15.5" x14ac:dyDescent="0.35">
      <c r="A328" s="212" t="s">
        <v>1363</v>
      </c>
      <c r="B328" s="212" t="s">
        <v>1364</v>
      </c>
      <c r="C328" s="213">
        <v>4</v>
      </c>
    </row>
    <row r="329" spans="1:3" ht="15.5" x14ac:dyDescent="0.35">
      <c r="A329" s="212" t="s">
        <v>1365</v>
      </c>
      <c r="B329" s="212" t="s">
        <v>1366</v>
      </c>
      <c r="C329" s="213">
        <v>4</v>
      </c>
    </row>
    <row r="330" spans="1:3" ht="15.5" x14ac:dyDescent="0.35">
      <c r="A330" s="212" t="s">
        <v>1367</v>
      </c>
      <c r="B330" s="212" t="s">
        <v>1368</v>
      </c>
      <c r="C330" s="213">
        <v>5</v>
      </c>
    </row>
    <row r="331" spans="1:3" ht="15.5" x14ac:dyDescent="0.35">
      <c r="A331" s="212" t="s">
        <v>1369</v>
      </c>
      <c r="B331" s="212" t="s">
        <v>1370</v>
      </c>
      <c r="C331" s="213">
        <v>6</v>
      </c>
    </row>
    <row r="332" spans="1:3" ht="15.5" x14ac:dyDescent="0.35">
      <c r="A332" s="212" t="s">
        <v>1371</v>
      </c>
      <c r="B332" s="212" t="s">
        <v>1372</v>
      </c>
      <c r="C332" s="213">
        <v>5</v>
      </c>
    </row>
    <row r="333" spans="1:3" ht="15.5" x14ac:dyDescent="0.35">
      <c r="A333" s="212" t="s">
        <v>1373</v>
      </c>
      <c r="B333" s="212" t="s">
        <v>1374</v>
      </c>
      <c r="C333" s="213">
        <v>5</v>
      </c>
    </row>
    <row r="334" spans="1:3" ht="15.5" x14ac:dyDescent="0.35">
      <c r="A334" s="212" t="s">
        <v>1375</v>
      </c>
      <c r="B334" s="212" t="s">
        <v>1376</v>
      </c>
      <c r="C334" s="213">
        <v>6</v>
      </c>
    </row>
    <row r="335" spans="1:3" ht="15.5" x14ac:dyDescent="0.35">
      <c r="A335" s="212" t="s">
        <v>1377</v>
      </c>
      <c r="B335" s="212" t="s">
        <v>1378</v>
      </c>
      <c r="C335" s="213">
        <v>5</v>
      </c>
    </row>
    <row r="336" spans="1:3" ht="15.5" x14ac:dyDescent="0.35">
      <c r="A336" s="212" t="s">
        <v>1379</v>
      </c>
      <c r="B336" s="212" t="s">
        <v>1380</v>
      </c>
      <c r="C336" s="213">
        <v>5</v>
      </c>
    </row>
    <row r="337" spans="1:3" ht="15.5" x14ac:dyDescent="0.35">
      <c r="A337" s="212" t="s">
        <v>1381</v>
      </c>
      <c r="B337" s="212" t="s">
        <v>1382</v>
      </c>
      <c r="C337" s="213">
        <v>6</v>
      </c>
    </row>
    <row r="338" spans="1:3" ht="15.5" x14ac:dyDescent="0.35">
      <c r="A338" s="212" t="s">
        <v>1383</v>
      </c>
      <c r="B338" s="212" t="s">
        <v>1384</v>
      </c>
      <c r="C338" s="213">
        <v>6</v>
      </c>
    </row>
    <row r="339" spans="1:3" ht="15.5" x14ac:dyDescent="0.35">
      <c r="A339" s="212" t="s">
        <v>508</v>
      </c>
      <c r="B339" s="212" t="s">
        <v>1385</v>
      </c>
      <c r="C339" s="213">
        <v>6</v>
      </c>
    </row>
    <row r="340" spans="1:3" ht="15.5" x14ac:dyDescent="0.35">
      <c r="A340" s="212" t="s">
        <v>1386</v>
      </c>
      <c r="B340" s="212" t="s">
        <v>1387</v>
      </c>
      <c r="C340" s="213">
        <v>6</v>
      </c>
    </row>
    <row r="341" spans="1:3" ht="15.5" x14ac:dyDescent="0.35">
      <c r="A341" s="212" t="s">
        <v>1765</v>
      </c>
      <c r="B341" s="212" t="s">
        <v>1766</v>
      </c>
      <c r="C341" s="213">
        <v>5</v>
      </c>
    </row>
    <row r="342" spans="1:3" ht="15.5" x14ac:dyDescent="0.35">
      <c r="A342" s="212" t="s">
        <v>1767</v>
      </c>
      <c r="B342" s="212" t="s">
        <v>1768</v>
      </c>
      <c r="C342" s="213">
        <v>4</v>
      </c>
    </row>
    <row r="343" spans="1:3" ht="15.5" x14ac:dyDescent="0.35">
      <c r="A343" s="212" t="s">
        <v>1388</v>
      </c>
      <c r="B343" s="212" t="s">
        <v>1389</v>
      </c>
      <c r="C343" s="213">
        <v>6</v>
      </c>
    </row>
    <row r="344" spans="1:3" ht="15.5" x14ac:dyDescent="0.35">
      <c r="A344" s="212" t="s">
        <v>1390</v>
      </c>
      <c r="B344" s="212" t="s">
        <v>1391</v>
      </c>
      <c r="C344" s="213">
        <v>5</v>
      </c>
    </row>
    <row r="345" spans="1:3" ht="15.5" x14ac:dyDescent="0.35">
      <c r="A345" s="212" t="s">
        <v>1392</v>
      </c>
      <c r="B345" s="212" t="s">
        <v>1393</v>
      </c>
      <c r="C345" s="213">
        <v>6</v>
      </c>
    </row>
    <row r="346" spans="1:3" ht="15.5" x14ac:dyDescent="0.35">
      <c r="A346" s="212" t="s">
        <v>1394</v>
      </c>
      <c r="B346" s="212" t="s">
        <v>1395</v>
      </c>
      <c r="C346" s="213">
        <v>6</v>
      </c>
    </row>
    <row r="347" spans="1:3" ht="15.5" x14ac:dyDescent="0.35">
      <c r="A347" s="212" t="s">
        <v>1396</v>
      </c>
      <c r="B347" s="212" t="s">
        <v>1397</v>
      </c>
      <c r="C347" s="213">
        <v>4</v>
      </c>
    </row>
    <row r="348" spans="1:3" ht="15.5" x14ac:dyDescent="0.35">
      <c r="A348" s="212" t="s">
        <v>1398</v>
      </c>
      <c r="B348" s="212" t="s">
        <v>1399</v>
      </c>
      <c r="C348" s="213">
        <v>5</v>
      </c>
    </row>
    <row r="349" spans="1:3" ht="15.5" x14ac:dyDescent="0.35">
      <c r="A349" s="212" t="s">
        <v>1400</v>
      </c>
      <c r="B349" s="212" t="s">
        <v>1401</v>
      </c>
      <c r="C349" s="213">
        <v>4</v>
      </c>
    </row>
    <row r="350" spans="1:3" ht="15.5" x14ac:dyDescent="0.35">
      <c r="A350" s="212" t="s">
        <v>1402</v>
      </c>
      <c r="B350" s="212" t="s">
        <v>1403</v>
      </c>
      <c r="C350" s="213">
        <v>3</v>
      </c>
    </row>
    <row r="351" spans="1:3" ht="15.5" x14ac:dyDescent="0.35">
      <c r="A351" s="212" t="s">
        <v>1404</v>
      </c>
      <c r="B351" s="212" t="s">
        <v>1405</v>
      </c>
      <c r="C351" s="213">
        <v>2</v>
      </c>
    </row>
    <row r="352" spans="1:3" ht="15.5" x14ac:dyDescent="0.35">
      <c r="A352" s="212" t="s">
        <v>1406</v>
      </c>
      <c r="B352" s="212" t="s">
        <v>1407</v>
      </c>
      <c r="C352" s="213">
        <v>3</v>
      </c>
    </row>
    <row r="353" spans="1:3" ht="15.5" x14ac:dyDescent="0.35">
      <c r="A353" s="212" t="s">
        <v>1408</v>
      </c>
      <c r="B353" s="212" t="s">
        <v>787</v>
      </c>
      <c r="C353" s="213">
        <v>2</v>
      </c>
    </row>
    <row r="354" spans="1:3" ht="15.5" x14ac:dyDescent="0.35">
      <c r="A354" s="212" t="s">
        <v>1409</v>
      </c>
      <c r="B354" s="212" t="s">
        <v>1410</v>
      </c>
      <c r="C354" s="213">
        <v>7</v>
      </c>
    </row>
    <row r="355" spans="1:3" ht="15.5" x14ac:dyDescent="0.35">
      <c r="A355" s="212" t="s">
        <v>1411</v>
      </c>
      <c r="B355" s="212" t="s">
        <v>1412</v>
      </c>
      <c r="C355" s="213">
        <v>6</v>
      </c>
    </row>
    <row r="356" spans="1:3" ht="15.5" x14ac:dyDescent="0.35">
      <c r="A356" s="212" t="s">
        <v>1413</v>
      </c>
      <c r="B356" s="212" t="s">
        <v>1414</v>
      </c>
      <c r="C356" s="213">
        <v>7</v>
      </c>
    </row>
    <row r="357" spans="1:3" ht="15.5" x14ac:dyDescent="0.35">
      <c r="A357" s="212" t="s">
        <v>1415</v>
      </c>
      <c r="B357" s="212" t="s">
        <v>1416</v>
      </c>
      <c r="C357" s="213">
        <v>5</v>
      </c>
    </row>
    <row r="358" spans="1:3" ht="15.5" x14ac:dyDescent="0.35">
      <c r="A358" s="212" t="s">
        <v>1417</v>
      </c>
      <c r="B358" s="212" t="s">
        <v>1418</v>
      </c>
      <c r="C358" s="213">
        <v>5</v>
      </c>
    </row>
    <row r="359" spans="1:3" ht="15.5" x14ac:dyDescent="0.35">
      <c r="A359" s="212" t="s">
        <v>1419</v>
      </c>
      <c r="B359" s="212" t="s">
        <v>1420</v>
      </c>
      <c r="C359" s="213">
        <v>6</v>
      </c>
    </row>
    <row r="360" spans="1:3" ht="15.5" x14ac:dyDescent="0.35">
      <c r="A360" s="212" t="s">
        <v>1421</v>
      </c>
      <c r="B360" s="212" t="s">
        <v>1422</v>
      </c>
      <c r="C360" s="213">
        <v>5</v>
      </c>
    </row>
    <row r="361" spans="1:3" ht="15.5" x14ac:dyDescent="0.35">
      <c r="A361" s="212" t="s">
        <v>1423</v>
      </c>
      <c r="B361" s="212" t="s">
        <v>1424</v>
      </c>
      <c r="C361" s="213">
        <v>4</v>
      </c>
    </row>
    <row r="362" spans="1:3" ht="15.5" x14ac:dyDescent="0.35">
      <c r="A362" s="212" t="s">
        <v>1425</v>
      </c>
      <c r="B362" s="212" t="s">
        <v>1426</v>
      </c>
      <c r="C362" s="213">
        <v>2</v>
      </c>
    </row>
    <row r="363" spans="1:3" ht="15.5" x14ac:dyDescent="0.35">
      <c r="A363" s="212" t="s">
        <v>1427</v>
      </c>
      <c r="B363" s="212" t="s">
        <v>1428</v>
      </c>
      <c r="C363" s="213">
        <v>4</v>
      </c>
    </row>
    <row r="364" spans="1:3" ht="15.5" x14ac:dyDescent="0.35">
      <c r="A364" s="212" t="s">
        <v>1429</v>
      </c>
      <c r="B364" s="212" t="s">
        <v>1430</v>
      </c>
      <c r="C364" s="213">
        <v>4</v>
      </c>
    </row>
    <row r="365" spans="1:3" ht="15.5" x14ac:dyDescent="0.35">
      <c r="A365" s="212" t="s">
        <v>547</v>
      </c>
      <c r="B365" s="212" t="s">
        <v>1431</v>
      </c>
      <c r="C365" s="213">
        <v>5</v>
      </c>
    </row>
    <row r="366" spans="1:3" ht="15.5" x14ac:dyDescent="0.35">
      <c r="A366" s="212" t="s">
        <v>1432</v>
      </c>
      <c r="B366" s="212" t="s">
        <v>1433</v>
      </c>
      <c r="C366" s="213">
        <v>2</v>
      </c>
    </row>
    <row r="367" spans="1:3" ht="15.5" x14ac:dyDescent="0.35">
      <c r="A367" s="212" t="s">
        <v>1434</v>
      </c>
      <c r="B367" s="212" t="s">
        <v>1435</v>
      </c>
      <c r="C367" s="213">
        <v>4</v>
      </c>
    </row>
    <row r="368" spans="1:3" ht="15.5" x14ac:dyDescent="0.35">
      <c r="A368" s="212" t="s">
        <v>1436</v>
      </c>
      <c r="B368" s="212" t="s">
        <v>1437</v>
      </c>
      <c r="C368" s="213">
        <v>4</v>
      </c>
    </row>
    <row r="369" spans="1:3" ht="15.5" x14ac:dyDescent="0.35">
      <c r="A369" s="212" t="s">
        <v>1438</v>
      </c>
      <c r="B369" s="212" t="s">
        <v>1439</v>
      </c>
      <c r="C369" s="213">
        <v>5</v>
      </c>
    </row>
    <row r="370" spans="1:3" ht="15.5" x14ac:dyDescent="0.35">
      <c r="A370" s="212" t="s">
        <v>1440</v>
      </c>
      <c r="B370" s="212" t="s">
        <v>1441</v>
      </c>
      <c r="C370" s="213">
        <v>8</v>
      </c>
    </row>
    <row r="371" spans="1:3" ht="15.5" x14ac:dyDescent="0.35">
      <c r="A371" s="212" t="s">
        <v>1442</v>
      </c>
      <c r="B371" s="212" t="s">
        <v>1443</v>
      </c>
      <c r="C371" s="213">
        <v>3</v>
      </c>
    </row>
    <row r="372" spans="1:3" ht="15.5" x14ac:dyDescent="0.35">
      <c r="A372" s="212" t="s">
        <v>1444</v>
      </c>
      <c r="B372" s="212" t="s">
        <v>1445</v>
      </c>
      <c r="C372" s="213">
        <v>4</v>
      </c>
    </row>
    <row r="373" spans="1:3" ht="15.5" x14ac:dyDescent="0.35">
      <c r="A373" s="212" t="s">
        <v>1446</v>
      </c>
      <c r="B373" s="212" t="s">
        <v>1447</v>
      </c>
      <c r="C373" s="213">
        <v>4</v>
      </c>
    </row>
    <row r="374" spans="1:3" ht="31" x14ac:dyDescent="0.35">
      <c r="A374" s="212" t="s">
        <v>1448</v>
      </c>
      <c r="B374" s="212" t="s">
        <v>1449</v>
      </c>
      <c r="C374" s="213">
        <v>4</v>
      </c>
    </row>
    <row r="375" spans="1:3" ht="15.5" x14ac:dyDescent="0.35">
      <c r="A375" s="212" t="s">
        <v>1450</v>
      </c>
      <c r="B375" s="212" t="s">
        <v>1451</v>
      </c>
      <c r="C375" s="213">
        <v>5</v>
      </c>
    </row>
    <row r="376" spans="1:3" ht="15.5" x14ac:dyDescent="0.35">
      <c r="A376" s="212" t="s">
        <v>1452</v>
      </c>
      <c r="B376" s="212" t="s">
        <v>1453</v>
      </c>
      <c r="C376" s="213">
        <v>5</v>
      </c>
    </row>
    <row r="377" spans="1:3" ht="15.5" x14ac:dyDescent="0.35">
      <c r="A377" s="212" t="s">
        <v>1454</v>
      </c>
      <c r="B377" s="212" t="s">
        <v>1455</v>
      </c>
      <c r="C377" s="213">
        <v>5</v>
      </c>
    </row>
    <row r="378" spans="1:3" ht="15.5" x14ac:dyDescent="0.35">
      <c r="A378" s="212" t="s">
        <v>1456</v>
      </c>
      <c r="B378" s="212" t="s">
        <v>1457</v>
      </c>
      <c r="C378" s="213">
        <v>4</v>
      </c>
    </row>
    <row r="379" spans="1:3" ht="15.5" x14ac:dyDescent="0.35">
      <c r="A379" s="212" t="s">
        <v>1458</v>
      </c>
      <c r="B379" s="212" t="s">
        <v>1459</v>
      </c>
      <c r="C379" s="213">
        <v>6</v>
      </c>
    </row>
    <row r="380" spans="1:3" ht="15.5" x14ac:dyDescent="0.35">
      <c r="A380" s="212" t="s">
        <v>1460</v>
      </c>
      <c r="B380" s="212" t="s">
        <v>1461</v>
      </c>
      <c r="C380" s="213">
        <v>4</v>
      </c>
    </row>
    <row r="381" spans="1:3" ht="15.5" x14ac:dyDescent="0.35">
      <c r="A381" s="212" t="s">
        <v>1462</v>
      </c>
      <c r="B381" s="212" t="s">
        <v>787</v>
      </c>
      <c r="C381" s="213">
        <v>2</v>
      </c>
    </row>
    <row r="382" spans="1:3" ht="15.5" x14ac:dyDescent="0.35">
      <c r="A382" s="212" t="s">
        <v>1463</v>
      </c>
      <c r="B382" s="212" t="s">
        <v>1464</v>
      </c>
      <c r="C382" s="213">
        <v>4</v>
      </c>
    </row>
    <row r="383" spans="1:3" ht="15.5" x14ac:dyDescent="0.35">
      <c r="A383" s="212" t="s">
        <v>1465</v>
      </c>
      <c r="B383" s="212" t="s">
        <v>1466</v>
      </c>
      <c r="C383" s="213">
        <v>1</v>
      </c>
    </row>
    <row r="384" spans="1:3" ht="15.5" x14ac:dyDescent="0.35">
      <c r="A384" s="212" t="s">
        <v>1467</v>
      </c>
      <c r="B384" s="212" t="s">
        <v>1468</v>
      </c>
      <c r="C384" s="213">
        <v>4</v>
      </c>
    </row>
    <row r="385" spans="1:3" ht="15.5" x14ac:dyDescent="0.35">
      <c r="A385" s="212" t="s">
        <v>1469</v>
      </c>
      <c r="B385" s="212" t="s">
        <v>1470</v>
      </c>
      <c r="C385" s="213">
        <v>3</v>
      </c>
    </row>
    <row r="386" spans="1:3" ht="15.5" x14ac:dyDescent="0.35">
      <c r="A386" s="212" t="s">
        <v>1471</v>
      </c>
      <c r="B386" s="212" t="s">
        <v>1472</v>
      </c>
      <c r="C386" s="213">
        <v>5</v>
      </c>
    </row>
    <row r="387" spans="1:3" ht="15.5" x14ac:dyDescent="0.35">
      <c r="A387" s="212" t="s">
        <v>1473</v>
      </c>
      <c r="B387" s="212" t="s">
        <v>1474</v>
      </c>
      <c r="C387" s="213">
        <v>4</v>
      </c>
    </row>
    <row r="388" spans="1:3" ht="15.5" x14ac:dyDescent="0.35">
      <c r="A388" s="212" t="s">
        <v>1475</v>
      </c>
      <c r="B388" s="212" t="s">
        <v>1476</v>
      </c>
      <c r="C388" s="213">
        <v>4</v>
      </c>
    </row>
    <row r="389" spans="1:3" ht="15.5" x14ac:dyDescent="0.35">
      <c r="A389" s="212" t="s">
        <v>1477</v>
      </c>
      <c r="B389" s="212" t="s">
        <v>1478</v>
      </c>
      <c r="C389" s="213">
        <v>5</v>
      </c>
    </row>
    <row r="390" spans="1:3" ht="15.5" x14ac:dyDescent="0.35">
      <c r="A390" s="212" t="s">
        <v>1479</v>
      </c>
      <c r="B390" s="212" t="s">
        <v>1480</v>
      </c>
      <c r="C390" s="213">
        <v>1</v>
      </c>
    </row>
    <row r="391" spans="1:3" ht="15.5" x14ac:dyDescent="0.35">
      <c r="A391" s="212" t="s">
        <v>1481</v>
      </c>
      <c r="B391" s="212" t="s">
        <v>1482</v>
      </c>
      <c r="C391" s="213">
        <v>1</v>
      </c>
    </row>
    <row r="392" spans="1:3" ht="15.5" x14ac:dyDescent="0.35">
      <c r="A392" s="212" t="s">
        <v>1483</v>
      </c>
      <c r="B392" s="212" t="s">
        <v>787</v>
      </c>
      <c r="C392" s="213">
        <v>2</v>
      </c>
    </row>
    <row r="393" spans="1:3" ht="15.5" x14ac:dyDescent="0.35">
      <c r="A393" s="212" t="s">
        <v>1484</v>
      </c>
      <c r="B393" s="212" t="s">
        <v>1485</v>
      </c>
      <c r="C393" s="213">
        <v>1</v>
      </c>
    </row>
    <row r="394" spans="1:3" ht="15.5" x14ac:dyDescent="0.35">
      <c r="A394" s="212" t="s">
        <v>1486</v>
      </c>
      <c r="B394" s="212" t="s">
        <v>1487</v>
      </c>
      <c r="C394" s="213">
        <v>1</v>
      </c>
    </row>
    <row r="395" spans="1:3" ht="15.5" x14ac:dyDescent="0.35">
      <c r="A395" s="212" t="s">
        <v>1488</v>
      </c>
      <c r="B395" s="212" t="s">
        <v>1489</v>
      </c>
      <c r="C395" s="213">
        <v>1</v>
      </c>
    </row>
    <row r="396" spans="1:3" ht="15.5" x14ac:dyDescent="0.35">
      <c r="A396" s="212" t="s">
        <v>1490</v>
      </c>
      <c r="B396" s="212" t="s">
        <v>1491</v>
      </c>
      <c r="C396" s="213">
        <v>1</v>
      </c>
    </row>
    <row r="397" spans="1:3" ht="15.5" x14ac:dyDescent="0.35">
      <c r="A397" s="212" t="s">
        <v>1492</v>
      </c>
      <c r="B397" s="212" t="s">
        <v>1493</v>
      </c>
      <c r="C397" s="213">
        <v>1</v>
      </c>
    </row>
    <row r="398" spans="1:3" ht="15.5" x14ac:dyDescent="0.35">
      <c r="A398" s="212" t="s">
        <v>1494</v>
      </c>
      <c r="B398" s="212" t="s">
        <v>1495</v>
      </c>
      <c r="C398" s="213">
        <v>1</v>
      </c>
    </row>
    <row r="399" spans="1:3" ht="15.5" x14ac:dyDescent="0.35">
      <c r="A399" s="212" t="s">
        <v>1496</v>
      </c>
      <c r="B399" s="212" t="s">
        <v>1497</v>
      </c>
      <c r="C399" s="213">
        <v>1</v>
      </c>
    </row>
    <row r="400" spans="1:3" ht="15.5" x14ac:dyDescent="0.35">
      <c r="A400" s="212" t="s">
        <v>1498</v>
      </c>
      <c r="B400" s="212" t="s">
        <v>1499</v>
      </c>
      <c r="C400" s="213">
        <v>1</v>
      </c>
    </row>
    <row r="401" spans="1:3" ht="15.5" x14ac:dyDescent="0.35">
      <c r="A401" s="212" t="s">
        <v>1500</v>
      </c>
      <c r="B401" s="212" t="s">
        <v>1501</v>
      </c>
      <c r="C401" s="213">
        <v>1</v>
      </c>
    </row>
    <row r="402" spans="1:3" ht="15.5" x14ac:dyDescent="0.35">
      <c r="A402" s="212" t="s">
        <v>1502</v>
      </c>
      <c r="B402" s="212" t="s">
        <v>1503</v>
      </c>
      <c r="C402" s="213">
        <v>1</v>
      </c>
    </row>
    <row r="403" spans="1:3" ht="15.5" x14ac:dyDescent="0.35">
      <c r="A403" s="212" t="s">
        <v>1504</v>
      </c>
      <c r="B403" s="212" t="s">
        <v>1505</v>
      </c>
      <c r="C403" s="213">
        <v>1</v>
      </c>
    </row>
    <row r="404" spans="1:3" ht="15.5" x14ac:dyDescent="0.35">
      <c r="A404" s="212" t="s">
        <v>1506</v>
      </c>
      <c r="B404" s="212" t="s">
        <v>1507</v>
      </c>
      <c r="C404" s="213">
        <v>1</v>
      </c>
    </row>
    <row r="405" spans="1:3" ht="15.5" x14ac:dyDescent="0.35">
      <c r="A405" s="212" t="s">
        <v>1508</v>
      </c>
      <c r="B405" s="212" t="s">
        <v>1509</v>
      </c>
      <c r="C405" s="213">
        <v>1</v>
      </c>
    </row>
    <row r="406" spans="1:3" ht="15.5" x14ac:dyDescent="0.35">
      <c r="A406" s="212" t="s">
        <v>1510</v>
      </c>
      <c r="B406" s="212" t="s">
        <v>1511</v>
      </c>
      <c r="C406" s="213">
        <v>1</v>
      </c>
    </row>
    <row r="407" spans="1:3" ht="15.5" x14ac:dyDescent="0.35">
      <c r="A407" s="212" t="s">
        <v>1512</v>
      </c>
      <c r="B407" s="212" t="s">
        <v>1513</v>
      </c>
      <c r="C407" s="213">
        <v>1</v>
      </c>
    </row>
    <row r="408" spans="1:3" ht="15.5" x14ac:dyDescent="0.35">
      <c r="A408" s="212" t="s">
        <v>1514</v>
      </c>
      <c r="B408" s="212" t="s">
        <v>1515</v>
      </c>
      <c r="C408" s="213">
        <v>1</v>
      </c>
    </row>
    <row r="409" spans="1:3" ht="15.5" x14ac:dyDescent="0.35">
      <c r="A409" s="212" t="s">
        <v>1516</v>
      </c>
      <c r="B409" s="212" t="s">
        <v>1517</v>
      </c>
      <c r="C409" s="213">
        <v>1</v>
      </c>
    </row>
    <row r="410" spans="1:3" ht="15.5" x14ac:dyDescent="0.35">
      <c r="A410" s="212" t="s">
        <v>1518</v>
      </c>
      <c r="B410" s="212" t="s">
        <v>1519</v>
      </c>
      <c r="C410" s="213">
        <v>1</v>
      </c>
    </row>
    <row r="411" spans="1:3" ht="15.5" x14ac:dyDescent="0.35">
      <c r="A411" s="212" t="s">
        <v>1520</v>
      </c>
      <c r="B411" s="212" t="s">
        <v>1521</v>
      </c>
      <c r="C411" s="213">
        <v>1</v>
      </c>
    </row>
    <row r="412" spans="1:3" ht="15.5" x14ac:dyDescent="0.35">
      <c r="A412" s="212" t="s">
        <v>1522</v>
      </c>
      <c r="B412" s="212" t="s">
        <v>1523</v>
      </c>
      <c r="C412" s="213">
        <v>1</v>
      </c>
    </row>
    <row r="413" spans="1:3" ht="15.5" x14ac:dyDescent="0.35">
      <c r="A413" s="212" t="s">
        <v>1524</v>
      </c>
      <c r="B413" s="212" t="s">
        <v>1525</v>
      </c>
      <c r="C413" s="213">
        <v>1</v>
      </c>
    </row>
    <row r="414" spans="1:3" ht="15.5" x14ac:dyDescent="0.35">
      <c r="A414" s="212" t="s">
        <v>1526</v>
      </c>
      <c r="B414" s="212" t="s">
        <v>1527</v>
      </c>
      <c r="C414" s="213">
        <v>1</v>
      </c>
    </row>
    <row r="415" spans="1:3" ht="15.5" x14ac:dyDescent="0.35">
      <c r="A415" s="212" t="s">
        <v>1528</v>
      </c>
      <c r="B415" s="212" t="s">
        <v>1529</v>
      </c>
      <c r="C415" s="213">
        <v>1</v>
      </c>
    </row>
    <row r="416" spans="1:3" ht="15.5" x14ac:dyDescent="0.35">
      <c r="A416" s="212" t="s">
        <v>1530</v>
      </c>
      <c r="B416" s="212" t="s">
        <v>1531</v>
      </c>
      <c r="C416" s="213">
        <v>1</v>
      </c>
    </row>
    <row r="417" spans="1:3" ht="15.5" x14ac:dyDescent="0.35">
      <c r="A417" s="212" t="s">
        <v>1532</v>
      </c>
      <c r="B417" s="212" t="s">
        <v>1533</v>
      </c>
      <c r="C417" s="213">
        <v>1</v>
      </c>
    </row>
    <row r="418" spans="1:3" ht="15.5" x14ac:dyDescent="0.35">
      <c r="A418" s="212" t="s">
        <v>1534</v>
      </c>
      <c r="B418" s="212" t="s">
        <v>1535</v>
      </c>
      <c r="C418" s="213">
        <v>1</v>
      </c>
    </row>
    <row r="419" spans="1:3" ht="15.5" x14ac:dyDescent="0.35">
      <c r="A419" s="212" t="s">
        <v>1536</v>
      </c>
      <c r="B419" s="212" t="s">
        <v>1537</v>
      </c>
      <c r="C419" s="213">
        <v>1</v>
      </c>
    </row>
    <row r="420" spans="1:3" ht="15.5" x14ac:dyDescent="0.35">
      <c r="A420" s="212" t="s">
        <v>1538</v>
      </c>
      <c r="B420" s="212" t="s">
        <v>1539</v>
      </c>
      <c r="C420" s="213">
        <v>1</v>
      </c>
    </row>
    <row r="421" spans="1:3" ht="15.5" x14ac:dyDescent="0.35">
      <c r="A421" s="212" t="s">
        <v>1540</v>
      </c>
      <c r="B421" s="212" t="s">
        <v>1541</v>
      </c>
      <c r="C421" s="213">
        <v>1</v>
      </c>
    </row>
    <row r="422" spans="1:3" ht="15.5" x14ac:dyDescent="0.35">
      <c r="A422" s="212" t="s">
        <v>1542</v>
      </c>
      <c r="B422" s="212" t="s">
        <v>1543</v>
      </c>
      <c r="C422" s="213">
        <v>1</v>
      </c>
    </row>
    <row r="423" spans="1:3" ht="15.5" x14ac:dyDescent="0.35">
      <c r="A423" s="212" t="s">
        <v>1544</v>
      </c>
      <c r="B423" s="212" t="s">
        <v>1545</v>
      </c>
      <c r="C423" s="213">
        <v>1</v>
      </c>
    </row>
    <row r="424" spans="1:3" ht="15.5" x14ac:dyDescent="0.35">
      <c r="A424" s="212" t="s">
        <v>1546</v>
      </c>
      <c r="B424" s="212" t="s">
        <v>1547</v>
      </c>
      <c r="C424" s="213">
        <v>1</v>
      </c>
    </row>
    <row r="425" spans="1:3" ht="15.5" x14ac:dyDescent="0.35">
      <c r="A425" s="212" t="s">
        <v>1548</v>
      </c>
      <c r="B425" s="212" t="s">
        <v>1549</v>
      </c>
      <c r="C425" s="213">
        <v>1</v>
      </c>
    </row>
    <row r="426" spans="1:3" ht="15.5" x14ac:dyDescent="0.35">
      <c r="A426" s="212" t="s">
        <v>1550</v>
      </c>
      <c r="B426" s="212" t="s">
        <v>1551</v>
      </c>
      <c r="C426" s="213">
        <v>1</v>
      </c>
    </row>
    <row r="427" spans="1:3" ht="15.5" x14ac:dyDescent="0.35">
      <c r="A427" s="212" t="s">
        <v>1552</v>
      </c>
      <c r="B427" s="212" t="s">
        <v>1553</v>
      </c>
      <c r="C427" s="213">
        <v>1</v>
      </c>
    </row>
    <row r="428" spans="1:3" ht="15.5" x14ac:dyDescent="0.35">
      <c r="A428" s="212" t="s">
        <v>1554</v>
      </c>
      <c r="B428" s="212" t="s">
        <v>1555</v>
      </c>
      <c r="C428" s="213">
        <v>1</v>
      </c>
    </row>
    <row r="429" spans="1:3" ht="15.5" x14ac:dyDescent="0.35">
      <c r="A429" s="212" t="s">
        <v>1556</v>
      </c>
      <c r="B429" s="212" t="s">
        <v>1543</v>
      </c>
      <c r="C429" s="213">
        <v>1</v>
      </c>
    </row>
    <row r="430" spans="1:3" ht="15.5" x14ac:dyDescent="0.35">
      <c r="A430" s="212" t="s">
        <v>1557</v>
      </c>
      <c r="B430" s="212" t="s">
        <v>1558</v>
      </c>
      <c r="C430" s="213">
        <v>1</v>
      </c>
    </row>
    <row r="431" spans="1:3" ht="15.5" x14ac:dyDescent="0.35">
      <c r="A431" s="212" t="s">
        <v>1559</v>
      </c>
      <c r="B431" s="212" t="s">
        <v>1560</v>
      </c>
      <c r="C431" s="213">
        <v>1</v>
      </c>
    </row>
    <row r="432" spans="1:3" ht="15.5" x14ac:dyDescent="0.35">
      <c r="A432" s="212" t="s">
        <v>1561</v>
      </c>
      <c r="B432" s="212" t="s">
        <v>1562</v>
      </c>
      <c r="C432" s="213">
        <v>1</v>
      </c>
    </row>
    <row r="433" spans="1:3" ht="15.5" x14ac:dyDescent="0.35">
      <c r="A433" s="212" t="s">
        <v>1563</v>
      </c>
      <c r="B433" s="212" t="s">
        <v>1564</v>
      </c>
      <c r="C433" s="213">
        <v>1</v>
      </c>
    </row>
    <row r="434" spans="1:3" ht="15.5" x14ac:dyDescent="0.35">
      <c r="A434" s="212" t="s">
        <v>1565</v>
      </c>
      <c r="B434" s="212" t="s">
        <v>1566</v>
      </c>
      <c r="C434" s="213">
        <v>1</v>
      </c>
    </row>
    <row r="435" spans="1:3" ht="15.5" x14ac:dyDescent="0.35">
      <c r="A435" s="212" t="s">
        <v>1567</v>
      </c>
      <c r="B435" s="212" t="s">
        <v>1568</v>
      </c>
      <c r="C435" s="213">
        <v>1</v>
      </c>
    </row>
    <row r="436" spans="1:3" ht="15.5" x14ac:dyDescent="0.35">
      <c r="A436" s="212" t="s">
        <v>1569</v>
      </c>
      <c r="B436" s="212" t="s">
        <v>1570</v>
      </c>
      <c r="C436" s="213">
        <v>1</v>
      </c>
    </row>
    <row r="437" spans="1:3" ht="15.5" x14ac:dyDescent="0.35">
      <c r="A437" s="212" t="s">
        <v>1571</v>
      </c>
      <c r="B437" s="212" t="s">
        <v>1572</v>
      </c>
      <c r="C437" s="213">
        <v>1</v>
      </c>
    </row>
    <row r="438" spans="1:3" ht="15.5" x14ac:dyDescent="0.35">
      <c r="A438" s="212" t="s">
        <v>1573</v>
      </c>
      <c r="B438" s="212" t="s">
        <v>1574</v>
      </c>
      <c r="C438" s="213">
        <v>1</v>
      </c>
    </row>
    <row r="439" spans="1:3" ht="15.5" x14ac:dyDescent="0.35">
      <c r="A439" s="212" t="s">
        <v>1575</v>
      </c>
      <c r="B439" s="212" t="s">
        <v>1576</v>
      </c>
      <c r="C439" s="213">
        <v>1</v>
      </c>
    </row>
    <row r="440" spans="1:3" ht="15.5" x14ac:dyDescent="0.35">
      <c r="A440" s="212" t="s">
        <v>1577</v>
      </c>
      <c r="B440" s="212" t="s">
        <v>1578</v>
      </c>
      <c r="C440" s="213">
        <v>1</v>
      </c>
    </row>
    <row r="441" spans="1:3" ht="15.5" x14ac:dyDescent="0.35">
      <c r="A441" s="212" t="s">
        <v>1579</v>
      </c>
      <c r="B441" s="212" t="s">
        <v>1580</v>
      </c>
      <c r="C441" s="213">
        <v>1</v>
      </c>
    </row>
    <row r="442" spans="1:3" ht="15.5" x14ac:dyDescent="0.35">
      <c r="A442" s="212" t="s">
        <v>1581</v>
      </c>
      <c r="B442" s="212" t="s">
        <v>1582</v>
      </c>
      <c r="C442" s="213">
        <v>1</v>
      </c>
    </row>
    <row r="443" spans="1:3" ht="15.5" x14ac:dyDescent="0.35">
      <c r="A443" s="212" t="s">
        <v>1583</v>
      </c>
      <c r="B443" s="212" t="s">
        <v>1584</v>
      </c>
      <c r="C443" s="213">
        <v>1</v>
      </c>
    </row>
    <row r="444" spans="1:3" ht="15.5" x14ac:dyDescent="0.35">
      <c r="A444" s="212" t="s">
        <v>1585</v>
      </c>
      <c r="B444" s="212" t="s">
        <v>1586</v>
      </c>
      <c r="C444" s="213">
        <v>1</v>
      </c>
    </row>
    <row r="445" spans="1:3" ht="15.5" x14ac:dyDescent="0.35">
      <c r="A445" s="212" t="s">
        <v>1587</v>
      </c>
      <c r="B445" s="212" t="s">
        <v>1588</v>
      </c>
      <c r="C445" s="213">
        <v>1</v>
      </c>
    </row>
    <row r="446" spans="1:3" ht="15.5" x14ac:dyDescent="0.35">
      <c r="A446" s="212" t="s">
        <v>1589</v>
      </c>
      <c r="B446" s="212" t="s">
        <v>1590</v>
      </c>
      <c r="C446" s="213">
        <v>1</v>
      </c>
    </row>
    <row r="447" spans="1:3" ht="15.5" x14ac:dyDescent="0.35">
      <c r="A447" s="212" t="s">
        <v>1591</v>
      </c>
      <c r="B447" s="212" t="s">
        <v>1592</v>
      </c>
      <c r="C447" s="213">
        <v>1</v>
      </c>
    </row>
    <row r="448" spans="1:3" ht="15.5" x14ac:dyDescent="0.35">
      <c r="A448" s="212" t="s">
        <v>1593</v>
      </c>
      <c r="B448" s="212" t="s">
        <v>1594</v>
      </c>
      <c r="C448" s="213">
        <v>1</v>
      </c>
    </row>
    <row r="449" spans="1:3" ht="15.5" x14ac:dyDescent="0.35">
      <c r="A449" s="212" t="s">
        <v>1595</v>
      </c>
      <c r="B449" s="212" t="s">
        <v>1596</v>
      </c>
      <c r="C449" s="213">
        <v>1</v>
      </c>
    </row>
    <row r="450" spans="1:3" ht="15.5" x14ac:dyDescent="0.35">
      <c r="A450" s="212" t="s">
        <v>1597</v>
      </c>
      <c r="B450" s="212" t="s">
        <v>1598</v>
      </c>
      <c r="C450" s="213">
        <v>1</v>
      </c>
    </row>
    <row r="451" spans="1:3" ht="15.5" x14ac:dyDescent="0.35">
      <c r="A451" s="212" t="s">
        <v>1599</v>
      </c>
      <c r="B451" s="212" t="s">
        <v>1600</v>
      </c>
      <c r="C451" s="213">
        <v>1</v>
      </c>
    </row>
    <row r="452" spans="1:3" ht="15.5" x14ac:dyDescent="0.35">
      <c r="A452" s="212" t="s">
        <v>1601</v>
      </c>
      <c r="B452" s="212" t="s">
        <v>1602</v>
      </c>
      <c r="C452" s="213">
        <v>1</v>
      </c>
    </row>
    <row r="453" spans="1:3" ht="15.5" x14ac:dyDescent="0.35">
      <c r="A453" s="212" t="s">
        <v>1603</v>
      </c>
      <c r="B453" s="212" t="s">
        <v>1604</v>
      </c>
      <c r="C453" s="213">
        <v>1</v>
      </c>
    </row>
    <row r="454" spans="1:3" ht="15.5" x14ac:dyDescent="0.35">
      <c r="A454" s="212" t="s">
        <v>1605</v>
      </c>
      <c r="B454" s="212" t="s">
        <v>1606</v>
      </c>
      <c r="C454" s="213">
        <v>1</v>
      </c>
    </row>
    <row r="455" spans="1:3" ht="15.5" x14ac:dyDescent="0.35">
      <c r="A455" s="212" t="s">
        <v>1607</v>
      </c>
      <c r="B455" s="212" t="s">
        <v>1608</v>
      </c>
      <c r="C455" s="213">
        <v>1</v>
      </c>
    </row>
    <row r="456" spans="1:3" ht="15.5" x14ac:dyDescent="0.35">
      <c r="A456" s="212" t="s">
        <v>1609</v>
      </c>
      <c r="B456" s="212" t="s">
        <v>1610</v>
      </c>
      <c r="C456" s="213">
        <v>1</v>
      </c>
    </row>
    <row r="457" spans="1:3" ht="15.5" x14ac:dyDescent="0.35">
      <c r="A457" s="212" t="s">
        <v>1611</v>
      </c>
      <c r="B457" s="212" t="s">
        <v>1612</v>
      </c>
      <c r="C457" s="213">
        <v>1</v>
      </c>
    </row>
    <row r="458" spans="1:3" ht="15.5" x14ac:dyDescent="0.35">
      <c r="A458" s="212" t="s">
        <v>1613</v>
      </c>
      <c r="B458" s="212" t="s">
        <v>1614</v>
      </c>
      <c r="C458" s="213">
        <v>1</v>
      </c>
    </row>
    <row r="459" spans="1:3" ht="15.5" x14ac:dyDescent="0.35">
      <c r="A459" s="212" t="s">
        <v>1615</v>
      </c>
      <c r="B459" s="212" t="s">
        <v>1616</v>
      </c>
      <c r="C459" s="213">
        <v>1</v>
      </c>
    </row>
    <row r="460" spans="1:3" ht="15.5" x14ac:dyDescent="0.35">
      <c r="A460" s="212" t="s">
        <v>1617</v>
      </c>
      <c r="B460" s="212" t="s">
        <v>1618</v>
      </c>
      <c r="C460" s="213">
        <v>1</v>
      </c>
    </row>
    <row r="461" spans="1:3" ht="15.5" x14ac:dyDescent="0.35">
      <c r="A461" s="212" t="s">
        <v>1619</v>
      </c>
      <c r="B461" s="212" t="s">
        <v>1620</v>
      </c>
      <c r="C461" s="213">
        <v>1</v>
      </c>
    </row>
    <row r="462" spans="1:3" ht="15.5" x14ac:dyDescent="0.35">
      <c r="A462" s="212" t="s">
        <v>1621</v>
      </c>
      <c r="B462" s="212" t="s">
        <v>1622</v>
      </c>
      <c r="C462" s="213">
        <v>1</v>
      </c>
    </row>
    <row r="463" spans="1:3" ht="15.5" x14ac:dyDescent="0.35">
      <c r="A463" s="212" t="s">
        <v>1623</v>
      </c>
      <c r="B463" s="212" t="s">
        <v>1624</v>
      </c>
      <c r="C463" s="213">
        <v>1</v>
      </c>
    </row>
    <row r="464" spans="1:3" ht="15.5" x14ac:dyDescent="0.35">
      <c r="A464" s="212" t="s">
        <v>1625</v>
      </c>
      <c r="B464" s="212" t="s">
        <v>1626</v>
      </c>
      <c r="C464" s="213">
        <v>1</v>
      </c>
    </row>
    <row r="465" spans="1:3" ht="15.5" x14ac:dyDescent="0.35">
      <c r="A465" s="212" t="s">
        <v>1627</v>
      </c>
      <c r="B465" s="212" t="s">
        <v>1628</v>
      </c>
      <c r="C465" s="213">
        <v>1</v>
      </c>
    </row>
    <row r="466" spans="1:3" ht="15.5" x14ac:dyDescent="0.35">
      <c r="A466" s="212" t="s">
        <v>1629</v>
      </c>
      <c r="B466" s="212" t="s">
        <v>1630</v>
      </c>
      <c r="C466" s="213">
        <v>1</v>
      </c>
    </row>
    <row r="467" spans="1:3" ht="15.5" x14ac:dyDescent="0.35">
      <c r="A467" s="212" t="s">
        <v>1631</v>
      </c>
      <c r="B467" s="212" t="s">
        <v>1632</v>
      </c>
      <c r="C467" s="213">
        <v>1</v>
      </c>
    </row>
    <row r="468" spans="1:3" ht="15.5" x14ac:dyDescent="0.35">
      <c r="A468" s="212" t="s">
        <v>1633</v>
      </c>
      <c r="B468" s="212" t="s">
        <v>1634</v>
      </c>
      <c r="C468" s="213">
        <v>1</v>
      </c>
    </row>
    <row r="469" spans="1:3" ht="15.5" x14ac:dyDescent="0.35">
      <c r="A469" s="212" t="s">
        <v>1635</v>
      </c>
      <c r="B469" s="212" t="s">
        <v>1636</v>
      </c>
      <c r="C469" s="213">
        <v>1</v>
      </c>
    </row>
    <row r="470" spans="1:3" ht="15.5" x14ac:dyDescent="0.35">
      <c r="A470" s="212" t="s">
        <v>1637</v>
      </c>
      <c r="B470" s="212" t="s">
        <v>1638</v>
      </c>
      <c r="C470" s="213">
        <v>1</v>
      </c>
    </row>
    <row r="471" spans="1:3" ht="15.5" x14ac:dyDescent="0.35">
      <c r="A471" s="212" t="s">
        <v>1639</v>
      </c>
      <c r="B471" s="212" t="s">
        <v>1640</v>
      </c>
      <c r="C471" s="213">
        <v>1</v>
      </c>
    </row>
    <row r="472" spans="1:3" ht="15.5" x14ac:dyDescent="0.35">
      <c r="A472" s="212" t="s">
        <v>1641</v>
      </c>
      <c r="B472" s="212" t="s">
        <v>1642</v>
      </c>
      <c r="C472" s="213">
        <v>1</v>
      </c>
    </row>
    <row r="473" spans="1:3" ht="15.5" x14ac:dyDescent="0.35">
      <c r="A473" s="212" t="s">
        <v>1643</v>
      </c>
      <c r="B473" s="212" t="s">
        <v>1644</v>
      </c>
      <c r="C473" s="213">
        <v>1</v>
      </c>
    </row>
    <row r="474" spans="1:3" ht="15.5" x14ac:dyDescent="0.35">
      <c r="A474" s="212" t="s">
        <v>1645</v>
      </c>
      <c r="B474" s="212" t="s">
        <v>1646</v>
      </c>
      <c r="C474" s="213">
        <v>1</v>
      </c>
    </row>
    <row r="475" spans="1:3" ht="15.5" x14ac:dyDescent="0.35">
      <c r="A475" s="212" t="s">
        <v>1647</v>
      </c>
      <c r="B475" s="212" t="s">
        <v>1648</v>
      </c>
      <c r="C475" s="213">
        <v>5</v>
      </c>
    </row>
    <row r="476" spans="1:3" ht="15.5" x14ac:dyDescent="0.35">
      <c r="A476" s="212" t="s">
        <v>1649</v>
      </c>
      <c r="B476" s="212" t="s">
        <v>1650</v>
      </c>
      <c r="C476" s="213">
        <v>4</v>
      </c>
    </row>
    <row r="477" spans="1:3" ht="15.5" x14ac:dyDescent="0.35">
      <c r="A477" s="212" t="s">
        <v>1651</v>
      </c>
      <c r="B477" s="212" t="s">
        <v>1652</v>
      </c>
      <c r="C477" s="213">
        <v>1</v>
      </c>
    </row>
    <row r="478" spans="1:3" ht="15.5" x14ac:dyDescent="0.35">
      <c r="A478" s="212" t="s">
        <v>1653</v>
      </c>
      <c r="B478" s="212" t="s">
        <v>1654</v>
      </c>
      <c r="C478" s="213">
        <v>1</v>
      </c>
    </row>
    <row r="479" spans="1:3" ht="15.5" x14ac:dyDescent="0.35">
      <c r="A479" s="212" t="s">
        <v>1655</v>
      </c>
      <c r="B479" s="212" t="s">
        <v>1656</v>
      </c>
      <c r="C479" s="213">
        <v>1</v>
      </c>
    </row>
    <row r="480" spans="1:3" ht="15.5" x14ac:dyDescent="0.35">
      <c r="A480" s="212" t="s">
        <v>1657</v>
      </c>
      <c r="B480" s="212" t="s">
        <v>1658</v>
      </c>
      <c r="C480" s="213">
        <v>1</v>
      </c>
    </row>
    <row r="481" spans="1:3" ht="15.5" x14ac:dyDescent="0.35">
      <c r="A481" s="212" t="s">
        <v>1659</v>
      </c>
      <c r="B481" s="212" t="s">
        <v>1660</v>
      </c>
      <c r="C481" s="213">
        <v>1</v>
      </c>
    </row>
    <row r="482" spans="1:3" ht="15.5" x14ac:dyDescent="0.35">
      <c r="A482" s="212" t="s">
        <v>1661</v>
      </c>
      <c r="B482" s="212" t="s">
        <v>1662</v>
      </c>
      <c r="C482" s="213">
        <v>1</v>
      </c>
    </row>
    <row r="483" spans="1:3" ht="15.5" x14ac:dyDescent="0.35">
      <c r="A483" s="212" t="s">
        <v>1663</v>
      </c>
      <c r="B483" s="212" t="s">
        <v>1664</v>
      </c>
      <c r="C483" s="213">
        <v>1</v>
      </c>
    </row>
    <row r="484" spans="1:3" ht="15.5" x14ac:dyDescent="0.35">
      <c r="A484" s="212" t="s">
        <v>1665</v>
      </c>
      <c r="B484" s="212" t="s">
        <v>1666</v>
      </c>
      <c r="C484" s="213">
        <v>1</v>
      </c>
    </row>
    <row r="485" spans="1:3" ht="15.5" x14ac:dyDescent="0.35">
      <c r="A485" s="212" t="s">
        <v>1667</v>
      </c>
      <c r="B485" s="212" t="s">
        <v>1668</v>
      </c>
      <c r="C485" s="213">
        <v>1</v>
      </c>
    </row>
    <row r="486" spans="1:3" ht="15.5" x14ac:dyDescent="0.35">
      <c r="A486" s="212" t="s">
        <v>1669</v>
      </c>
      <c r="B486" s="212" t="s">
        <v>1670</v>
      </c>
      <c r="C486" s="213">
        <v>1</v>
      </c>
    </row>
    <row r="487" spans="1:3" ht="15.5" x14ac:dyDescent="0.35">
      <c r="A487" s="212" t="s">
        <v>1671</v>
      </c>
      <c r="B487" s="212" t="s">
        <v>1672</v>
      </c>
      <c r="C487" s="213">
        <v>1</v>
      </c>
    </row>
    <row r="488" spans="1:3" ht="15.5" x14ac:dyDescent="0.35">
      <c r="A488" s="212" t="s">
        <v>1673</v>
      </c>
      <c r="B488" s="212" t="s">
        <v>1674</v>
      </c>
      <c r="C488" s="213">
        <v>1</v>
      </c>
    </row>
    <row r="489" spans="1:3" ht="15.5" x14ac:dyDescent="0.35">
      <c r="A489" s="212" t="s">
        <v>1675</v>
      </c>
      <c r="B489" s="212" t="s">
        <v>1676</v>
      </c>
      <c r="C489" s="213">
        <v>1</v>
      </c>
    </row>
    <row r="490" spans="1:3" ht="15.5" x14ac:dyDescent="0.35">
      <c r="A490" s="212" t="s">
        <v>1677</v>
      </c>
      <c r="B490" s="212" t="s">
        <v>1678</v>
      </c>
      <c r="C490" s="213">
        <v>8</v>
      </c>
    </row>
    <row r="491" spans="1:3" ht="15.5" x14ac:dyDescent="0.35">
      <c r="A491" s="212" t="s">
        <v>1679</v>
      </c>
      <c r="B491" s="212" t="s">
        <v>1680</v>
      </c>
      <c r="C491" s="213">
        <v>1</v>
      </c>
    </row>
    <row r="492" spans="1:3" ht="15.5" x14ac:dyDescent="0.35">
      <c r="A492" s="212" t="s">
        <v>1681</v>
      </c>
      <c r="B492" s="212" t="s">
        <v>1682</v>
      </c>
      <c r="C492" s="213">
        <v>1</v>
      </c>
    </row>
    <row r="493" spans="1:3" ht="15.5" x14ac:dyDescent="0.35">
      <c r="A493" s="212" t="s">
        <v>1683</v>
      </c>
      <c r="B493" s="212" t="s">
        <v>1684</v>
      </c>
      <c r="C493" s="213">
        <v>1</v>
      </c>
    </row>
    <row r="494" spans="1:3" ht="15.5" x14ac:dyDescent="0.35">
      <c r="A494" s="212" t="s">
        <v>1685</v>
      </c>
      <c r="B494" s="212" t="s">
        <v>1686</v>
      </c>
      <c r="C494" s="213">
        <v>1</v>
      </c>
    </row>
    <row r="495" spans="1:3" ht="15.5" x14ac:dyDescent="0.35">
      <c r="A495" s="212" t="s">
        <v>1687</v>
      </c>
      <c r="B495" s="212" t="s">
        <v>1688</v>
      </c>
      <c r="C495" s="213">
        <v>1</v>
      </c>
    </row>
    <row r="496" spans="1:3" ht="15.5" x14ac:dyDescent="0.35">
      <c r="A496" s="212" t="s">
        <v>1689</v>
      </c>
      <c r="B496" s="212" t="s">
        <v>1690</v>
      </c>
      <c r="C496" s="213">
        <v>1</v>
      </c>
    </row>
    <row r="497" spans="1:3" ht="15.5" x14ac:dyDescent="0.35">
      <c r="A497" s="212" t="s">
        <v>1691</v>
      </c>
      <c r="B497" s="212" t="s">
        <v>1692</v>
      </c>
      <c r="C497" s="213">
        <v>1</v>
      </c>
    </row>
    <row r="498" spans="1:3" ht="15.5" x14ac:dyDescent="0.35">
      <c r="A498" s="212" t="s">
        <v>1693</v>
      </c>
      <c r="B498" s="212" t="s">
        <v>1694</v>
      </c>
      <c r="C498" s="213">
        <v>1</v>
      </c>
    </row>
    <row r="499" spans="1:3" ht="15.5" x14ac:dyDescent="0.35">
      <c r="A499" s="212" t="s">
        <v>1695</v>
      </c>
      <c r="B499" s="212" t="s">
        <v>1696</v>
      </c>
      <c r="C499" s="213">
        <v>1</v>
      </c>
    </row>
    <row r="500" spans="1:3" ht="15.5" x14ac:dyDescent="0.35">
      <c r="A500" s="212" t="s">
        <v>1697</v>
      </c>
      <c r="B500" s="212" t="s">
        <v>1698</v>
      </c>
      <c r="C500" s="213">
        <v>1</v>
      </c>
    </row>
    <row r="501" spans="1:3" ht="15.5" x14ac:dyDescent="0.35">
      <c r="A501" s="212" t="s">
        <v>1699</v>
      </c>
      <c r="B501" s="212" t="s">
        <v>1700</v>
      </c>
      <c r="C501" s="213">
        <v>1</v>
      </c>
    </row>
    <row r="502" spans="1:3" ht="15.5" x14ac:dyDescent="0.35">
      <c r="A502" s="212" t="s">
        <v>1701</v>
      </c>
      <c r="B502" s="212" t="s">
        <v>1702</v>
      </c>
      <c r="C502" s="213">
        <v>1</v>
      </c>
    </row>
    <row r="503" spans="1:3" ht="15.5" x14ac:dyDescent="0.35">
      <c r="A503" s="212" t="s">
        <v>1703</v>
      </c>
      <c r="B503" s="212" t="s">
        <v>1704</v>
      </c>
      <c r="C503" s="213">
        <v>1</v>
      </c>
    </row>
    <row r="504" spans="1:3" ht="15.5" x14ac:dyDescent="0.35">
      <c r="A504" s="212" t="s">
        <v>1705</v>
      </c>
      <c r="B504" s="212" t="s">
        <v>1706</v>
      </c>
      <c r="C504" s="213">
        <v>1</v>
      </c>
    </row>
    <row r="505" spans="1:3" ht="15.5" x14ac:dyDescent="0.35">
      <c r="A505" s="212" t="s">
        <v>1707</v>
      </c>
      <c r="B505" s="212" t="s">
        <v>1708</v>
      </c>
      <c r="C505" s="213">
        <v>1</v>
      </c>
    </row>
    <row r="506" spans="1:3" ht="15.5" x14ac:dyDescent="0.35">
      <c r="A506" s="212" t="s">
        <v>1709</v>
      </c>
      <c r="B506" s="212" t="s">
        <v>1710</v>
      </c>
      <c r="C506" s="213">
        <v>1</v>
      </c>
    </row>
    <row r="507" spans="1:3" ht="15.5" x14ac:dyDescent="0.35">
      <c r="A507" s="212" t="s">
        <v>1711</v>
      </c>
      <c r="B507" s="212" t="s">
        <v>1712</v>
      </c>
      <c r="C507" s="213">
        <v>1</v>
      </c>
    </row>
    <row r="508" spans="1:3" ht="15.5" x14ac:dyDescent="0.35">
      <c r="A508" s="212" t="s">
        <v>1713</v>
      </c>
      <c r="B508" s="212" t="s">
        <v>1714</v>
      </c>
      <c r="C508" s="213">
        <v>1</v>
      </c>
    </row>
    <row r="509" spans="1:3" ht="15.5" x14ac:dyDescent="0.35">
      <c r="A509" s="212" t="s">
        <v>1715</v>
      </c>
      <c r="B509" s="212" t="s">
        <v>1716</v>
      </c>
      <c r="C509" s="213">
        <v>1</v>
      </c>
    </row>
    <row r="510" spans="1:3" ht="15.5" x14ac:dyDescent="0.35">
      <c r="A510" s="212" t="s">
        <v>1717</v>
      </c>
      <c r="B510" s="212" t="s">
        <v>1718</v>
      </c>
      <c r="C510" s="213">
        <v>1</v>
      </c>
    </row>
    <row r="511" spans="1:3" ht="15.5" x14ac:dyDescent="0.35">
      <c r="A511" s="212" t="s">
        <v>1719</v>
      </c>
      <c r="B511" s="212" t="s">
        <v>1720</v>
      </c>
      <c r="C511" s="213">
        <v>1</v>
      </c>
    </row>
    <row r="512" spans="1:3" ht="15.5" x14ac:dyDescent="0.35">
      <c r="A512" s="212" t="s">
        <v>1721</v>
      </c>
      <c r="B512" s="212" t="s">
        <v>1722</v>
      </c>
      <c r="C512" s="213">
        <v>1</v>
      </c>
    </row>
    <row r="513" spans="1:3" ht="15.5" x14ac:dyDescent="0.35">
      <c r="A513" s="212" t="s">
        <v>1723</v>
      </c>
      <c r="B513" s="212" t="s">
        <v>1724</v>
      </c>
      <c r="C513" s="213">
        <v>1</v>
      </c>
    </row>
    <row r="514" spans="1:3" ht="15.5" x14ac:dyDescent="0.35">
      <c r="A514" s="212" t="s">
        <v>1725</v>
      </c>
      <c r="B514" s="212" t="s">
        <v>1726</v>
      </c>
      <c r="C514" s="213">
        <v>1</v>
      </c>
    </row>
    <row r="515" spans="1:3" ht="15.5" x14ac:dyDescent="0.35">
      <c r="A515" s="212" t="s">
        <v>1727</v>
      </c>
      <c r="B515" s="212" t="s">
        <v>1728</v>
      </c>
      <c r="C515" s="213">
        <v>1</v>
      </c>
    </row>
    <row r="516" spans="1:3" ht="15.5" x14ac:dyDescent="0.35">
      <c r="A516" s="212" t="s">
        <v>1729</v>
      </c>
      <c r="B516" s="212" t="s">
        <v>1730</v>
      </c>
      <c r="C516" s="213">
        <v>1</v>
      </c>
    </row>
    <row r="517" spans="1:3" ht="15.5" x14ac:dyDescent="0.35">
      <c r="A517" s="212" t="s">
        <v>1731</v>
      </c>
      <c r="B517" s="212" t="s">
        <v>1732</v>
      </c>
      <c r="C517" s="213">
        <v>1</v>
      </c>
    </row>
    <row r="518" spans="1:3" ht="15.5" x14ac:dyDescent="0.35">
      <c r="A518" s="212" t="s">
        <v>1733</v>
      </c>
      <c r="B518" s="212" t="s">
        <v>1734</v>
      </c>
      <c r="C518" s="213">
        <v>1</v>
      </c>
    </row>
    <row r="519" spans="1:3" ht="15.5" x14ac:dyDescent="0.35">
      <c r="A519" s="212" t="s">
        <v>1735</v>
      </c>
      <c r="B519" s="212" t="s">
        <v>1736</v>
      </c>
      <c r="C519" s="213">
        <v>1</v>
      </c>
    </row>
    <row r="520" spans="1:3" ht="15.5" x14ac:dyDescent="0.35">
      <c r="A520" s="212" t="s">
        <v>1737</v>
      </c>
      <c r="B520" s="212" t="s">
        <v>1738</v>
      </c>
      <c r="C520" s="213">
        <v>1</v>
      </c>
    </row>
    <row r="521" spans="1:3" ht="15.5" x14ac:dyDescent="0.35">
      <c r="A521" s="212" t="s">
        <v>1739</v>
      </c>
      <c r="B521" s="212" t="s">
        <v>1740</v>
      </c>
      <c r="C521" s="213">
        <v>1</v>
      </c>
    </row>
    <row r="522" spans="1:3" ht="15.5" x14ac:dyDescent="0.35">
      <c r="A522" s="212" t="s">
        <v>1741</v>
      </c>
      <c r="B522" s="212" t="s">
        <v>1742</v>
      </c>
      <c r="C522" s="213">
        <v>1</v>
      </c>
    </row>
    <row r="523" spans="1:3" ht="15.5" x14ac:dyDescent="0.35">
      <c r="A523" s="212" t="s">
        <v>1743</v>
      </c>
      <c r="B523" s="212" t="s">
        <v>1744</v>
      </c>
      <c r="C523" s="213">
        <v>1</v>
      </c>
    </row>
    <row r="524" spans="1:3" ht="15.5" x14ac:dyDescent="0.35">
      <c r="A524" s="212" t="s">
        <v>1745</v>
      </c>
      <c r="B524" s="212" t="s">
        <v>1746</v>
      </c>
      <c r="C524" s="213">
        <v>1</v>
      </c>
    </row>
    <row r="525" spans="1:3" ht="15.5" x14ac:dyDescent="0.35">
      <c r="A525" s="212" t="s">
        <v>1747</v>
      </c>
      <c r="B525" s="212" t="s">
        <v>1748</v>
      </c>
      <c r="C525" s="213">
        <v>1</v>
      </c>
    </row>
    <row r="526" spans="1:3" ht="15.5" x14ac:dyDescent="0.35">
      <c r="A526" s="212" t="s">
        <v>1749</v>
      </c>
      <c r="B526" s="212" t="s">
        <v>1750</v>
      </c>
      <c r="C526" s="213">
        <v>1</v>
      </c>
    </row>
    <row r="527" spans="1:3" ht="15.5" x14ac:dyDescent="0.35">
      <c r="A527" s="212" t="s">
        <v>1751</v>
      </c>
      <c r="B527" s="212" t="s">
        <v>1752</v>
      </c>
      <c r="C527" s="213">
        <v>1</v>
      </c>
    </row>
  </sheetData>
  <autoFilter ref="A1:U522" xr:uid="{00000000-0009-0000-0000-000005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94B63993-BE92-465D-A357-F87957EFC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E5186A-C541-4429-AA9D-447B01919C97}">
  <ds:schemaRefs>
    <ds:schemaRef ds:uri="http://schemas.microsoft.com/sharepoint/v3/contenttype/forms"/>
  </ds:schemaRefs>
</ds:datastoreItem>
</file>

<file path=customXml/itemProps3.xml><?xml version="1.0" encoding="utf-8"?>
<ds:datastoreItem xmlns:ds="http://schemas.openxmlformats.org/officeDocument/2006/customXml" ds:itemID="{C806DB57-CDAC-4489-8CEF-946EB30A66D0}">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Dashboard</vt:lpstr>
      <vt:lpstr>Results</vt:lpstr>
      <vt:lpstr>Instructions</vt:lpstr>
      <vt:lpstr>Test Cases</vt:lpstr>
      <vt:lpstr>Change Log</vt:lpstr>
      <vt:lpstr>Issue Code Table</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2022-07-06T23:16:10Z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