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Users\d88pb\Documents\Safeguard\Method\SEND TO IRS SCSEM package 09-30-2021\SCSEM Package 09302021\Mainframe\"/>
    </mc:Choice>
  </mc:AlternateContent>
  <xr:revisionPtr revIDLastSave="0" documentId="13_ncr:1_{ECE9F651-632B-40A7-B71E-3D72F0F395CD}"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Cases'!$A$2:$N$63</definedName>
    <definedName name="_xlnm.Print_Area" localSheetId="4">'Change Log'!$A$1:$D$14</definedName>
    <definedName name="_xlnm.Print_Area" localSheetId="0">Dashboard!$A$1:$C$45</definedName>
    <definedName name="_xlnm.Print_Area" localSheetId="2">Instructions!$A$1:$N$39</definedName>
    <definedName name="_xlnm.Print_Area" localSheetId="1">Results!$A$1:$N$23</definedName>
    <definedName name="_xlnm.Print_Area" localSheetId="3">'Test Cases'!$A$1:$K$60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3" i="4"/>
  <c r="B29" i="8"/>
  <c r="B27" i="8"/>
  <c r="O12" i="8"/>
  <c r="M12" i="8"/>
  <c r="E12" i="8"/>
  <c r="D12" i="8"/>
  <c r="C12" i="8"/>
  <c r="B12" i="8"/>
  <c r="D18" i="8" l="1"/>
  <c r="I18" i="8" s="1"/>
  <c r="F12" i="8"/>
  <c r="N12" i="8"/>
  <c r="D21" i="8"/>
  <c r="I21" i="8" s="1"/>
  <c r="E20" i="8"/>
  <c r="E22" i="8"/>
  <c r="C22" i="8"/>
  <c r="F23" i="8"/>
  <c r="E16" i="8"/>
  <c r="E21" i="8"/>
  <c r="C17" i="8"/>
  <c r="F20" i="8"/>
  <c r="H20" i="8" s="1"/>
  <c r="F21" i="8"/>
  <c r="D20" i="8"/>
  <c r="I20" i="8" s="1"/>
  <c r="D17" i="8"/>
  <c r="I17" i="8" s="1"/>
  <c r="C19" i="8"/>
  <c r="C16" i="8"/>
  <c r="E23" i="8"/>
  <c r="D16" i="8"/>
  <c r="I16" i="8" s="1"/>
  <c r="C21" i="8"/>
  <c r="A27" i="8"/>
  <c r="C18" i="8"/>
  <c r="C20" i="8"/>
  <c r="F17" i="8"/>
  <c r="F18" i="8"/>
  <c r="A29" i="8"/>
  <c r="F19" i="8"/>
  <c r="C23" i="8"/>
  <c r="H23" i="8" s="1"/>
  <c r="D23" i="8"/>
  <c r="I23" i="8" s="1"/>
  <c r="D22" i="8"/>
  <c r="I22" i="8" s="1"/>
  <c r="E19" i="8"/>
  <c r="E17" i="8"/>
  <c r="F22" i="8"/>
  <c r="D19" i="8"/>
  <c r="I19" i="8" s="1"/>
  <c r="E18" i="8"/>
  <c r="F16" i="8"/>
  <c r="H21" i="8" l="1"/>
  <c r="H19" i="8"/>
  <c r="H17" i="8"/>
  <c r="H22" i="8"/>
  <c r="H18" i="8"/>
  <c r="H16" i="8"/>
  <c r="D24" i="8" l="1"/>
  <c r="G12" i="8" s="1"/>
</calcChain>
</file>

<file path=xl/sharedStrings.xml><?xml version="1.0" encoding="utf-8"?>
<sst xmlns="http://schemas.openxmlformats.org/spreadsheetml/2006/main" count="1899" uniqueCount="1555">
  <si>
    <t>Internal Revenue Service</t>
  </si>
  <si>
    <t>Office of Safeguards</t>
  </si>
  <si>
    <t xml:space="preserve"> ▪ SCSEM Subject: UNISYS</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</si>
  <si>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</si>
  <si>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</si>
  <si>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</si>
  <si>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</si>
  <si>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</si>
  <si>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</si>
  <si>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</si>
  <si>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</si>
  <si>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</si>
  <si>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</si>
  <si>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</si>
  <si>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</si>
  <si>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</si>
  <si>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</si>
  <si>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</si>
  <si>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</si>
  <si>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</si>
  <si>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</si>
  <si>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</si>
  <si>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</si>
  <si>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</si>
  <si>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</si>
  <si>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</si>
  <si>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</si>
  <si>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</si>
  <si>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</si>
  <si>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</si>
  <si>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</si>
  <si>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</si>
  <si>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</si>
  <si>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</si>
  <si>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</si>
  <si>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</si>
  <si>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</si>
  <si>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</si>
  <si>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</si>
  <si>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</si>
  <si>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</si>
  <si>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</si>
  <si>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</si>
  <si>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</si>
  <si>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</si>
  <si>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</si>
  <si>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</si>
  <si>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</si>
  <si>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</si>
  <si>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</si>
  <si>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</si>
  <si>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</si>
  <si>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</si>
  <si>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</si>
  <si>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</si>
  <si>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</si>
  <si>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</si>
  <si>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</si>
  <si>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</si>
  <si>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</si>
  <si>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</si>
  <si>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</si>
  <si>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</si>
  <si>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</si>
  <si>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</si>
  <si>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</si>
  <si>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UNISYS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</si>
  <si>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</si>
  <si>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</si>
  <si>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</si>
  <si>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</si>
  <si>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DISA STIG for Unisys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</si>
  <si>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</si>
  <si>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</si>
  <si>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</si>
  <si>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</si>
  <si>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</si>
  <si>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</si>
  <si>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</si>
  <si>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</si>
  <si>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</si>
  <si>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</si>
  <si>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</si>
  <si>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</si>
  <si>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</si>
  <si>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</si>
  <si>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</si>
  <si>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</si>
  <si>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</si>
  <si>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</si>
  <si>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</si>
  <si>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</si>
  <si>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</si>
  <si>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</si>
  <si>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</si>
  <si>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</si>
  <si>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</si>
  <si>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</si>
  <si>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</si>
  <si>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</si>
  <si>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</si>
  <si>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</si>
  <si>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</si>
  <si>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</si>
  <si>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</si>
  <si>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</si>
  <si>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</si>
  <si>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</si>
  <si>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</si>
  <si>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</si>
  <si>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</si>
  <si>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</si>
  <si>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</si>
  <si>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</si>
  <si>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</si>
  <si>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</si>
  <si>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</si>
  <si>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</si>
  <si>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</si>
  <si>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</si>
  <si>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</si>
  <si>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</si>
  <si>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</si>
  <si>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</si>
  <si>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</si>
  <si>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UNIS-01</t>
  </si>
  <si>
    <t>SA-22</t>
  </si>
  <si>
    <t>Unsupported System Components</t>
  </si>
  <si>
    <t>Interview</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</si>
  <si>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</si>
  <si>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</si>
  <si>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</si>
  <si>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UNIS-02</t>
  </si>
  <si>
    <t>AC-11</t>
  </si>
  <si>
    <t>Device Lock</t>
  </si>
  <si>
    <t>Interview
Examine</t>
  </si>
  <si>
    <t>Determine if automatic session termination applies to local and remote sessions.</t>
  </si>
  <si>
    <t>The System Administrator (SA) will configure systems to lock
interactive processes (i.e., terminal sessions, ssh sessions, etc.,) after 15 minutes of inactivity
or ensure a password protected screen lock mechanism is used and is set to lock the screen
after 15 minutes of inactivity.</t>
  </si>
  <si>
    <t>Systems are configured to lock interactive processes (i.e., terminal sessions, ssh sessions, etc.,) after 15 minutes of inactivity
or ensure a password protected screen lock mechanism is used and is set to lock the screen
after 15 minutes of inactivity.</t>
  </si>
  <si>
    <t>Moderate</t>
  </si>
  <si>
    <t>HAC2</t>
  </si>
  <si>
    <t>HAC2: User sessions do not lock after the Publication 1075 required timeframe</t>
  </si>
  <si>
    <t>UNIS-03</t>
  </si>
  <si>
    <t>AC-2</t>
  </si>
  <si>
    <t>Account Management</t>
  </si>
  <si>
    <t>Examine</t>
  </si>
  <si>
    <t>System User List</t>
  </si>
  <si>
    <t>The vendor-supplied default system administrator account has been revoked or suspended after successful installation.</t>
  </si>
  <si>
    <t>Review the user accounts report. Determine if the vendor-supplied default system administrator account can be revoked or suspended without adverse affect.
Verify the vendor-supplied default system administrator account has been revoked, if possible.</t>
  </si>
  <si>
    <t xml:space="preserve">The vendor-supplied default system administrator account has been revoked or suspended. If the vendor-supplied system administrator account cannot be safely revoked or suspended, this test is Not Applicable. </t>
  </si>
  <si>
    <t>Note: Document how the default account has been rendered unusable (revoked, suspended or other).</t>
  </si>
  <si>
    <t>Significant</t>
  </si>
  <si>
    <t>HAC27</t>
  </si>
  <si>
    <t>HAC27: Default accounts have not been disabled or renamed</t>
  </si>
  <si>
    <t>UNIS-04</t>
  </si>
  <si>
    <t xml:space="preserve">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day time period; and (vi) reviewing user accounts semi-annually.  </t>
  </si>
  <si>
    <t>Confer with the Information Assurance Manager (IAM) to determine the site policy and procedures for issuing, managing, reviewing, and deactivating user accounts.</t>
  </si>
  <si>
    <t>The site implements account management procedures to issue, manage, review, and deactivate user accounts.</t>
  </si>
  <si>
    <t>HAC37</t>
  </si>
  <si>
    <t>HAC37: Account management procedures are not implemented</t>
  </si>
  <si>
    <t>UNIS-05</t>
  </si>
  <si>
    <t>AC-3</t>
  </si>
  <si>
    <t>Access Enforcement</t>
  </si>
  <si>
    <t xml:space="preserve">Any exits active on the system must be reviewed and verified for authorized changes.  </t>
  </si>
  <si>
    <t>Consult with the system administrator to ensure that any active system exits are reviewed and verified for authorized changes.</t>
  </si>
  <si>
    <t>All active system exits are reviewed and verified for authorized changes.</t>
  </si>
  <si>
    <t>HCM23</t>
  </si>
  <si>
    <t>HCM23: System is not monitored for changes from baseline</t>
  </si>
  <si>
    <t>UNIS-06</t>
  </si>
  <si>
    <t>System Configuration</t>
  </si>
  <si>
    <t xml:space="preserve">Terminal Security is ON  </t>
  </si>
  <si>
    <t>Procedures:  
Review the SENTRY_CONTROL system-wide configuration parameter.</t>
  </si>
  <si>
    <t>Expected Results: 
TRUE
Note: SENTRY_CONTROL = TRUE configuration parameter permits identification &amp; authentication security features to be configured at the system level (system-wide security options). The SENTRY_CONTROL  = TRUE configuration parameter meets Security Level 1 – Fundamental Security or higher.</t>
  </si>
  <si>
    <t>HCM42</t>
  </si>
  <si>
    <t>HCM42: UNISYS security settings are not properly configured</t>
  </si>
  <si>
    <t>UNIS-07</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</si>
  <si>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</si>
  <si>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</si>
  <si>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</si>
  <si>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</si>
  <si>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</si>
  <si>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2. Determine if the naming convention of the files identifies them as containing FTI.</t>
  </si>
  <si>
    <t xml:space="preserve">All sequential access ("flat") files containing FTI are named to clearly identify them as containing FTI (wholly or in part).
</t>
  </si>
  <si>
    <t>Note: Document here the file names of the sequential ("flat") files which contain FTI.</t>
  </si>
  <si>
    <t>Limited</t>
  </si>
  <si>
    <t>HAC4</t>
  </si>
  <si>
    <t>HAC4: FTI is not labeled and is commingled with non-FTI</t>
  </si>
  <si>
    <t>UNIS-08</t>
  </si>
  <si>
    <t>Assess the file-level labeling of databases (or other direct access files) containing FTI.</t>
  </si>
  <si>
    <t>Procedures:
1. Identify which databases (or other direct access files) on the system contain FTI.
2. Determine if the naming convention of the files identifies them as containing FTI.</t>
  </si>
  <si>
    <t xml:space="preserve">All databases (or other direct access files) containing FTI are named to clearly identify them as containing FTI.
</t>
  </si>
  <si>
    <t>Note: Document here the file names of the databases (or other direct access files)  which contain FTI.</t>
  </si>
  <si>
    <t>UNIS-09</t>
  </si>
  <si>
    <t>AC-5</t>
  </si>
  <si>
    <t>Separation of Duties</t>
  </si>
  <si>
    <t>User List</t>
  </si>
  <si>
    <t>Security officer user-ids are restricted to security administrators and security sub administrators.</t>
  </si>
  <si>
    <t>Procedures:
Use the SIMAN security tool to display the Master Menu Screen.
Select  "User-id Maintenance" Menu Screen.
Select "Generate Administrator Summary" processing mode to generate the Administrator Summary report.
Review user-ids listed under "USER-ID ADMINISTRATORS". The user-ids prefixed with an asterisk (*) represent the site's sub-administrator user-ids. Conversely, the user-ids not prefixed with an asterisk represent the site's security administrator user-ids.
Determine users / user names and job descriptions associated with the user-ids.</t>
  </si>
  <si>
    <t xml:space="preserve">Expected Results:  
User-ids are restricted to security administrators and security sub administrators. </t>
  </si>
  <si>
    <t>Note: Document how device identification and authentication is accomplished, and the relevant software and configuration settings (SSH daemon config parameters, etc.).</t>
  </si>
  <si>
    <t>HAC11</t>
  </si>
  <si>
    <t>HAC11: User access was not established with concept of least privilege</t>
  </si>
  <si>
    <t>UNIS-10</t>
  </si>
  <si>
    <t>Security-privileged system-high users are restricted to security officer user-ids.</t>
  </si>
  <si>
    <t>Procedures:
Identify all users whose security records have the following characteristics: (a) full clearance level range of 0 to 63, (b) a user compartment set of ALL, and (c) the Set A Privileges of SSCCL, SSBYCOMP, and SSBYPASSOWNR.</t>
  </si>
  <si>
    <t>Expected Results:  
Security-privileged system high users are restricted to security officer user-ids. All unprivileged users should have (a) a clearance level range with a minimum of 0 and a maximum of 0, (b) a compartment set of NULL.
(Note:  SSCCL permits a user to circumvent clearance level validation within the range specified in the user's security record. Also permits user to change executing clearance levels within that range.
SSBYCOMP permits a user to circumvent compartment set validation within the maximum compartment set specified in the user's security record.
SSBYPASSOWNR permits user to circumvent discretionary access control validation – including Access Control Record (ACR) validation.</t>
  </si>
  <si>
    <t>HAC12</t>
  </si>
  <si>
    <t>HAC12: Separation of duties is not in place</t>
  </si>
  <si>
    <t>UNIS-11</t>
  </si>
  <si>
    <t>AC-6</t>
  </si>
  <si>
    <t>Least Privilege</t>
  </si>
  <si>
    <t>Trusted security privilege, SSBAFC (BYACR), is restricted to appropriate users or programs.</t>
  </si>
  <si>
    <t>Procedures:
Using SIMAN interactive batch mode (i.e., keyword syntax interface), generate report – listing all user-ids with the SSBAFC security privilege.
SSBAFC permits bypass of ACR evaluation for file access, user-id security-record access, and subsystem transition.  SSBAFC does not permit bypass of the private access list.
(Note:  Not routinely required by security officers.)</t>
  </si>
  <si>
    <t>Expected Results:  
SSBAFC (BYACR), is restricted to appropriate users or programs.</t>
  </si>
  <si>
    <t>UNIS-12</t>
  </si>
  <si>
    <t>Trusted security privilege, SSBYCOMP (BYCOMPMT), is restricted to appropriate users or programs.</t>
  </si>
  <si>
    <t>Procedures:
Using SIMAN interactive batch mode (i.e., keyword syntax interface), generate report – listing all user-ids with the SSBYCOMP security privilege.
SSBYCOMP permits bypass of compartment validation within the user's compartment set for file and user-id record access.  SSBYCOMP does not permit bypass of compartment validation for subsystem transition.
(Note:  Not routinely required by security officers.)</t>
  </si>
  <si>
    <t>Expected Results:  
SSBYCOMP (BYCOMPMT), is restricted to appropriate users or programs.</t>
  </si>
  <si>
    <t>UNIS-13</t>
  </si>
  <si>
    <t>Trusted security privilege, SSBYPASSOWNR (BYOWNER), is restricted to appropriate users or programs.</t>
  </si>
  <si>
    <t>Procedures:
Using SIMAN interactive batch mode (i.e., keyword syntax interface), generate report – listing all user-ids with the SSBYPASSOWNR security privilege.
SSBYPASSOWNR permits bypass of owner and ACR validations for files, users, and subsystems. Bypass ownership and ACR validations on file assignment (owned files only), user-id records, and subsystem transitions. To bypass read-only and write-only validations on owned files, users also need the SSBKUP (BYRWMODE) privilege.
(Note:  Not routinely required by security officers.)</t>
  </si>
  <si>
    <t>Expected Results:  
SSBYPASSOWNR (BYOWNER), is restricted to appropriate users or programs.</t>
  </si>
  <si>
    <t>UNIS-14</t>
  </si>
  <si>
    <t>Trusted security privilege, SSBKUP (BYRWMODE) is restricted to appropriate users or programs.</t>
  </si>
  <si>
    <t>Procedures:
Using SIMAN interactive batch mode (i.e., keyword syntax interface), generate report – listing all user-ids with the SSBKUP security privilege.
SSBKUP permits write into read-only files or read of write-only files. For owned files, the SSBYPASSOWNR security privilege is also needed to bypass read-only and write-only files. Conversely, for unowned files, no other privilege is needed.
(Note:  Not routinely required by security officers.)</t>
  </si>
  <si>
    <t>Expected Results:  
SSBKUP, (BYRWMODE) is restricted to appropriate users or programs.</t>
  </si>
  <si>
    <t>UNIS-15</t>
  </si>
  <si>
    <t>Trusted security privilege, SSBYCL (BYCL), is restricted to appropriate users or programs.</t>
  </si>
  <si>
    <t>Procedures:
Using SIMAN interactive batch mode (i.e., keyword syntax interface), generate report – listing all user-ids with the SSBYCL security privilege.
SSBYCL permits bypass of clearance level validation, regardless of user-id clearance-level range for file access.  SSBYCL does not bypass message validation, or validations in subsystem transitions.
(Note:  Not routinely required by security officers.)</t>
  </si>
  <si>
    <t>Expected Results:  
SSBYCL (BYCL), is restricted to appropriate users or programs.</t>
  </si>
  <si>
    <t>UNIS-16</t>
  </si>
  <si>
    <t>Trusted security privilege, SSADID (ABSDVASG), is restricted to appropriate users or programs because it allows the user to bypass the name check that is required if a labeled tape was written without the F-option.</t>
  </si>
  <si>
    <t>Procedures:
Using SIMAN interactive batch mode (i.e., keyword syntax interface), generate report – listing all user-ids with the SSADID security privilege.
SSADID permits absolute device-id assignment including special I/O devices, symbiont-controlled devices, and online maintenance of all system peripherals.  Such an assignment bypasses file assignment validation.
(Note: Not routinely required by security officers.)
(Note: If Quota Level 4 is configured, a user-id must also have the proper Quota set in order to perform an absolute device-id assignment.)</t>
  </si>
  <si>
    <t>Expected Results:  
SSADID (ABSDVASG), is restricted to appropriate users or programs.</t>
  </si>
  <si>
    <t>UNIS-17</t>
  </si>
  <si>
    <t>Trusted security privilege, SSBYOBJREUSE (SSBHDR1RDCHK), is restricted to appropriate users or programs because it allows Bypass tape header1 read checks.</t>
  </si>
  <si>
    <t>Procedures:
Using SIMAN interactive batch mode (i.e., keyword syntax interface), generate report – listing all user-ids with the SSBYOBJREUSE security privilege.
SSBYOBJREUSE permits users to bypass EOF marks/blocks on tapes – using the Executive Request (ER) IO$ and IOW$ locate block function (LBLK$). Consequently, users could access information beyond the software EOT and potentially gain access to information with different security attributes.  SSBYOBJREUSE permits access to areas not cleared.  Use of this privilege requires use of the SSBHDR1RDCHK privilege – which is not security relevant.
(Note: With SENTRY_CONTROL=FALSE, the security officer, EXEC8 and the overhead user-id, are required to SSBYOBJREUSE privilege. However, SSBHDR1RDCHK should be removed EXEC8 PCT security buffer so the Exec does not run with that privilege (SSBHDR1RDCHK remains in the EXEC8 security record).</t>
  </si>
  <si>
    <t>Expected Results:  
SSBYOBJREUSE is restricted to appropriate users or programs.</t>
  </si>
  <si>
    <t>UNIS-18</t>
  </si>
  <si>
    <t>File Access Rules</t>
  </si>
  <si>
    <t>Logical access to SYS$*TSS$FILE security database is appropriately restricted.</t>
  </si>
  <si>
    <t>Procedures:
Using SIMAN:
Determine if the security database is owned (has a specified owner – usually the file creator) or unowned. Existing read/write keys are ignored for owned files, but not ignored for unowned files.  Ensure database executes as system high.
Evaluate the clearance file level associated with the security database. Normally, this will be the creator's executing clearance level when the file was created.
Evaluate the file compartment set associated with the security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</si>
  <si>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routine system support staff.
(Note: SYS$TSS$FILE stores terminal security information including user-ids, passwords, and password expiration parameters. A user-id must be in the SYS$*TSS$FILE before a user-id record can be created in SYS$*SACRD$.)</t>
  </si>
  <si>
    <t>UNIS-19</t>
  </si>
  <si>
    <t>Logical access to SYS$*SMDTF$ security database is appropriately restricted</t>
  </si>
  <si>
    <t>Procedures:
Determine if the security database is owned (has a specified owner – usually the file creator) or unowned. Existing read/write keys are ignored for owned files, but not ignored for unowned files. Ensure database executes as system high.
Evaluate the clearance file level associated with the security database. Normally, this will be the creator's executing clearance level when the file was created.
Evaluate the file compartment set associated with the security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</si>
  <si>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routine system support staff.
Note: The file stores the security mandatory definition table (SMDT), which is comprised of: the symbolic clearance level definition table (SCLDT) and the security-compartment definition table (SCDT).</t>
  </si>
  <si>
    <t>UNIS-20</t>
  </si>
  <si>
    <t>Logical access to SYS$*ACCOUNT$R1 security database is appropriately restricted.</t>
  </si>
  <si>
    <t>Expected Results:  
Logical access is restricted to routine system support staff.
(Note:  SYS$*ACCOUNT$R1 stores Quota sets attached to user-ids to limit the resources used by the attached user-id. This file also stores a resource limit on real-time execution of executing programs.)</t>
  </si>
  <si>
    <t>UNIS-21</t>
  </si>
  <si>
    <t>Logical access to database containing FTI data is appropriately restricted.</t>
  </si>
  <si>
    <t>Procedures:
Determine if the database that contains FTI data is owned (has a specified owner – usually the file creator) or unowned. Existing read/write keys are ignored for owned files, but not ignored for unowned files. Ensure database executes as system high.
Evaluate the clearance file level associated with the database. Normally, this will be the creator's executing clearance level when the file was created.
Evaluate the file compartment set associated with the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</si>
  <si>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users who need access to the FTI data to perform their job functions.</t>
  </si>
  <si>
    <t>UNIS-22</t>
  </si>
  <si>
    <t>AC-7</t>
  </si>
  <si>
    <t>Unsuccessful Logon Attempts</t>
  </si>
  <si>
    <t>User-ids are disabled after three (3) unsuccessful password attempts (hacker frustration feature) within a 120 minute period.</t>
  </si>
  <si>
    <t xml:space="preserve">Procedures:
Review the MAXATMP (MAX_SIGN_ON_ATTEMPTS) system-wide configuration parameter. 
MAX_SIGN_ON_ATTEMPTS denotes the maximum number of invalid sign-on attempts allowed before the system begins to ignore sign-on attempts once the maximum number specified is exceeded. </t>
  </si>
  <si>
    <t>Expected Results:  
3
Note:  The DELAYSOL (DELAYED_SIGN_SOLICITATION) system-wide configuration parameter must be disabled (set to FALSE) to ensure the MAXATMP parameter takes effect. DELAYSOL denotes a solicitation delay between invalid sign-on attempts. The delay period automatically increases between attempts. After eight (8) invalid sign-on attempts, the system closes the session and disables the user-id.</t>
  </si>
  <si>
    <t>HAC15</t>
  </si>
  <si>
    <t>HAC15: User accounts not locked out after 3 unsuccessful login attempts</t>
  </si>
  <si>
    <t>UNIS-23</t>
  </si>
  <si>
    <t>User-ids (at the user-id level) are disabled after three invalid password attempts within a 120 minute period..</t>
  </si>
  <si>
    <t xml:space="preserve">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invalid passwords.
</t>
  </si>
  <si>
    <t>Expected Results: 
3
Note: MAXATMP system-wide configuration parameter denotes the maximum number of invalid sign-on attempts allowed before the system begins to ignore sign-on attempts after the maximum number specified is exceeded.  
The DELAYSOL system-wide configuration parameter must be disabled (set to FALSE) to ensure the MAXATMP parameter takes effect. DELAYSOL denotes a solicitation delay between invalid sign-on attempts. The delay period automatically increases between attempts. After eight (8) invalid sign-on attempts, the system closes the session and disables the user-id.</t>
  </si>
  <si>
    <t>UNIS-24</t>
  </si>
  <si>
    <t>AC-8</t>
  </si>
  <si>
    <t>System Use Notification</t>
  </si>
  <si>
    <t xml:space="preserve">The computer system displays an approved screen-warning banner, which outlines the nature and sensitivity of information processed on the system and the consequences / penalties for misuse.  </t>
  </si>
  <si>
    <t>Procedures:
Review the logon warning banner for information consistent with IRS-approved documentation</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</si>
  <si>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</si>
  <si>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</si>
  <si>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</si>
  <si>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UNIS-25</t>
  </si>
  <si>
    <t>AU-12</t>
  </si>
  <si>
    <t>Audit Generation</t>
  </si>
  <si>
    <t>Checks to see if auditing is implemented.</t>
  </si>
  <si>
    <t>Confer with the Information Assurance Manager (IAM) and System Administrator (SA).  Verify that auditing is enabled.  If auditing is not enabled then this is a finding.</t>
  </si>
  <si>
    <t>Auditing is implemented.</t>
  </si>
  <si>
    <t>HAU2</t>
  </si>
  <si>
    <t>HAU2: No auditing is being performed on the system</t>
  </si>
  <si>
    <t>UNIS-26</t>
  </si>
  <si>
    <t>AU-2</t>
  </si>
  <si>
    <t>Audit Events</t>
  </si>
  <si>
    <t>System Configuration &amp; Audit Logs</t>
  </si>
  <si>
    <t>System audit logging parameters are configured to capture all security-relevant events.</t>
  </si>
  <si>
    <t>Procedures:
Determine if the following system-wide configuration parameters are enabled on the system:  
TSS_CONTROL = TRUE
Review the LOGCONSOLEON (CONSOLE_CLASS_LOGGED) system-wide configuration parameter.
LOGCONSOLEON forces the system to create log entry type 203.
Review audit logs (e.g. hardcopy DUMP using Log Analyzer or online review) to ensure the entry type is captured and monitored.</t>
  </si>
  <si>
    <t>Expected Results: 
TRUE
Note:  The following provides a brief description of the log entry type:
Type 203 – Operator keyins and all console messages</t>
  </si>
  <si>
    <t>HAU17</t>
  </si>
  <si>
    <t>HAU17: Audit logs do not capture sufficient auditable events</t>
  </si>
  <si>
    <t>UNIS-27</t>
  </si>
  <si>
    <t>Procedures:
Determine if the following system-wide configuration parameters are enabled on the system:  
TSS_CONTROL = TRUE
Review the LOGFILEHDRON (LOG_FILE_HDR_CLASS_LOGGED) system-wide configuration parameter.
LOGFILEHDRON forces the system to create the system time, date, and system-identification log entries. 
Review audit logs (e.g. hardcopy DUMP using Log Analyzer or online review) to ensure the logging controls are captured and monitored.</t>
  </si>
  <si>
    <t>Expected Results: 
TRUE</t>
  </si>
  <si>
    <t>UNIS-28</t>
  </si>
  <si>
    <t>Procedures:
Determine if the following system-wide configuration parameters are enabled on the system:  
TSS_CONTROL = TRUE
Review the LOGSYSHISTON () system-wide configuration parameter.
LOGSYSHISTON forces the system to create the security log-entry types 461, 801, 805 through 814, 12001, 12002, and 13002.
Review audit logs (e.g. hardcopy DUMP using Log Analyzer or online review) to ensure the entry types are captured and monitored.</t>
  </si>
  <si>
    <t>Expected Results: 
TRUE
Note:  The following provides a brief description of log entry types:
Type 461 – Insufficient privilege to perform Media Manager function
Type 801 – Security Messages **
Type 805 – Creation of a user-id record
Type 806 – Modification of a user-id record
Type 807 – Modification of a file record (MFD)
Type 809 – Tape Volume Access Log Entries
Type 810 – Sign-on Validation Log Entries
Type 811 – Compartment Table Log Entries
Type 812 – Subsystem Transition Log Entries
Type 813 – Print Label Change Log Entries
Type 814 – Clearance Level Change Log Entries
Type 12001 – Password changes, using SIMAN, by the security officer.
Type 12002 – User-ID enabled or disabled by SIMAN
Type 13002 – A thread illegally tried to write to a read-only file.
** Includes (a) Password changes with @PASSWD, (b) Password changes with  @@PASSWD, (c) Changes in secured ER(s) and privileges, and (d) Other security-relevant events.</t>
  </si>
  <si>
    <t>UNIS-29</t>
  </si>
  <si>
    <t>All security-related events are recorded in the system audit log.</t>
  </si>
  <si>
    <t>Procedures:
Verify the following system-wide configuration parameter:
EXERR_054_FOR_ALAT = TRUE</t>
  </si>
  <si>
    <t>Expected Results: 
TRUE
Note:  This configuration parameter causes a system stop if the ASCII log audit trail (ALAT) is rendered inoperable or becomes unavailable.  This control ensures data loss does not occur.</t>
  </si>
  <si>
    <t>UNIS-30</t>
  </si>
  <si>
    <t>AU-3</t>
  </si>
  <si>
    <t>Content of Audit Records</t>
  </si>
  <si>
    <t>Audit and Security Reports</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</si>
  <si>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  </t>
  </si>
  <si>
    <t>Request the Security Administrator to generate sample audit and security reports, and verify that all required information is included in the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</si>
  <si>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adding, modifying, or deleting the userid). 2. The violation report records audit events, which include the original of request (e.g., terminal ID) for logon, logoff, password change, and user system activities. 3. The violation report records audit events which include the original of request (e.g., terminal ID) for logon, logoff, password change, and user system activities.</t>
  </si>
  <si>
    <t>HAU22</t>
  </si>
  <si>
    <t>HAU22: Content of audit records is not sufficient</t>
  </si>
  <si>
    <t>UNIS-31</t>
  </si>
  <si>
    <t>AU-4</t>
  </si>
  <si>
    <t>Audit Storage Capacity</t>
  </si>
  <si>
    <t>Check to see if the organization allocates sufficient audit record storage capacity and configures auditing to reduce the likelihood of such capacity being exceeded.</t>
  </si>
  <si>
    <t>Interview Information Assurance Officer (IAO) or System Administrator (SA) and ask if log storage is sufficient to meet IRS logging and retention requirements. IRS Publication 1075, section 9.3, requires log data retention for 7 years.</t>
  </si>
  <si>
    <t>Sufficient storage is available to meet IRS logging and retention policies.</t>
  </si>
  <si>
    <t>HAU23
HAU24
HAU7</t>
  </si>
  <si>
    <t>HAU23: Audit storage capacity threshold has not been defined
HAU24: Administrators are not notified when audit storage threshold is reached
HAU7: Audit records are not retained per Pub 1075</t>
  </si>
  <si>
    <t>UNIS-32</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</si>
  <si>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</si>
  <si>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</si>
  <si>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</si>
  <si>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DASD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</si>
  <si>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 xml:space="preserve">1. A scheduled job is executed to archive the log to a secure location on the server for the Mainframe; it shall include DASD or other media 
2. Security event logs manually cleared by the system administrator is recorded as an auditable event for future analysis.
3. Security event logging is configured to capture the clearing of the security event log itself as an auditable event.
</t>
  </si>
  <si>
    <t>HAU25</t>
  </si>
  <si>
    <t>HAU25: Audit processing failures are not properly reported and responded to</t>
  </si>
  <si>
    <t>UNIS-33</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</si>
  <si>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</si>
  <si>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</si>
  <si>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</si>
  <si>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</si>
  <si>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(at least weekly).  Automated tools are used if available.</t>
  </si>
  <si>
    <t>HAU3
HAU18</t>
  </si>
  <si>
    <t>HAU3: Audit logs are not being reviewed
HAU18: Audit logs are reviewed, but not per Pub 1075 requirements</t>
  </si>
  <si>
    <t>UNIS-34</t>
  </si>
  <si>
    <t>AU-9</t>
  </si>
  <si>
    <t>Protection of Audit Information</t>
  </si>
  <si>
    <t>Audit trails are protected from modification, unauthorized access, or destruction.</t>
  </si>
  <si>
    <t>Procedures:
Verify the following system-wide configuration parameter:
SRSF_SYS_HIGH = TRUE</t>
  </si>
  <si>
    <t>Expected Results: 
TRUE
Note: SRSF_SYS_HIGH = TRUE denotes all security-relatable files, including the ASCII log audit trail (ALAT), are   system high and can only be accessed by security-privileged, system high users.  See test procedure under DAC section for qualification of security-privileged, system high users.</t>
  </si>
  <si>
    <t>HAU10</t>
  </si>
  <si>
    <t>HAU10: Audit logs are not properly protected</t>
  </si>
  <si>
    <t>UNIS-35</t>
  </si>
  <si>
    <t xml:space="preserve">The audit trail shall be protected from unauthorized access, use, deletion or modification.
The audit trail shall be restricted to personnel routinely responsible for performing security audit functions. </t>
  </si>
  <si>
    <t xml:space="preserve">Procedures:
Conferee with the Information Assurance Manager (IAM).  Verify that access to the audit files is restricted to personnel routinely responsible for performing security audit functions. </t>
  </si>
  <si>
    <t xml:space="preserve">Access to the audit files is restricted to authorized personnel.
</t>
  </si>
  <si>
    <t>UNIS-36</t>
  </si>
  <si>
    <t>IA-2</t>
  </si>
  <si>
    <t>Identification and Authentication (Organizational Users)</t>
  </si>
  <si>
    <t xml:space="preserve">All system tasks have a  userid associated with them.  </t>
  </si>
  <si>
    <t>Confer with the system administrator to verify that all system tasks have a userid associated with them, such that all access authorizations will be dependent on the privileges granted to the associated userid.</t>
  </si>
  <si>
    <t>All system tasks have a an associated userid.</t>
  </si>
  <si>
    <t>HAC29</t>
  </si>
  <si>
    <t>HAC29: Access to system functionality without identification and authentication</t>
  </si>
  <si>
    <t>UNIS-37</t>
  </si>
  <si>
    <t>Each userid is unique and is consistent with the naming conventions of the facility.</t>
  </si>
  <si>
    <t>Confer with the system administrator to verify that each userid is unique and is consistent with the entity's naming-conventions policy.</t>
  </si>
  <si>
    <t>Each userid is unique and is consistent with the entity's naming-conventions policy.</t>
  </si>
  <si>
    <t>HAC20
HIA2</t>
  </si>
  <si>
    <t>HAC20: Agency duplicates usernames
HIA2: Standardized naming convention is not enforced</t>
  </si>
  <si>
    <t>UNIS-38</t>
  </si>
  <si>
    <t>IA-3</t>
  </si>
  <si>
    <t>Device Identification and Authentication</t>
  </si>
  <si>
    <t>The information system identifies and authenticates specific devices before establishing a connection.</t>
  </si>
  <si>
    <t>Confer with the System Administrator (SA) to verify that devices connecting to the system are identified and authenticated before the connection is allowed.</t>
  </si>
  <si>
    <t>Devices are required to authenticate before connection to the system is allowed.</t>
  </si>
  <si>
    <t>HIA1</t>
  </si>
  <si>
    <t>HIA1: Adequate device identification and authentication is not employed</t>
  </si>
  <si>
    <t>UNIS-39</t>
  </si>
  <si>
    <t>IA-4</t>
  </si>
  <si>
    <t>Identifier Management</t>
  </si>
  <si>
    <t>User Configuration</t>
  </si>
  <si>
    <t>User-ids (at the user-id level) are disabled after 120 days of inactivity.</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</si>
  <si>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days of inactivity.</t>
  </si>
  <si>
    <t>Expected Results: 
120 days
Note:  This parameter is not available as a system-wide configuration parameter.  This parameter is unique to each user-id.  Consequently, a risk-based sampling of privileged system users was selected for testing.</t>
  </si>
  <si>
    <t>HAC10</t>
  </si>
  <si>
    <t>HAC10: Accounts do not expire after the correct period of inactivity</t>
  </si>
  <si>
    <t>UNIS-40</t>
  </si>
  <si>
    <t>Revoked / deactivated user-ids are archived; they are not deleted, and are not re-issued / re-used.</t>
  </si>
  <si>
    <t>Procedures:
Confer with the Information Assurance Manager (IAM) to determine the site policy and procedures for handling revoked / deactivated user-ids.</t>
  </si>
  <si>
    <t>HAC48</t>
  </si>
  <si>
    <t>HAC48: Usernames are not archived and may be re-issued to different users</t>
  </si>
  <si>
    <t>UNIS-41</t>
  </si>
  <si>
    <t>IA-5</t>
  </si>
  <si>
    <t>Authenticator Management</t>
  </si>
  <si>
    <t>Users are forced to change passwords at a maximum of every 90 days.</t>
  </si>
  <si>
    <t xml:space="preserve">Procedures:
Review the MAXPASSDAY (DEFAULT_MAX_DAYS_PASSWORD) system-wide configuration parameter.
DEFAULT_MAX_DAYS_PASSWORD denotes the maximum number of days a user will be forced to change his/her password. </t>
  </si>
  <si>
    <t>Expected Results: 
90 days for general users, and privileged users.
Note: The number specified must be greater than or equal to the MINPASSDAY (DEFAULT_MIN_DAYS_PASSWORD) system-wide configuration parameter.</t>
  </si>
  <si>
    <t>HPW2</t>
  </si>
  <si>
    <t>HPW2: Password does not expire timely</t>
  </si>
  <si>
    <t>UNIS-42</t>
  </si>
  <si>
    <t xml:space="preserve">Users are prohibited from changing their passwords for at least 1 day after a recent change. </t>
  </si>
  <si>
    <t>Procedures:
Review the MINPASSDAY (DEFAULT_MIN_DAYS_PASSWORD) system-wide configuration parameter.
DEFAULT_MIN_DAYS_PASSWORD denotes the minimum number of days a user must have a password.  This parameter deters users from changing passwords to a temporary password, and immediately/subsequently changing it back to the original password.</t>
  </si>
  <si>
    <t>1 or greater</t>
  </si>
  <si>
    <t>3/3/14: Update to 1 day.</t>
  </si>
  <si>
    <t>HPW4</t>
  </si>
  <si>
    <t>HPW4: Minimum password age does not exist</t>
  </si>
  <si>
    <t>UNIS-43</t>
  </si>
  <si>
    <t>HPW3</t>
  </si>
  <si>
    <t>HPW3: Minimum password length is too short</t>
  </si>
  <si>
    <t>UNIS-44</t>
  </si>
  <si>
    <t>The default password shipped with the security officer's user-id is changed immediately upon system installation.</t>
  </si>
  <si>
    <t>Procedures:
Verify the security officer's user-id of the security officer name specified in the SECURITY_OFFICER configuration parameter value entitled "Name specified during initialization". The security officer's user-id is stored in SYS$*TSS$FILE security database.
Verify the security officer's user-id security record specified in the SYS$*SACRD$ security database coincides with the user-id specified in the SECURITY_OFFICER parameter value.
Determine if the default password (SECURI) was changed after system installation. The system evaluator should enter SECURI as the password once the user-id is identified.
Note:  When the system is installed/initialized, the system automatically creates a security officer user-id and security record in the SYS$*SACRD$ file.</t>
  </si>
  <si>
    <t>Expected Results:  
The default password (SECURI) was changed after system installation.</t>
  </si>
  <si>
    <t>HPW17</t>
  </si>
  <si>
    <t>HPW17: Default passwords have not been changed</t>
  </si>
  <si>
    <t>UNIS-45</t>
  </si>
  <si>
    <t>Users (at the user-id level) are forced to change passwords at a maximum of every 90 days.</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</si>
  <si>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"Password Expiration Parameters (no input = system defaults)":
Review parameter specified in [__] Maximum number of days before password change allowed.</t>
  </si>
  <si>
    <t>UNIS-46</t>
  </si>
  <si>
    <t>Users (at the user-id level) are prohibited from changing their passwords for at least 1 days after a recent change.</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</si>
  <si>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"Password Expiration Parameters (no input = system defaults)":
Review parameter specified in [__] Minimum number of days before password change allowed.</t>
  </si>
  <si>
    <t>Expected Results:
1 day</t>
  </si>
  <si>
    <t>06/25/14: Updated from 15 to 1 day.</t>
  </si>
  <si>
    <t>UNIS-47</t>
  </si>
  <si>
    <t xml:space="preserve">Logon grace periods for expired passwords are reasonably restricted for consecutive successful logons (at the user-id level). </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</si>
  <si>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times password-expired notices may be ignored.</t>
  </si>
  <si>
    <t xml:space="preserve">Expected Results: 
0-5 days
Note:  The security option should be superseded by the following "Disable User-id Parameters" setting:
[__] Maximum days of inactivity. </t>
  </si>
  <si>
    <t>HPW7</t>
  </si>
  <si>
    <t>HPW7: Password change notification is not sufficient</t>
  </si>
  <si>
    <t>UNIS-48</t>
  </si>
  <si>
    <t xml:space="preserve">Password history shall be maintained for a minimum of 24 generations. </t>
  </si>
  <si>
    <t xml:space="preserve">Confer with the Security Administrator and verify that password history is enforced. </t>
  </si>
  <si>
    <t>At least 24 generations of previous passwords are maintained</t>
  </si>
  <si>
    <t>3/3/14: Update to 24.
Note: This requirement may not be possible with all releases of the Unisys OS.</t>
  </si>
  <si>
    <t>HPW6</t>
  </si>
  <si>
    <t>HPW6: Password history is insufficient</t>
  </si>
  <si>
    <t>UNIS-49</t>
  </si>
  <si>
    <t>Users are notified to change their passwords before the password change interval is enforced.</t>
  </si>
  <si>
    <t>Confer with the Security Administrator and verify that a password expiration warning is issued.</t>
  </si>
  <si>
    <t>A password expiration warning is issued between 14 days before the password expires.</t>
  </si>
  <si>
    <t>Note: This requirement may not be possible with all releases of the Unisys OS.</t>
  </si>
  <si>
    <t>UNIS-50</t>
  </si>
  <si>
    <t>Batch/background jobs do not have embedded User IDs and passwords.</t>
  </si>
  <si>
    <t>Verify with the Security Administrator that UserIDs and passwords are not embedded in job streams when submitting batch/background jobs.</t>
  </si>
  <si>
    <t>UserIDs and passwords are not embedded in job streams when submitting batch/background jobs.</t>
  </si>
  <si>
    <t>Note: A general rule of thumb for mainframe systems is that the system should be no more than 3 months out of date with regular maintenance.  Security maintenance should be applied as soon as possible after being received from the vendor.</t>
  </si>
  <si>
    <t>HPW10</t>
  </si>
  <si>
    <t>HPW10: Passwords are allowed to be stored</t>
  </si>
  <si>
    <t>UNIS-51</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</si>
  <si>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</si>
  <si>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</si>
  <si>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Default passwords for installed products are changed as part of the installation process.</t>
  </si>
  <si>
    <t>UNIS-52</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</si>
  <si>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</si>
  <si>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</si>
  <si>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</si>
  <si>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</si>
  <si>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</si>
  <si>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</si>
  <si>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</si>
  <si>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UNIS-53</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</si>
  <si>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</si>
  <si>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</si>
  <si>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</si>
  <si>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(SSH, etc.) are terminated after a period of inactivity in accordance with IRS guidelines.</t>
  </si>
  <si>
    <t>Interactive sessions are terminated after 30 minutes of inactivity.</t>
  </si>
  <si>
    <t>HRM5</t>
  </si>
  <si>
    <t>HRM5: User sessions do not terminate after the Publication 1075 period of inactivity</t>
  </si>
  <si>
    <t>UNIS-54</t>
  </si>
  <si>
    <t>SC-2</t>
  </si>
  <si>
    <t>Application Partitioning</t>
  </si>
  <si>
    <t>Checks to see if  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</si>
  <si>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</si>
  <si>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</si>
  <si>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UNIS-55</t>
  </si>
  <si>
    <t>Check to see if the information system separates user functionality (including user interface services) from information system management functionality.</t>
  </si>
  <si>
    <t>Interview the System Administrator (SA) or Information Assurance Officer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</si>
  <si>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</si>
  <si>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</si>
  <si>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</si>
  <si>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UNIS-56</t>
  </si>
  <si>
    <t>SC-4</t>
  </si>
  <si>
    <t>Information in Shared Resources</t>
  </si>
  <si>
    <t>Mass storage (including FTI files) and trusted subsystem data structures are cleared before file space is allocated or reallocated to users.</t>
  </si>
  <si>
    <t>Procedures:
Determine if:
Security Option 1 (i.e., system-wide configuration parameter 
SECURITY_OPT_1_CNTRL = TRUE) or higher is installed.
Review the RESDUCLR (RESIDUE_CLEAR_) system-wide configuration parameter. 
RESIDUE_CLEAR prevents (a) users from accessing private or sensitive data residue/structures, and (b) private or sensitive data from being available in user registers.
If RESIDUE_CLEAR is not enabled, investigate potential existing compensating controls clearing FTI residue before file space is allocated or reallocated to users.</t>
  </si>
  <si>
    <t>Expected Results: 
1 or TRUE – depending on the security level installed (i.e., Option 1 or higher) or alternative control that ensure FTI files can not be reused after physical erasure from the system.
(Note: This parameter could negatively affect file I/O allocation and release performance.)</t>
  </si>
  <si>
    <t>HSI22</t>
  </si>
  <si>
    <t>HSI22: Data remanence is not properly handled</t>
  </si>
  <si>
    <t>UNIS-57</t>
  </si>
  <si>
    <t>SC-8</t>
  </si>
  <si>
    <t>Transmission Confidentiality and Integrity</t>
  </si>
  <si>
    <t>Determine if encryption is enabled on terminal emulation software.</t>
  </si>
  <si>
    <t>Terminal emulator requires FIPS validated encryption protocol.</t>
  </si>
  <si>
    <t>HSC42</t>
  </si>
  <si>
    <t>HSC42: Encryption capabilities do not meet the latest FIPS 140 requirements</t>
  </si>
  <si>
    <t>UNIS-58</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</si>
  <si>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</si>
  <si>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</si>
  <si>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</si>
  <si>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</si>
  <si>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</si>
  <si>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</si>
  <si>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HSI2
HSI27</t>
  </si>
  <si>
    <t xml:space="preserve">HSI2: System patch level is insufficient
HSI27: Critical security patches have not been applied </t>
  </si>
  <si>
    <t>UNIS-59</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</si>
  <si>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</si>
  <si>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</si>
  <si>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</si>
  <si>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UNIS-60</t>
  </si>
  <si>
    <t>The management of the information system audit functionality is only designated to security administrator(s) or staff other than the system and network administrator.  System and network administrators must not have the ability to modify or delete audit log entries.</t>
  </si>
  <si>
    <t>Request a list of users who have access to manage audit logs on the information system.  If a log server is used request a list of users that have the ability to manage the log server.</t>
  </si>
  <si>
    <t>Designated personnel that are not responsible for the operations of the information system should be the only users with access to manage auditing.</t>
  </si>
  <si>
    <t>HAU10
HAC12</t>
  </si>
  <si>
    <t>HAU10: Audit logs are not properly protected
HAC12: Separation of duties is not in place</t>
  </si>
  <si>
    <t>Do not edit below</t>
  </si>
  <si>
    <t>Info</t>
  </si>
  <si>
    <t>Test (Automated)</t>
  </si>
  <si>
    <t>Test (Manual)</t>
  </si>
  <si>
    <t>Criticality Ratings</t>
  </si>
  <si>
    <t xml:space="preserve"> </t>
  </si>
  <si>
    <t>Version</t>
  </si>
  <si>
    <t>Date</t>
  </si>
  <si>
    <t>Description of Changes</t>
  </si>
  <si>
    <t>Author</t>
  </si>
  <si>
    <t>First Release</t>
  </si>
  <si>
    <t>Booz Allen Hamilton</t>
  </si>
  <si>
    <t>Updates based on NIST 800-53 rev 3 release.
Updated for new Publication 1075 version</t>
  </si>
  <si>
    <t>Updated to include additional data labeling checks.  Changed control for several checks.</t>
  </si>
  <si>
    <t>Template update.</t>
  </si>
  <si>
    <t>Minor update to correct worksheet locking capabilities.  Added back NIST control name to Test Cases Tab.</t>
  </si>
  <si>
    <t>Update test cases based on NIST 800-53 R4</t>
  </si>
  <si>
    <t>No significant updates made.  Update to format.</t>
  </si>
  <si>
    <t>Updated status column and test case UNIS-52.</t>
  </si>
  <si>
    <t>Added baseline Criticality Score and Issue Codes, weighted test cases based on criticality, and updated Results Tab</t>
  </si>
  <si>
    <t>3.0</t>
  </si>
  <si>
    <t xml:space="preserve">Removed duplicative test cases, re-assigned issue codes and revised weighted risk formulas </t>
  </si>
  <si>
    <t>Removed tape reuse check, minor formatting changes, Session terminations set to 30 minutes, account automated unlock set to 15 minutes, Issue code changes</t>
  </si>
  <si>
    <t>Moved Risk Rating to column AA, deleted lagging spaces from HAC40 and HSA14 in IC Table</t>
  </si>
  <si>
    <t>Updated Issue Code Table</t>
  </si>
  <si>
    <t>Minor format changes</t>
  </si>
  <si>
    <t>Internal Update</t>
  </si>
  <si>
    <t>03/031/2019</t>
  </si>
  <si>
    <t>Updated issue code table</t>
  </si>
  <si>
    <t>03/031/2020</t>
  </si>
  <si>
    <t xml:space="preserve">Internal Updates and updated issue code table </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</si>
  <si>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</si>
  <si>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</si>
  <si>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</si>
  <si>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</si>
  <si>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</si>
  <si>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</si>
  <si>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</si>
  <si>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</si>
  <si>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</si>
  <si>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</si>
  <si>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</si>
  <si>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</si>
  <si>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</si>
  <si>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</si>
  <si>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</si>
  <si>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</si>
  <si>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</si>
  <si>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</si>
  <si>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</si>
  <si>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</si>
  <si>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</si>
  <si>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</si>
  <si>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</si>
  <si>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</si>
  <si>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</si>
  <si>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</si>
  <si>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</si>
  <si>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</si>
  <si>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</si>
  <si>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</si>
  <si>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</si>
  <si>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</si>
  <si>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</si>
  <si>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</si>
  <si>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</si>
  <si>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</si>
  <si>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</si>
  <si>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</si>
  <si>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</si>
  <si>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</si>
  <si>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</si>
  <si>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</si>
  <si>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</si>
  <si>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</si>
  <si>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</si>
  <si>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</si>
  <si>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</si>
  <si>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</si>
  <si>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</si>
  <si>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</si>
  <si>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</si>
  <si>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</si>
  <si>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</si>
  <si>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</si>
  <si>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</si>
  <si>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</si>
  <si>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</si>
  <si>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</si>
  <si>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</si>
  <si>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</si>
  <si>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</si>
  <si>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</si>
  <si>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</si>
  <si>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</si>
  <si>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</si>
  <si>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</si>
  <si>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</si>
  <si>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</si>
  <si>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</si>
  <si>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</si>
  <si>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</si>
  <si>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</si>
  <si>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</si>
  <si>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</si>
  <si>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</si>
  <si>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</si>
  <si>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</si>
  <si>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</si>
  <si>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</si>
  <si>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</si>
  <si>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</si>
  <si>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</si>
  <si>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</si>
  <si>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</si>
  <si>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</si>
  <si>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</si>
  <si>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</si>
  <si>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</si>
  <si>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</si>
  <si>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</si>
  <si>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</si>
  <si>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</si>
  <si>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</si>
  <si>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</si>
  <si>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</si>
  <si>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</si>
  <si>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</si>
  <si>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</si>
  <si>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</si>
  <si>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</si>
  <si>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</si>
  <si>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</si>
  <si>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</si>
  <si>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</si>
  <si>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</si>
  <si>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</si>
  <si>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</si>
  <si>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</si>
  <si>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</si>
  <si>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</si>
  <si>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</si>
  <si>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</si>
  <si>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</si>
  <si>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</si>
  <si>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</si>
  <si>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</si>
  <si>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</si>
  <si>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</si>
  <si>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</si>
  <si>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</si>
  <si>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</si>
  <si>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</si>
  <si>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</si>
  <si>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</si>
  <si>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</si>
  <si>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</si>
  <si>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</si>
  <si>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</si>
  <si>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</si>
  <si>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</si>
  <si>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</si>
  <si>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</si>
  <si>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</si>
  <si>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</si>
  <si>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</si>
  <si>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</si>
  <si>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</si>
  <si>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</si>
  <si>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</si>
  <si>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</si>
  <si>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</si>
  <si>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</si>
  <si>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</si>
  <si>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</si>
  <si>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</si>
  <si>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</si>
  <si>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</si>
  <si>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</si>
  <si>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</si>
  <si>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</si>
  <si>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</si>
  <si>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</si>
  <si>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</si>
  <si>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</si>
  <si>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</si>
  <si>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</si>
  <si>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</si>
  <si>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</si>
  <si>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</si>
  <si>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</si>
  <si>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</si>
  <si>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</si>
  <si>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</si>
  <si>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</si>
  <si>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</si>
  <si>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</si>
  <si>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</si>
  <si>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</si>
  <si>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</si>
  <si>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</si>
  <si>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</si>
  <si>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</si>
  <si>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</si>
  <si>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</si>
  <si>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</si>
  <si>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</si>
  <si>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</si>
  <si>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</si>
  <si>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</si>
  <si>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</si>
  <si>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</si>
  <si>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</si>
  <si>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</si>
  <si>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</si>
  <si>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</si>
  <si>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</si>
  <si>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</si>
  <si>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</si>
  <si>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</si>
  <si>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</si>
  <si>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</si>
  <si>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</si>
  <si>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</si>
  <si>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</si>
  <si>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</si>
  <si>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</si>
  <si>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</si>
  <si>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</si>
  <si>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</si>
  <si>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</si>
  <si>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</si>
  <si>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</si>
  <si>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</si>
  <si>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</si>
  <si>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</si>
  <si>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</si>
  <si>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</si>
  <si>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</si>
  <si>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</si>
  <si>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</si>
  <si>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</si>
  <si>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</si>
  <si>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</si>
  <si>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</si>
  <si>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</si>
  <si>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</si>
  <si>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</si>
  <si>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</si>
  <si>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</si>
  <si>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</si>
  <si>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</si>
  <si>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</si>
  <si>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</si>
  <si>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</si>
  <si>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</si>
  <si>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</si>
  <si>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</si>
  <si>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</si>
  <si>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</si>
  <si>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</si>
  <si>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</si>
  <si>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</si>
  <si>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</si>
  <si>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</si>
  <si>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</si>
  <si>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</si>
  <si>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</si>
  <si>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</si>
  <si>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</si>
  <si>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</si>
  <si>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</si>
  <si>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</si>
  <si>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</si>
  <si>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</si>
  <si>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</si>
  <si>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</si>
  <si>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</si>
  <si>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</si>
  <si>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</si>
  <si>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</si>
  <si>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</si>
  <si>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</si>
  <si>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</si>
  <si>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</si>
  <si>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</si>
  <si>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</si>
  <si>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</si>
  <si>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</si>
  <si>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</si>
  <si>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</si>
  <si>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</si>
  <si>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</si>
  <si>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</si>
  <si>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</si>
  <si>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</si>
  <si>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</si>
  <si>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</si>
  <si>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</si>
  <si>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</si>
  <si>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</si>
  <si>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</si>
  <si>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</si>
  <si>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</si>
  <si>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</si>
  <si>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</si>
  <si>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</si>
  <si>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</si>
  <si>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</si>
  <si>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</si>
  <si>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</si>
  <si>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</si>
  <si>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</si>
  <si>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</si>
  <si>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</si>
  <si>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</si>
  <si>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</si>
  <si>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</si>
  <si>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</si>
  <si>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</si>
  <si>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</si>
  <si>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</si>
  <si>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</si>
  <si>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</si>
  <si>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</si>
  <si>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</si>
  <si>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</si>
  <si>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</si>
  <si>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</si>
  <si>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</si>
  <si>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</si>
  <si>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</si>
  <si>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</si>
  <si>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</si>
  <si>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</si>
  <si>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</si>
  <si>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</si>
  <si>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</si>
  <si>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</si>
  <si>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</si>
  <si>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</si>
  <si>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</si>
  <si>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</si>
  <si>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</si>
  <si>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</si>
  <si>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</si>
  <si>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</si>
  <si>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</si>
  <si>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</si>
  <si>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</si>
  <si>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</si>
  <si>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</si>
  <si>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</si>
  <si>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</si>
  <si>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</si>
  <si>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</si>
  <si>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</si>
  <si>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</si>
  <si>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</si>
  <si>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</si>
  <si>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</si>
  <si>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</si>
  <si>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</si>
  <si>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</si>
  <si>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</si>
  <si>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</si>
  <si>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</si>
  <si>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</si>
  <si>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</si>
  <si>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</si>
  <si>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</si>
  <si>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</si>
  <si>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</si>
  <si>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</si>
  <si>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</si>
  <si>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</si>
  <si>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</si>
  <si>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</si>
  <si>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</si>
  <si>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</si>
  <si>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</si>
  <si>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</si>
  <si>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</si>
  <si>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</si>
  <si>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</si>
  <si>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</si>
  <si>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</si>
  <si>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</si>
  <si>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</si>
  <si>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</si>
  <si>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</si>
  <si>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</si>
  <si>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</si>
  <si>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</si>
  <si>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</si>
  <si>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</si>
  <si>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</si>
  <si>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</si>
  <si>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</si>
  <si>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</si>
  <si>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</si>
  <si>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</si>
  <si>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</si>
  <si>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</si>
  <si>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</si>
  <si>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</si>
  <si>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</si>
  <si>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</si>
  <si>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</si>
  <si>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</si>
  <si>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</si>
  <si>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</si>
  <si>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</si>
  <si>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</si>
  <si>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</si>
  <si>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</si>
  <si>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</si>
  <si>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</si>
  <si>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</si>
  <si>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</si>
  <si>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</si>
  <si>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</si>
  <si>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</si>
  <si>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</si>
  <si>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</si>
  <si>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</si>
  <si>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</si>
  <si>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</si>
  <si>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</si>
  <si>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</si>
  <si>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</si>
  <si>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</si>
  <si>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</si>
  <si>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</si>
  <si>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</si>
  <si>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</si>
  <si>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</si>
  <si>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</si>
  <si>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</si>
  <si>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</si>
  <si>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</si>
  <si>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</si>
  <si>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</si>
  <si>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</si>
  <si>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</si>
  <si>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</si>
  <si>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</si>
  <si>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</si>
  <si>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</si>
  <si>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</si>
  <si>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</si>
  <si>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</si>
  <si>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</si>
  <si>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</si>
  <si>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</si>
  <si>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</si>
  <si>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</si>
  <si>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</si>
  <si>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</si>
  <si>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</si>
  <si>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</si>
  <si>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</si>
  <si>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</si>
  <si>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</si>
  <si>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</si>
  <si>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</si>
  <si>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</si>
  <si>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</si>
  <si>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</si>
  <si>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</si>
  <si>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</si>
  <si>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</si>
  <si>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</si>
  <si>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</si>
  <si>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</si>
  <si>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</si>
  <si>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</si>
  <si>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</si>
  <si>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</si>
  <si>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</si>
  <si>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</si>
  <si>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</si>
  <si>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</si>
  <si>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</si>
  <si>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</si>
  <si>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</si>
  <si>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</si>
  <si>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</si>
  <si>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</si>
  <si>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</si>
  <si>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</si>
  <si>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</si>
  <si>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</si>
  <si>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</si>
  <si>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</si>
  <si>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</si>
  <si>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</si>
  <si>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</si>
  <si>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</si>
  <si>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</si>
  <si>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</si>
  <si>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</si>
  <si>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</si>
  <si>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</si>
  <si>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</si>
  <si>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</si>
  <si>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</si>
  <si>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</si>
  <si>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</si>
  <si>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</si>
  <si>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</si>
  <si>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</si>
  <si>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</si>
  <si>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</si>
  <si>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</si>
  <si>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</si>
  <si>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</si>
  <si>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</si>
  <si>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</si>
  <si>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</si>
  <si>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</si>
  <si>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</si>
  <si>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</si>
  <si>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</si>
  <si>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</si>
  <si>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</si>
  <si>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</si>
  <si>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</si>
  <si>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</si>
  <si>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</si>
  <si>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</si>
  <si>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</si>
  <si>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</si>
  <si>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</si>
  <si>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</si>
  <si>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</si>
  <si>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</si>
  <si>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</si>
  <si>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</si>
  <si>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</si>
  <si>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</si>
  <si>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</si>
  <si>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</si>
  <si>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</si>
  <si>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</si>
  <si>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</si>
  <si>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</si>
  <si>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</si>
  <si>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</si>
  <si>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</si>
  <si>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</si>
  <si>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</si>
  <si>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</si>
  <si>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</si>
  <si>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</si>
  <si>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</si>
  <si>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</si>
  <si>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</si>
  <si>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</si>
  <si>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</si>
  <si>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</si>
  <si>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</si>
  <si>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</si>
  <si>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</si>
  <si>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</si>
  <si>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</si>
  <si>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</si>
  <si>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</si>
  <si>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</si>
  <si>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</si>
  <si>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</si>
  <si>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</si>
  <si>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</si>
  <si>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</si>
  <si>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</si>
  <si>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</si>
  <si>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</si>
  <si>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</si>
  <si>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</si>
  <si>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</si>
  <si>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</si>
  <si>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</si>
  <si>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</si>
  <si>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</si>
  <si>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</si>
  <si>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</si>
  <si>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</si>
  <si>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</si>
  <si>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</si>
  <si>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</si>
  <si>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</si>
  <si>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</si>
  <si>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</si>
  <si>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</si>
  <si>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</si>
  <si>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</si>
  <si>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</si>
  <si>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</si>
  <si>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</si>
  <si>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</si>
  <si>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</si>
  <si>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</si>
  <si>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</si>
  <si>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</si>
  <si>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</si>
  <si>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</si>
  <si>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</si>
  <si>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</si>
  <si>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</si>
  <si>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</si>
  <si>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</si>
  <si>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</si>
  <si>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</si>
  <si>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</si>
  <si>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</si>
  <si>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</si>
  <si>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</si>
  <si>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</si>
  <si>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</si>
  <si>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</si>
  <si>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</si>
  <si>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</si>
  <si>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</si>
  <si>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</si>
  <si>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</si>
  <si>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</si>
  <si>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</si>
  <si>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</si>
  <si>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</si>
  <si>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</si>
  <si>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</si>
  <si>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</si>
  <si>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</si>
  <si>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</si>
  <si>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</si>
  <si>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</si>
  <si>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</si>
  <si>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</si>
  <si>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</si>
  <si>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</si>
  <si>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</si>
  <si>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</si>
  <si>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</si>
  <si>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</si>
  <si>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</si>
  <si>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</si>
  <si>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</si>
  <si>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</si>
  <si>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</si>
  <si>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</si>
  <si>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</si>
  <si>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</si>
  <si>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</si>
  <si>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</si>
  <si>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</si>
  <si>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</si>
  <si>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</si>
  <si>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</si>
  <si>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</si>
  <si>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</si>
  <si>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</si>
  <si>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</si>
  <si>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</si>
  <si>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</si>
  <si>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</si>
  <si>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</si>
  <si>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</si>
  <si>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</si>
  <si>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</si>
  <si>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</si>
  <si>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</si>
  <si>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</si>
  <si>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</si>
  <si>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</si>
  <si>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</si>
  <si>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</si>
  <si>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</si>
  <si>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</si>
  <si>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</si>
  <si>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</si>
  <si>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</si>
  <si>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</si>
  <si>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</si>
  <si>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</si>
  <si>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</si>
  <si>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</si>
  <si>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</si>
  <si>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</si>
  <si>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</si>
  <si>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</si>
  <si>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</si>
  <si>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</si>
  <si>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</si>
  <si>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</si>
  <si>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</si>
  <si>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</si>
  <si>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</si>
  <si>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</si>
  <si>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</si>
  <si>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</si>
  <si>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</si>
  <si>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</si>
  <si>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</si>
  <si>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</si>
  <si>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</si>
  <si>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</si>
  <si>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</si>
  <si>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</si>
  <si>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</si>
  <si>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</si>
  <si>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</si>
  <si>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</si>
  <si>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</si>
  <si>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</si>
  <si>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</si>
  <si>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</si>
  <si>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</si>
  <si>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</si>
  <si>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</si>
  <si>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</si>
  <si>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</si>
  <si>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</si>
  <si>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</si>
  <si>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</si>
  <si>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</si>
  <si>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</si>
  <si>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</si>
  <si>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</si>
  <si>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</si>
  <si>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</si>
  <si>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</si>
  <si>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</si>
  <si>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</si>
  <si>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</si>
  <si>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</si>
  <si>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</si>
  <si>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</si>
  <si>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</si>
  <si>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</si>
  <si>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</si>
  <si>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</si>
  <si>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</si>
  <si>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</si>
  <si>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</si>
  <si>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</si>
  <si>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</si>
  <si>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</si>
  <si>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</si>
  <si>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</si>
  <si>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</si>
  <si>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</si>
  <si>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</si>
  <si>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</si>
  <si>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</si>
  <si>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</si>
  <si>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</si>
  <si>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</si>
  <si>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</si>
  <si>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</si>
  <si>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</si>
  <si>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</si>
  <si>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</si>
  <si>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</si>
  <si>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</si>
  <si>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</si>
  <si>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</si>
  <si>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</si>
  <si>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</si>
  <si>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</si>
  <si>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</si>
  <si>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</si>
  <si>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</si>
  <si>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</si>
  <si>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</si>
  <si>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</si>
  <si>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</si>
  <si>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</si>
  <si>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</si>
  <si>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</si>
  <si>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</si>
  <si>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</si>
  <si>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</si>
  <si>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</si>
  <si>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</si>
  <si>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</si>
  <si>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</si>
  <si>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</si>
  <si>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</si>
  <si>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</si>
  <si>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</si>
  <si>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</si>
  <si>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</si>
  <si>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</si>
  <si>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</si>
  <si>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</si>
  <si>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</si>
  <si>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</si>
  <si>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</si>
  <si>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</si>
  <si>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</si>
  <si>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</si>
  <si>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</si>
  <si>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</si>
  <si>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</si>
  <si>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</si>
  <si>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</si>
  <si>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</si>
  <si>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</si>
  <si>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</si>
  <si>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</si>
  <si>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</si>
  <si>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</si>
  <si>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</si>
  <si>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</si>
  <si>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</si>
  <si>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</si>
  <si>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</si>
  <si>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</si>
  <si>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</si>
  <si>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</si>
  <si>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</si>
  <si>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</si>
  <si>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</si>
  <si>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</si>
  <si>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</si>
  <si>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</si>
  <si>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</si>
  <si>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</si>
  <si>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</si>
  <si>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</si>
  <si>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</si>
  <si>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</si>
  <si>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</si>
  <si>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</si>
  <si>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</si>
  <si>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</si>
  <si>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</si>
  <si>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</si>
  <si>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</si>
  <si>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</si>
  <si>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</si>
  <si>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</si>
  <si>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</si>
  <si>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</si>
  <si>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</si>
  <si>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</si>
  <si>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</si>
  <si>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</si>
  <si>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</si>
  <si>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</si>
  <si>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</si>
  <si>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</si>
  <si>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</si>
  <si>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</si>
  <si>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</si>
  <si>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</si>
  <si>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</si>
  <si>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</si>
  <si>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</si>
  <si>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</si>
  <si>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</si>
  <si>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</si>
  <si>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</si>
  <si>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</si>
  <si>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</si>
  <si>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</si>
  <si>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</si>
  <si>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</si>
  <si>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</si>
  <si>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</si>
  <si>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</si>
  <si>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</si>
  <si>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</si>
  <si>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</si>
  <si>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</si>
  <si>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</si>
  <si>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</si>
  <si>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</si>
  <si>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</si>
  <si>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</si>
  <si>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</si>
  <si>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</si>
  <si>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</si>
  <si>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</si>
  <si>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</si>
  <si>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</si>
  <si>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</si>
  <si>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</si>
  <si>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</si>
  <si>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</si>
  <si>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</si>
  <si>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</si>
  <si>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</si>
  <si>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</si>
  <si>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</si>
  <si>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</si>
  <si>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</si>
  <si>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</si>
  <si>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</si>
  <si>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</si>
  <si>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</si>
  <si>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</si>
  <si>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</si>
  <si>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</si>
  <si>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</si>
  <si>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</si>
  <si>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</si>
  <si>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</si>
  <si>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</si>
  <si>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</si>
  <si>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</si>
  <si>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</si>
  <si>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</si>
  <si>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</si>
  <si>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</si>
  <si>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</si>
  <si>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</si>
  <si>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</si>
  <si>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</si>
  <si>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</si>
  <si>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</si>
  <si>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</si>
  <si>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</si>
  <si>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</si>
  <si>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</si>
  <si>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</si>
  <si>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</si>
  <si>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</si>
  <si>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</si>
  <si>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</si>
  <si>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</si>
  <si>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</si>
  <si>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</si>
  <si>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</si>
  <si>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</si>
  <si>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</si>
  <si>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</si>
  <si>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</si>
  <si>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</si>
  <si>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</si>
  <si>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</si>
  <si>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</si>
  <si>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</si>
  <si>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</si>
  <si>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</si>
  <si>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</si>
  <si>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</si>
  <si>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</si>
  <si>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</si>
  <si>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</si>
  <si>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</si>
  <si>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</si>
  <si>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</si>
  <si>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</si>
  <si>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</si>
  <si>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</si>
  <si>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</si>
  <si>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</si>
  <si>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</si>
  <si>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</si>
  <si>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</si>
  <si>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</si>
  <si>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</si>
  <si>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</si>
  <si>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</si>
  <si>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</si>
  <si>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</si>
  <si>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</si>
  <si>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</si>
  <si>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</si>
  <si>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</si>
  <si>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</si>
  <si>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</si>
  <si>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</si>
  <si>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</si>
  <si>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</si>
  <si>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</si>
  <si>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</si>
  <si>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</si>
  <si>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</si>
  <si>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</si>
  <si>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</si>
  <si>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</si>
  <si>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</si>
  <si>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</si>
  <si>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</si>
  <si>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</si>
  <si>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</si>
  <si>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</si>
  <si>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</si>
  <si>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</si>
  <si>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</si>
  <si>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</si>
  <si>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</si>
  <si>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</si>
  <si>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</si>
  <si>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</si>
  <si>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</si>
  <si>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</si>
  <si>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</si>
  <si>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</si>
  <si>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</si>
  <si>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</si>
  <si>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</si>
  <si>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</si>
  <si>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</si>
  <si>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</si>
  <si>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</si>
  <si>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</si>
  <si>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</si>
  <si>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</si>
  <si>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</si>
  <si>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</si>
  <si>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</si>
  <si>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</si>
  <si>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</si>
  <si>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</si>
  <si>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</si>
  <si>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</si>
  <si>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</si>
  <si>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</si>
  <si>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</si>
  <si>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</si>
  <si>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</si>
  <si>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</si>
  <si>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</si>
  <si>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</si>
  <si>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Expected Results: 
MINPASSLEN (MIN_PASSWORD_LENGTH) = 14 or larger
MACHINE_GENERATED_PASSWORDS = FALSE
</t>
  </si>
  <si>
    <t>Minimum password length is set to eight (14) characters.</t>
  </si>
  <si>
    <t>Procedures:
Review the MINPASSLEN (MIN_PASSWORD_LENGTH) system-wide configuration parameter.
MIN_PASSWORD_LENGTH denotes the minimum password length, ranging from 1 – 14 characters, if machine-generated passwords are not configured: (MACHINE_GENERATED_PASSWORDS = FALSE). MIN_PASSWORD_LENGTH can range from 14 to 114 characters only if MACHINE_GENERATED_PASSWORDS = TRUE.  
Ensure machine-generated passwords are prohibited.</t>
  </si>
  <si>
    <t>Expected Results: 
90 days for general users, and privileged users.
Note:  This setting can circumvent the system-wide configuration parameter (MAXPASSDAY).  Under the "Password Expiration Parameters (no input = system defaults)" section of each user-id's Password Control Information access screen, the value of the MAXPASSDAY configuration parameter is attributed to the "maximum system default nnnn" setting -- where nnnn denotes the system-wide default value.</t>
  </si>
  <si>
    <t>Examine configuration settings on terminal emulator to verify it is using an encrypted protocol.</t>
  </si>
  <si>
    <t>CMVP stopped accepting FIPS 140-2 submissions for new validation certificates on 9/21/2021. However, many 140-2 certificates will be valid through 2026. Check the NIST website for further guidance.</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</si>
  <si>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</si>
  <si>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</si>
  <si>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</si>
  <si>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</si>
  <si>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</si>
  <si>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</si>
  <si>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</si>
  <si>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</si>
  <si>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</si>
  <si>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</si>
  <si>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Verify that the implemented release of the Unisys Clear Path operating system is supported by the vendor.</t>
  </si>
  <si>
    <t>The Unisys Clear Path operating system version is supported by the vendor.</t>
  </si>
  <si>
    <t xml:space="preserve">1. Confer with the systems programmer to verify the Unisys Clear Path operating system version is supported by the vendor.
2. Check the Unisys website for product lifecycle information.
</t>
  </si>
  <si>
    <t>Updated based on IRS Publication 1075 (November 2021) Internal updates and Issue Code Table updates and removed 6 month provision for support</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</si>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</sst>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s>
  <fills count="26">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s>
  <cellStyleXfs count="46">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20">
    <xf numFmtId="0" fontId="0" fillId="0" borderId="0" xfId="0"/>
    <xf numFmtId="0" fontId="5" fillId="0" borderId="0" xfId="0" applyFont="1" applyAlignment="1">
      <alignment vertical="top" wrapText="1"/>
    </xf>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29" fillId="0" borderId="0" xfId="0" applyFont="1"/>
    <xf numFmtId="0" fontId="0" fillId="21" borderId="10" xfId="0" applyFill="1" applyBorder="1" applyAlignment="1">
      <alignment vertical="center"/>
    </xf>
    <xf numFmtId="0" fontId="0" fillId="21" borderId="11" xfId="0" applyFill="1" applyBorder="1" applyAlignment="1">
      <alignment vertical="center"/>
    </xf>
    <xf numFmtId="0" fontId="30" fillId="0" borderId="21" xfId="0" applyFont="1" applyBorder="1" applyAlignment="1">
      <alignment vertical="center" wrapText="1"/>
    </xf>
    <xf numFmtId="165" fontId="30"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29"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3" fillId="21" borderId="8" xfId="0" applyFont="1" applyFill="1" applyBorder="1" applyAlignment="1">
      <alignment vertical="top" wrapText="1"/>
    </xf>
    <xf numFmtId="0" fontId="6" fillId="20" borderId="0" xfId="0" applyFont="1" applyFill="1"/>
    <xf numFmtId="0" fontId="4" fillId="19" borderId="13" xfId="0" applyFont="1" applyFill="1" applyBorder="1"/>
    <xf numFmtId="0" fontId="4" fillId="19" borderId="16" xfId="0" applyFont="1" applyFill="1" applyBorder="1"/>
    <xf numFmtId="0" fontId="30" fillId="19" borderId="16" xfId="0" applyFont="1" applyFill="1" applyBorder="1"/>
    <xf numFmtId="0" fontId="7" fillId="0" borderId="22" xfId="37" applyBorder="1" applyAlignment="1">
      <alignment horizontal="left" vertical="top" wrapText="1"/>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0" fontId="6" fillId="20" borderId="0" xfId="0" applyFont="1" applyFill="1" applyAlignment="1">
      <alignment vertical="center"/>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30" fillId="0" borderId="8" xfId="0" applyFont="1" applyBorder="1" applyAlignment="1">
      <alignment horizontal="left" vertical="top" wrapText="1"/>
    </xf>
    <xf numFmtId="0" fontId="7" fillId="0" borderId="0" xfId="0" applyFont="1" applyAlignment="1">
      <alignment vertical="center"/>
    </xf>
    <xf numFmtId="0" fontId="7" fillId="19" borderId="23" xfId="0" applyFont="1" applyFill="1" applyBorder="1"/>
    <xf numFmtId="0" fontId="9" fillId="19" borderId="24" xfId="0" applyFont="1" applyFill="1" applyBorder="1"/>
    <xf numFmtId="0" fontId="7" fillId="19" borderId="24" xfId="0" applyFont="1" applyFill="1" applyBorder="1"/>
    <xf numFmtId="0" fontId="7" fillId="19" borderId="25" xfId="0" applyFont="1" applyFill="1" applyBorder="1"/>
    <xf numFmtId="0" fontId="3" fillId="20" borderId="23" xfId="0" applyFont="1" applyFill="1" applyBorder="1" applyAlignment="1">
      <alignment vertical="center"/>
    </xf>
    <xf numFmtId="0" fontId="0" fillId="20" borderId="24" xfId="0" applyFill="1" applyBorder="1" applyAlignment="1">
      <alignment vertical="top"/>
    </xf>
    <xf numFmtId="0" fontId="0" fillId="20" borderId="25" xfId="0" applyFill="1" applyBorder="1" applyAlignment="1">
      <alignment vertical="top"/>
    </xf>
    <xf numFmtId="0" fontId="0" fillId="0" borderId="24" xfId="0" applyBorder="1"/>
    <xf numFmtId="0" fontId="3" fillId="18" borderId="21" xfId="0" applyFont="1" applyFill="1" applyBorder="1" applyAlignment="1">
      <alignment vertical="center"/>
    </xf>
    <xf numFmtId="0" fontId="7" fillId="0" borderId="22" xfId="0" applyFont="1" applyBorder="1" applyAlignment="1" applyProtection="1">
      <alignment horizontal="left" vertical="top" wrapText="1"/>
      <protection locked="0"/>
    </xf>
    <xf numFmtId="0" fontId="3" fillId="18" borderId="11" xfId="0" applyFont="1" applyFill="1" applyBorder="1" applyAlignment="1">
      <alignment horizontal="left" vertical="top"/>
    </xf>
    <xf numFmtId="0" fontId="3" fillId="21" borderId="8" xfId="0" applyFont="1" applyFill="1" applyBorder="1" applyAlignment="1">
      <alignment horizontal="left" vertical="top" wrapText="1"/>
    </xf>
    <xf numFmtId="0" fontId="7" fillId="0" borderId="22" xfId="37" applyBorder="1" applyAlignment="1" applyProtection="1">
      <alignment horizontal="left" vertical="top" wrapText="1"/>
      <protection locked="0"/>
    </xf>
    <xf numFmtId="0" fontId="6" fillId="20" borderId="0" xfId="0" applyFont="1" applyFill="1" applyAlignment="1">
      <alignment horizontal="left" vertical="top"/>
    </xf>
    <xf numFmtId="0" fontId="0" fillId="0" borderId="0" xfId="0" applyAlignment="1">
      <alignment horizontal="left" vertical="top"/>
    </xf>
    <xf numFmtId="0" fontId="7" fillId="0" borderId="12" xfId="0" applyFont="1" applyBorder="1" applyAlignment="1" applyProtection="1">
      <alignment horizontal="left" vertical="top" wrapText="1"/>
      <protection locked="0"/>
    </xf>
    <xf numFmtId="0" fontId="31"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2" borderId="24" xfId="0" applyFont="1" applyFill="1" applyBorder="1" applyAlignment="1">
      <alignment vertical="top"/>
    </xf>
    <xf numFmtId="0" fontId="3" fillId="22" borderId="30" xfId="0" applyFont="1" applyFill="1" applyBorder="1" applyAlignment="1">
      <alignment vertical="top"/>
    </xf>
    <xf numFmtId="0" fontId="3" fillId="22" borderId="31" xfId="0" applyFont="1" applyFill="1" applyBorder="1" applyAlignment="1">
      <alignment vertical="top"/>
    </xf>
    <xf numFmtId="0" fontId="3" fillId="22" borderId="32" xfId="0" applyFont="1" applyFill="1" applyBorder="1" applyAlignment="1">
      <alignment vertical="top"/>
    </xf>
    <xf numFmtId="0" fontId="0" fillId="0" borderId="26" xfId="0" applyBorder="1"/>
    <xf numFmtId="0" fontId="0" fillId="0" borderId="27" xfId="0" applyBorder="1"/>
    <xf numFmtId="0" fontId="0" fillId="0" borderId="28" xfId="0" applyBorder="1"/>
    <xf numFmtId="0" fontId="3" fillId="23" borderId="29" xfId="0" applyFont="1" applyFill="1" applyBorder="1"/>
    <xf numFmtId="0" fontId="3" fillId="21" borderId="26" xfId="0" applyFont="1" applyFill="1" applyBorder="1"/>
    <xf numFmtId="0" fontId="3" fillId="21" borderId="27" xfId="0" applyFont="1" applyFill="1" applyBorder="1"/>
    <xf numFmtId="0" fontId="3" fillId="21" borderId="28" xfId="0" applyFont="1" applyFill="1" applyBorder="1"/>
    <xf numFmtId="0" fontId="5" fillId="23" borderId="29" xfId="0" applyFont="1" applyFill="1" applyBorder="1"/>
    <xf numFmtId="0" fontId="3" fillId="20" borderId="33" xfId="0" applyFont="1" applyFill="1" applyBorder="1"/>
    <xf numFmtId="0" fontId="0" fillId="24" borderId="34" xfId="0" applyFill="1" applyBorder="1"/>
    <xf numFmtId="0" fontId="3" fillId="20" borderId="34" xfId="0" applyFont="1" applyFill="1" applyBorder="1"/>
    <xf numFmtId="0" fontId="0" fillId="24" borderId="35" xfId="0" applyFill="1" applyBorder="1"/>
    <xf numFmtId="0" fontId="3" fillId="20" borderId="36" xfId="0" applyFont="1" applyFill="1" applyBorder="1"/>
    <xf numFmtId="0" fontId="3" fillId="20" borderId="37" xfId="0" applyFont="1" applyFill="1" applyBorder="1"/>
    <xf numFmtId="0" fontId="3" fillId="20" borderId="38" xfId="0" applyFont="1" applyFill="1" applyBorder="1"/>
    <xf numFmtId="0" fontId="0" fillId="23" borderId="29" xfId="0" applyFill="1" applyBorder="1"/>
    <xf numFmtId="0" fontId="8" fillId="21" borderId="39" xfId="0" applyFont="1" applyFill="1" applyBorder="1" applyAlignment="1">
      <alignment horizontal="center" vertical="center" wrapText="1"/>
    </xf>
    <xf numFmtId="0" fontId="8" fillId="21" borderId="40"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7" fillId="21" borderId="42" xfId="0" applyFont="1" applyFill="1" applyBorder="1" applyAlignment="1">
      <alignment vertical="center"/>
    </xf>
    <xf numFmtId="0" fontId="8" fillId="21" borderId="8" xfId="0" applyFont="1" applyFill="1" applyBorder="1" applyAlignment="1">
      <alignment horizontal="center" vertical="center"/>
    </xf>
    <xf numFmtId="0" fontId="8" fillId="21" borderId="43" xfId="0" applyFont="1" applyFill="1" applyBorder="1" applyAlignment="1">
      <alignment horizontal="center" vertical="center"/>
    </xf>
    <xf numFmtId="0" fontId="5" fillId="23" borderId="29" xfId="0" applyFont="1" applyFill="1" applyBorder="1" applyAlignment="1">
      <alignment vertical="top"/>
    </xf>
    <xf numFmtId="0" fontId="5" fillId="0" borderId="22"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3" fillId="0" borderId="0" xfId="0" applyFont="1"/>
    <xf numFmtId="0" fontId="3" fillId="20" borderId="35" xfId="0" applyFont="1" applyFill="1" applyBorder="1"/>
    <xf numFmtId="0" fontId="0" fillId="0" borderId="29" xfId="0" applyBorder="1"/>
    <xf numFmtId="0" fontId="8" fillId="21" borderId="48" xfId="0" applyFont="1" applyFill="1" applyBorder="1" applyAlignment="1">
      <alignment horizontal="center" vertical="center"/>
    </xf>
    <xf numFmtId="0" fontId="8" fillId="23" borderId="0" xfId="0" applyFont="1" applyFill="1" applyAlignment="1">
      <alignment horizontal="center" vertical="center"/>
    </xf>
    <xf numFmtId="0" fontId="7" fillId="0" borderId="22" xfId="0" applyFont="1" applyBorder="1" applyAlignment="1">
      <alignment horizontal="center" vertical="center"/>
    </xf>
    <xf numFmtId="0" fontId="5"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23" borderId="33" xfId="0" applyFont="1" applyFill="1" applyBorder="1"/>
    <xf numFmtId="0" fontId="7" fillId="0" borderId="34" xfId="0" applyFont="1" applyBorder="1"/>
    <xf numFmtId="2" fontId="3" fillId="0" borderId="35" xfId="0" applyNumberFormat="1" applyFont="1" applyBorder="1" applyAlignment="1">
      <alignment horizontal="center"/>
    </xf>
    <xf numFmtId="0" fontId="0" fillId="0" borderId="30" xfId="0" applyBorder="1"/>
    <xf numFmtId="0" fontId="0" fillId="0" borderId="31" xfId="0" applyBorder="1"/>
    <xf numFmtId="0" fontId="5" fillId="0" borderId="31" xfId="0" applyFont="1" applyBorder="1" applyAlignment="1">
      <alignment vertical="top" wrapText="1"/>
    </xf>
    <xf numFmtId="0" fontId="0" fillId="0" borderId="32" xfId="0" applyBorder="1"/>
    <xf numFmtId="0" fontId="3" fillId="18" borderId="35" xfId="0" applyFont="1" applyFill="1" applyBorder="1" applyProtection="1">
      <protection locked="0"/>
    </xf>
    <xf numFmtId="0" fontId="3" fillId="18" borderId="11" xfId="0" applyFont="1" applyFill="1" applyBorder="1" applyProtection="1">
      <protection locked="0"/>
    </xf>
    <xf numFmtId="0" fontId="3" fillId="21" borderId="35" xfId="0" applyFont="1" applyFill="1" applyBorder="1" applyAlignment="1" applyProtection="1">
      <alignment vertical="top" wrapText="1"/>
      <protection locked="0"/>
    </xf>
    <xf numFmtId="0" fontId="3" fillId="21" borderId="22" xfId="0" applyFont="1" applyFill="1" applyBorder="1" applyAlignment="1" applyProtection="1">
      <alignment vertical="top" wrapText="1"/>
      <protection locked="0"/>
    </xf>
    <xf numFmtId="0" fontId="7" fillId="0" borderId="49" xfId="0" applyFont="1" applyBorder="1" applyAlignment="1" applyProtection="1">
      <alignment horizontal="left" vertical="top" wrapText="1"/>
      <protection locked="0"/>
    </xf>
    <xf numFmtId="0" fontId="0" fillId="0" borderId="0" xfId="0" applyProtection="1">
      <protection locked="0"/>
    </xf>
    <xf numFmtId="0" fontId="7" fillId="0" borderId="22" xfId="37" applyBorder="1" applyAlignment="1">
      <alignment horizontal="center" vertical="top"/>
    </xf>
    <xf numFmtId="0" fontId="7" fillId="0" borderId="0" xfId="0" applyFont="1" applyProtection="1">
      <protection locked="0"/>
    </xf>
    <xf numFmtId="0" fontId="26" fillId="0" borderId="22" xfId="0" applyFont="1" applyBorder="1" applyAlignment="1">
      <alignment horizontal="center" vertical="center"/>
    </xf>
    <xf numFmtId="0" fontId="26" fillId="0" borderId="22" xfId="0" applyFont="1" applyBorder="1" applyAlignment="1">
      <alignment horizontal="center" vertical="center" wrapText="1"/>
    </xf>
    <xf numFmtId="9" fontId="26" fillId="0" borderId="22" xfId="0" applyNumberFormat="1" applyFont="1" applyBorder="1" applyAlignment="1">
      <alignment horizontal="center" vertical="center"/>
    </xf>
    <xf numFmtId="0" fontId="0" fillId="21" borderId="21" xfId="0" applyFill="1" applyBorder="1" applyAlignment="1">
      <alignment horizontal="left" vertical="center"/>
    </xf>
    <xf numFmtId="0" fontId="3" fillId="18" borderId="0" xfId="0" applyFont="1" applyFill="1" applyProtection="1">
      <protection locked="0"/>
    </xf>
    <xf numFmtId="0" fontId="7" fillId="0" borderId="48" xfId="0" applyFont="1" applyBorder="1" applyAlignment="1" applyProtection="1">
      <alignment horizontal="left" vertical="top" wrapText="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1" fillId="23" borderId="0" xfId="0" applyFont="1" applyFill="1"/>
    <xf numFmtId="0" fontId="26" fillId="0" borderId="22" xfId="0" applyFont="1" applyBorder="1" applyAlignment="1">
      <alignment horizontal="center"/>
    </xf>
    <xf numFmtId="0" fontId="32" fillId="23" borderId="0" xfId="0" applyFont="1" applyFill="1"/>
    <xf numFmtId="0" fontId="33" fillId="23" borderId="0" xfId="0" applyFont="1" applyFill="1"/>
    <xf numFmtId="0" fontId="0" fillId="23" borderId="0" xfId="0" applyFill="1"/>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6" xfId="0" applyFont="1" applyBorder="1" applyAlignment="1">
      <alignment vertical="top"/>
    </xf>
    <xf numFmtId="0" fontId="29" fillId="0" borderId="27" xfId="0" applyFont="1" applyBorder="1" applyAlignment="1">
      <alignment vertical="top"/>
    </xf>
    <xf numFmtId="0" fontId="29" fillId="0" borderId="28" xfId="0" applyFont="1" applyBorder="1" applyAlignment="1">
      <alignment vertical="top"/>
    </xf>
    <xf numFmtId="0" fontId="7" fillId="0" borderId="29" xfId="0" applyFont="1" applyBorder="1" applyAlignment="1">
      <alignment vertical="top"/>
    </xf>
    <xf numFmtId="0" fontId="29" fillId="0" borderId="24" xfId="0" applyFont="1" applyBorder="1" applyAlignment="1">
      <alignment vertical="top"/>
    </xf>
    <xf numFmtId="0" fontId="7" fillId="0" borderId="24" xfId="0" applyFont="1" applyBorder="1" applyAlignment="1">
      <alignment vertical="top"/>
    </xf>
    <xf numFmtId="0" fontId="7" fillId="0" borderId="30" xfId="0" applyFont="1" applyBorder="1" applyAlignment="1">
      <alignment vertical="top"/>
    </xf>
    <xf numFmtId="0" fontId="34" fillId="0" borderId="31" xfId="0" applyFont="1" applyBorder="1" applyAlignment="1">
      <alignment vertical="top"/>
    </xf>
    <xf numFmtId="0" fontId="34" fillId="0" borderId="32" xfId="0" applyFont="1" applyBorder="1" applyAlignment="1">
      <alignment vertical="top"/>
    </xf>
    <xf numFmtId="0" fontId="7" fillId="0" borderId="22" xfId="0" applyFont="1" applyBorder="1" applyAlignment="1">
      <alignment vertical="top" wrapText="1"/>
    </xf>
    <xf numFmtId="0" fontId="7" fillId="0" borderId="22" xfId="0" applyFont="1" applyBorder="1" applyAlignment="1" applyProtection="1">
      <alignment vertical="top" wrapText="1"/>
      <protection locked="0"/>
    </xf>
    <xf numFmtId="0" fontId="7" fillId="0" borderId="22" xfId="0" applyFont="1" applyBorder="1" applyAlignment="1" applyProtection="1">
      <alignment vertical="top"/>
      <protection locked="0"/>
    </xf>
    <xf numFmtId="0" fontId="7" fillId="0" borderId="22" xfId="0" applyFont="1" applyBorder="1" applyAlignment="1">
      <alignment horizontal="left" vertical="top" wrapText="1"/>
    </xf>
    <xf numFmtId="0" fontId="0" fillId="0" borderId="0" xfId="0" applyAlignment="1">
      <alignment wrapText="1"/>
    </xf>
    <xf numFmtId="0" fontId="3" fillId="18" borderId="10" xfId="0" applyFont="1" applyFill="1" applyBorder="1" applyAlignment="1">
      <alignment wrapText="1"/>
    </xf>
    <xf numFmtId="0" fontId="3" fillId="18" borderId="11" xfId="0" applyFont="1" applyFill="1" applyBorder="1" applyAlignment="1">
      <alignment wrapText="1"/>
    </xf>
    <xf numFmtId="14" fontId="7" fillId="0" borderId="10" xfId="37" applyNumberFormat="1" applyBorder="1" applyAlignment="1">
      <alignment horizontal="left" vertical="top" wrapText="1"/>
    </xf>
    <xf numFmtId="166" fontId="0" fillId="0" borderId="8" xfId="0" applyNumberFormat="1" applyBorder="1" applyAlignment="1">
      <alignment horizontal="left" vertical="top" wrapText="1"/>
    </xf>
    <xf numFmtId="14" fontId="0" fillId="0" borderId="10" xfId="0" applyNumberFormat="1" applyBorder="1" applyAlignment="1">
      <alignment horizontal="left" vertical="top" wrapText="1"/>
    </xf>
    <xf numFmtId="14" fontId="30" fillId="0" borderId="10" xfId="0" applyNumberFormat="1" applyFont="1" applyBorder="1" applyAlignment="1">
      <alignment horizontal="left" vertical="top" wrapText="1"/>
    </xf>
    <xf numFmtId="14" fontId="7" fillId="0" borderId="8" xfId="37" applyNumberFormat="1" applyBorder="1" applyAlignment="1">
      <alignment horizontal="left" vertical="top" wrapText="1"/>
    </xf>
    <xf numFmtId="166" fontId="7" fillId="0" borderId="8" xfId="0" quotePrefix="1" applyNumberFormat="1" applyFont="1" applyBorder="1" applyAlignment="1">
      <alignment horizontal="left" vertical="top" wrapText="1"/>
    </xf>
    <xf numFmtId="14" fontId="0" fillId="0" borderId="8" xfId="0" applyNumberFormat="1" applyBorder="1" applyAlignment="1">
      <alignment horizontal="left" vertical="top" wrapText="1"/>
    </xf>
    <xf numFmtId="0" fontId="0" fillId="0" borderId="8" xfId="0" applyBorder="1" applyAlignment="1">
      <alignment horizontal="left" vertical="top" wrapText="1"/>
    </xf>
    <xf numFmtId="0" fontId="7" fillId="23" borderId="0" xfId="38" applyFill="1"/>
    <xf numFmtId="0" fontId="7" fillId="0" borderId="0" xfId="38"/>
    <xf numFmtId="0" fontId="7" fillId="0" borderId="43" xfId="0" applyFont="1" applyBorder="1" applyAlignment="1" applyProtection="1">
      <alignment horizontal="left" vertical="top" wrapText="1"/>
      <protection locked="0"/>
    </xf>
    <xf numFmtId="14" fontId="7" fillId="0" borderId="43" xfId="0" quotePrefix="1" applyNumberFormat="1" applyFont="1" applyBorder="1" applyAlignment="1" applyProtection="1">
      <alignment horizontal="left" vertical="top" wrapText="1"/>
      <protection locked="0"/>
    </xf>
    <xf numFmtId="164" fontId="7" fillId="0" borderId="43" xfId="0" applyNumberFormat="1"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165" fontId="30" fillId="0" borderId="21" xfId="0" applyNumberFormat="1" applyFont="1" applyBorder="1" applyAlignment="1" applyProtection="1">
      <alignment horizontal="left" vertical="top" wrapText="1"/>
      <protection locked="0"/>
    </xf>
    <xf numFmtId="0" fontId="35" fillId="0" borderId="22" xfId="37" applyFont="1" applyBorder="1" applyAlignment="1" applyProtection="1">
      <alignment horizontal="left" vertical="top" wrapText="1"/>
      <protection locked="0"/>
    </xf>
    <xf numFmtId="0" fontId="35" fillId="0" borderId="22" xfId="40" applyFont="1" applyBorder="1" applyAlignment="1">
      <alignment horizontal="left" vertical="top" wrapText="1"/>
    </xf>
    <xf numFmtId="0" fontId="35" fillId="0" borderId="8" xfId="37" applyFont="1" applyBorder="1" applyAlignment="1" applyProtection="1">
      <alignment horizontal="left" vertical="top" wrapText="1"/>
      <protection locked="0"/>
    </xf>
    <xf numFmtId="0" fontId="35" fillId="23" borderId="8" xfId="37" applyFont="1" applyFill="1" applyBorder="1" applyAlignment="1" applyProtection="1">
      <alignment horizontal="left" vertical="top" wrapText="1"/>
      <protection locked="0"/>
    </xf>
    <xf numFmtId="0" fontId="35" fillId="0" borderId="50" xfId="39" applyFont="1" applyBorder="1" applyAlignment="1">
      <alignment horizontal="left" vertical="top" wrapText="1"/>
    </xf>
    <xf numFmtId="0" fontId="35" fillId="0" borderId="51" xfId="37" applyFont="1" applyBorder="1" applyAlignment="1" applyProtection="1">
      <alignment horizontal="left" vertical="top" wrapText="1"/>
      <protection locked="0"/>
    </xf>
    <xf numFmtId="0" fontId="35" fillId="0" borderId="10" xfId="37" applyFont="1" applyBorder="1" applyAlignment="1" applyProtection="1">
      <alignment horizontal="left" vertical="top" wrapText="1"/>
      <protection locked="0"/>
    </xf>
    <xf numFmtId="0" fontId="35" fillId="0" borderId="22" xfId="0" applyFont="1" applyBorder="1" applyAlignment="1">
      <alignment horizontal="left" wrapText="1"/>
    </xf>
    <xf numFmtId="166" fontId="7" fillId="0" borderId="22" xfId="37" applyNumberFormat="1" applyBorder="1" applyAlignment="1">
      <alignment horizontal="left" vertical="top" wrapText="1"/>
    </xf>
    <xf numFmtId="14" fontId="7" fillId="0" borderId="22" xfId="37" applyNumberFormat="1" applyBorder="1" applyAlignment="1">
      <alignment horizontal="left" vertical="top" wrapText="1"/>
    </xf>
    <xf numFmtId="0" fontId="7" fillId="0" borderId="22" xfId="37" applyBorder="1" applyAlignment="1">
      <alignment horizontal="left" vertical="top"/>
    </xf>
    <xf numFmtId="0" fontId="28" fillId="25" borderId="22" xfId="0" applyFont="1" applyFill="1" applyBorder="1" applyAlignment="1">
      <alignment wrapText="1"/>
    </xf>
    <xf numFmtId="14" fontId="0" fillId="0" borderId="0" xfId="0" applyNumberFormat="1"/>
    <xf numFmtId="0" fontId="36" fillId="23" borderId="22" xfId="0" applyFont="1" applyFill="1" applyBorder="1" applyAlignment="1">
      <alignment horizontal="left" vertical="center" wrapText="1"/>
    </xf>
    <xf numFmtId="0" fontId="36" fillId="23" borderId="22" xfId="0" applyFont="1" applyFill="1" applyBorder="1" applyAlignment="1">
      <alignment horizontal="center"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0" xfId="0" applyFont="1" applyAlignment="1">
      <alignment horizontal="left" vertical="top" wrapText="1"/>
    </xf>
    <xf numFmtId="0" fontId="7" fillId="0" borderId="24"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66598800</xdr:colOff>
      <xdr:row>0</xdr:row>
      <xdr:rowOff>847725</xdr:rowOff>
    </xdr:from>
    <xdr:to>
      <xdr:col>3</xdr:col>
      <xdr:colOff>0</xdr:colOff>
      <xdr:row>7</xdr:row>
      <xdr:rowOff>0</xdr:rowOff>
    </xdr:to>
    <xdr:pic>
      <xdr:nvPicPr>
        <xdr:cNvPr id="1246" name="Picture 1" descr="The official logo of the IRS">
          <a:extLst>
            <a:ext uri="{FF2B5EF4-FFF2-40B4-BE49-F238E27FC236}">
              <a16:creationId xmlns:a16="http://schemas.microsoft.com/office/drawing/2014/main" id="{8B2533A2-D9E9-4687-B2FF-F3713D0583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3968</xdr:colOff>
      <xdr:row>0</xdr:row>
      <xdr:rowOff>92075</xdr:rowOff>
    </xdr:from>
    <xdr:to>
      <xdr:col>3</xdr:col>
      <xdr:colOff>3968</xdr:colOff>
      <xdr:row>7</xdr:row>
      <xdr:rowOff>1312</xdr:rowOff>
    </xdr:to>
    <xdr:pic>
      <xdr:nvPicPr>
        <xdr:cNvPr id="3" name="Picture 2" descr="The official logo of the IRS" title="IRS Logo">
          <a:extLst>
            <a:ext uri="{FF2B5EF4-FFF2-40B4-BE49-F238E27FC236}">
              <a16:creationId xmlns:a16="http://schemas.microsoft.com/office/drawing/2014/main" id="{FFAA9E07-50F2-4627-80B4-BD2161488F3C}"/>
            </a:ext>
          </a:extLst>
        </xdr:cNvPr>
        <xdr:cNvPicPr/>
      </xdr:nvPicPr>
      <xdr:blipFill>
        <a:blip xmlns:r="http://schemas.openxmlformats.org/officeDocument/2006/relationships" r:embed="rId1"/>
        <a:srcRect/>
        <a:stretch>
          <a:fillRect/>
        </a:stretch>
      </xdr:blipFill>
      <xdr:spPr bwMode="auto">
        <a:xfrm>
          <a:off x="7131843" y="4762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F28" sqref="F28"/>
    </sheetView>
  </sheetViews>
  <sheetFormatPr defaultColWidth="11.453125" defaultRowHeight="12.5" x14ac:dyDescent="0.25"/>
  <cols>
    <col min="1" max="2" width="11.453125" customWidth="1"/>
    <col min="3" max="3" width="105.7265625" customWidth="1"/>
  </cols>
  <sheetData>
    <row r="1" spans="1:3" ht="15.5" x14ac:dyDescent="0.35">
      <c r="A1" s="61" t="s">
        <v>0</v>
      </c>
      <c r="B1" s="17"/>
      <c r="C1" s="73"/>
    </row>
    <row r="2" spans="1:3" ht="15.5" x14ac:dyDescent="0.35">
      <c r="A2" s="62" t="s">
        <v>1</v>
      </c>
      <c r="B2" s="18"/>
      <c r="C2" s="74"/>
    </row>
    <row r="3" spans="1:3" x14ac:dyDescent="0.25">
      <c r="A3" s="63"/>
      <c r="B3" s="19"/>
      <c r="C3" s="75"/>
    </row>
    <row r="4" spans="1:3" x14ac:dyDescent="0.25">
      <c r="A4" s="63" t="s">
        <v>2</v>
      </c>
      <c r="B4" s="19"/>
      <c r="C4" s="75"/>
    </row>
    <row r="5" spans="1:3" x14ac:dyDescent="0.25">
      <c r="A5" s="63" t="s">
        <v>1554</v>
      </c>
      <c r="B5" s="19"/>
      <c r="C5" s="75"/>
    </row>
    <row r="6" spans="1:3" x14ac:dyDescent="0.25">
      <c r="A6" s="63" t="s">
        <v>3</v>
      </c>
      <c r="B6" s="19"/>
      <c r="C6" s="75"/>
    </row>
    <row r="7" spans="1:3" x14ac:dyDescent="0.25">
      <c r="A7" s="20"/>
      <c r="B7" s="21"/>
      <c r="C7" s="76"/>
    </row>
    <row r="8" spans="1:3" ht="18" customHeight="1" x14ac:dyDescent="0.25">
      <c r="A8" s="22" t="s">
        <v>4</v>
      </c>
      <c r="B8" s="23"/>
      <c r="C8" s="77"/>
    </row>
    <row r="9" spans="1:3" ht="12.75" customHeight="1" x14ac:dyDescent="0.25">
      <c r="A9" s="24" t="s">
        <v>5</v>
      </c>
      <c r="B9" s="25"/>
      <c r="C9" s="78"/>
    </row>
    <row r="10" spans="1:3" x14ac:dyDescent="0.25">
      <c r="A10" s="24" t="s">
        <v>6</v>
      </c>
      <c r="B10" s="25"/>
      <c r="C10" s="78"/>
    </row>
    <row r="11" spans="1:3" x14ac:dyDescent="0.25">
      <c r="A11" s="24" t="s">
        <v>7</v>
      </c>
      <c r="B11" s="25"/>
      <c r="C11" s="78"/>
    </row>
    <row r="12" spans="1:3" x14ac:dyDescent="0.25">
      <c r="A12" s="24" t="s">
        <v>8</v>
      </c>
      <c r="B12" s="25"/>
      <c r="C12" s="78"/>
    </row>
    <row r="13" spans="1:3" x14ac:dyDescent="0.25">
      <c r="A13" s="24" t="s">
        <v>9</v>
      </c>
      <c r="B13" s="25"/>
      <c r="C13" s="78"/>
    </row>
    <row r="14" spans="1:3" x14ac:dyDescent="0.25">
      <c r="A14" s="26"/>
      <c r="B14" s="27"/>
      <c r="C14" s="79"/>
    </row>
    <row r="15" spans="1:3" x14ac:dyDescent="0.25">
      <c r="C15" s="80"/>
    </row>
    <row r="16" spans="1:3" ht="13" x14ac:dyDescent="0.25">
      <c r="A16" s="28" t="s">
        <v>10</v>
      </c>
      <c r="B16" s="29"/>
      <c r="C16" s="81"/>
    </row>
    <row r="17" spans="1:3" ht="13" x14ac:dyDescent="0.25">
      <c r="A17" s="155" t="s">
        <v>11</v>
      </c>
      <c r="B17" s="154"/>
      <c r="C17" s="191"/>
    </row>
    <row r="18" spans="1:3" ht="13" x14ac:dyDescent="0.25">
      <c r="A18" s="155" t="s">
        <v>12</v>
      </c>
      <c r="B18" s="154"/>
      <c r="C18" s="191"/>
    </row>
    <row r="19" spans="1:3" ht="13" x14ac:dyDescent="0.25">
      <c r="A19" s="155" t="s">
        <v>13</v>
      </c>
      <c r="B19" s="154"/>
      <c r="C19" s="191"/>
    </row>
    <row r="20" spans="1:3" ht="13" x14ac:dyDescent="0.25">
      <c r="A20" s="155" t="s">
        <v>14</v>
      </c>
      <c r="B20" s="154"/>
      <c r="C20" s="192"/>
    </row>
    <row r="21" spans="1:3" ht="13" x14ac:dyDescent="0.25">
      <c r="A21" s="155" t="s">
        <v>15</v>
      </c>
      <c r="B21" s="154"/>
      <c r="C21" s="193"/>
    </row>
    <row r="22" spans="1:3" ht="13" x14ac:dyDescent="0.25">
      <c r="A22" s="155" t="s">
        <v>16</v>
      </c>
      <c r="B22" s="154"/>
      <c r="C22" s="191"/>
    </row>
    <row r="23" spans="1:3" ht="13" x14ac:dyDescent="0.25">
      <c r="A23" s="155" t="s">
        <v>17</v>
      </c>
      <c r="B23" s="154"/>
      <c r="C23" s="191"/>
    </row>
    <row r="24" spans="1:3" ht="13" x14ac:dyDescent="0.25">
      <c r="A24" s="155" t="s">
        <v>18</v>
      </c>
      <c r="B24" s="154"/>
      <c r="C24" s="191"/>
    </row>
    <row r="25" spans="1:3" s="31" customFormat="1" ht="13" x14ac:dyDescent="0.25">
      <c r="A25" s="155" t="s">
        <v>19</v>
      </c>
      <c r="B25" s="154"/>
      <c r="C25" s="191"/>
    </row>
    <row r="26" spans="1:3" s="31" customFormat="1" ht="13" x14ac:dyDescent="0.25">
      <c r="A26" s="156" t="s">
        <v>20</v>
      </c>
      <c r="B26" s="154"/>
      <c r="C26" s="191"/>
    </row>
    <row r="27" spans="1:3" s="31" customFormat="1" ht="13" x14ac:dyDescent="0.25">
      <c r="A27" s="156" t="s">
        <v>21</v>
      </c>
      <c r="B27" s="154"/>
      <c r="C27" s="191"/>
    </row>
    <row r="28" spans="1:3" x14ac:dyDescent="0.25">
      <c r="C28" s="80"/>
    </row>
    <row r="29" spans="1:3" ht="13" x14ac:dyDescent="0.25">
      <c r="A29" s="28" t="s">
        <v>22</v>
      </c>
      <c r="B29" s="29"/>
      <c r="C29" s="81"/>
    </row>
    <row r="30" spans="1:3" x14ac:dyDescent="0.25">
      <c r="A30" s="32"/>
      <c r="B30" s="33"/>
      <c r="C30" s="36"/>
    </row>
    <row r="31" spans="1:3" ht="13" x14ac:dyDescent="0.25">
      <c r="A31" s="30" t="s">
        <v>23</v>
      </c>
      <c r="B31" s="34"/>
      <c r="C31" s="194"/>
    </row>
    <row r="32" spans="1:3" ht="13" x14ac:dyDescent="0.25">
      <c r="A32" s="30" t="s">
        <v>24</v>
      </c>
      <c r="B32" s="34"/>
      <c r="C32" s="194"/>
    </row>
    <row r="33" spans="1:3" ht="12.75" customHeight="1" x14ac:dyDescent="0.25">
      <c r="A33" s="30" t="s">
        <v>25</v>
      </c>
      <c r="B33" s="34"/>
      <c r="C33" s="194"/>
    </row>
    <row r="34" spans="1:3" ht="12.75" customHeight="1" x14ac:dyDescent="0.25">
      <c r="A34" s="30" t="s">
        <v>26</v>
      </c>
      <c r="B34" s="35"/>
      <c r="C34" s="195"/>
    </row>
    <row r="35" spans="1:3" ht="13" x14ac:dyDescent="0.25">
      <c r="A35" s="30" t="s">
        <v>27</v>
      </c>
      <c r="B35" s="34"/>
      <c r="C35" s="194"/>
    </row>
    <row r="36" spans="1:3" x14ac:dyDescent="0.25">
      <c r="A36" s="32"/>
      <c r="B36" s="33"/>
      <c r="C36" s="151"/>
    </row>
    <row r="37" spans="1:3" ht="13" x14ac:dyDescent="0.25">
      <c r="A37" s="30" t="s">
        <v>23</v>
      </c>
      <c r="B37" s="34"/>
      <c r="C37" s="194"/>
    </row>
    <row r="38" spans="1:3" ht="13" x14ac:dyDescent="0.25">
      <c r="A38" s="30" t="s">
        <v>24</v>
      </c>
      <c r="B38" s="34"/>
      <c r="C38" s="194"/>
    </row>
    <row r="39" spans="1:3" ht="13" x14ac:dyDescent="0.25">
      <c r="A39" s="30" t="s">
        <v>25</v>
      </c>
      <c r="B39" s="34"/>
      <c r="C39" s="194"/>
    </row>
    <row r="40" spans="1:3" ht="13" x14ac:dyDescent="0.25">
      <c r="A40" s="30" t="s">
        <v>26</v>
      </c>
      <c r="B40" s="35"/>
      <c r="C40" s="195"/>
    </row>
    <row r="41" spans="1:3" ht="13" x14ac:dyDescent="0.25">
      <c r="A41" s="30" t="s">
        <v>27</v>
      </c>
      <c r="B41" s="34"/>
      <c r="C41" s="194"/>
    </row>
    <row r="43" spans="1:3" x14ac:dyDescent="0.25">
      <c r="A43" s="72" t="s">
        <v>28</v>
      </c>
    </row>
    <row r="44" spans="1:3" x14ac:dyDescent="0.25">
      <c r="A44" s="72" t="s">
        <v>29</v>
      </c>
    </row>
    <row r="45" spans="1:3" x14ac:dyDescent="0.25">
      <c r="A45" s="72" t="s">
        <v>30</v>
      </c>
    </row>
    <row r="47" spans="1:3" ht="12.75" hidden="1" customHeight="1" x14ac:dyDescent="0.35">
      <c r="A47" s="157" t="s">
        <v>31</v>
      </c>
    </row>
    <row r="48" spans="1:3" ht="12.75" hidden="1" customHeight="1" x14ac:dyDescent="0.35">
      <c r="A48" s="157" t="s">
        <v>32</v>
      </c>
    </row>
    <row r="49" spans="1:1" ht="12.75" hidden="1" customHeight="1" x14ac:dyDescent="0.35">
      <c r="A49" s="157"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A23" sqref="A23:XFD27"/>
    </sheetView>
  </sheetViews>
  <sheetFormatPr defaultRowHeight="12.5" x14ac:dyDescent="0.25"/>
  <cols>
    <col min="2" max="2" width="11.26953125" customWidth="1"/>
    <col min="3" max="3" width="10.7265625" bestFit="1" customWidth="1"/>
    <col min="4" max="4" width="11.7265625" customWidth="1"/>
    <col min="5" max="5" width="10.7265625" customWidth="1"/>
    <col min="6" max="6" width="12.54296875" customWidth="1"/>
    <col min="7" max="7" width="11.26953125" customWidth="1"/>
    <col min="8" max="9" width="8.7265625" hidden="1" customWidth="1"/>
    <col min="13" max="13" width="9.26953125" customWidth="1"/>
  </cols>
  <sheetData>
    <row r="1" spans="1:16" ht="13" x14ac:dyDescent="0.3">
      <c r="A1" s="2" t="s">
        <v>34</v>
      </c>
      <c r="B1" s="3"/>
      <c r="C1" s="3"/>
      <c r="D1" s="3"/>
      <c r="E1" s="3"/>
      <c r="F1" s="3"/>
      <c r="G1" s="3"/>
      <c r="H1" s="3"/>
      <c r="I1" s="3"/>
      <c r="J1" s="3"/>
      <c r="K1" s="3"/>
      <c r="L1" s="3"/>
      <c r="M1" s="3"/>
      <c r="N1" s="3"/>
      <c r="O1" s="3"/>
      <c r="P1" s="4"/>
    </row>
    <row r="2" spans="1:16" ht="18" customHeight="1" x14ac:dyDescent="0.25">
      <c r="A2" s="5" t="s">
        <v>35</v>
      </c>
      <c r="B2" s="6"/>
      <c r="C2" s="6"/>
      <c r="D2" s="6"/>
      <c r="E2" s="6"/>
      <c r="F2" s="6"/>
      <c r="G2" s="6"/>
      <c r="H2" s="6"/>
      <c r="I2" s="6"/>
      <c r="J2" s="6"/>
      <c r="K2" s="6"/>
      <c r="L2" s="6"/>
      <c r="M2" s="6"/>
      <c r="N2" s="6"/>
      <c r="O2" s="6"/>
      <c r="P2" s="7"/>
    </row>
    <row r="3" spans="1:16" ht="12.75" customHeight="1" x14ac:dyDescent="0.25">
      <c r="A3" s="8" t="s">
        <v>36</v>
      </c>
      <c r="B3" s="9"/>
      <c r="C3" s="9"/>
      <c r="D3" s="9"/>
      <c r="E3" s="9"/>
      <c r="F3" s="9"/>
      <c r="G3" s="9"/>
      <c r="H3" s="9"/>
      <c r="I3" s="9"/>
      <c r="J3" s="9"/>
      <c r="K3" s="9"/>
      <c r="L3" s="9"/>
      <c r="M3" s="9"/>
      <c r="N3" s="9"/>
      <c r="O3" s="9"/>
      <c r="P3" s="10"/>
    </row>
    <row r="4" spans="1:16" x14ac:dyDescent="0.25">
      <c r="A4" s="8"/>
      <c r="B4" s="9"/>
      <c r="C4" s="9"/>
      <c r="D4" s="9"/>
      <c r="E4" s="9"/>
      <c r="F4" s="9"/>
      <c r="G4" s="9"/>
      <c r="H4" s="9"/>
      <c r="I4" s="9"/>
      <c r="J4" s="9"/>
      <c r="K4" s="9"/>
      <c r="L4" s="9"/>
      <c r="M4" s="9"/>
      <c r="N4" s="9"/>
      <c r="O4" s="9"/>
      <c r="P4" s="10"/>
    </row>
    <row r="5" spans="1:16" x14ac:dyDescent="0.25">
      <c r="A5" s="8" t="s">
        <v>37</v>
      </c>
      <c r="B5" s="9"/>
      <c r="C5" s="9"/>
      <c r="D5" s="9"/>
      <c r="E5" s="9"/>
      <c r="F5" s="9"/>
      <c r="G5" s="9"/>
      <c r="H5" s="9"/>
      <c r="I5" s="9"/>
      <c r="J5" s="9"/>
      <c r="K5" s="9"/>
      <c r="L5" s="9"/>
      <c r="M5" s="9"/>
      <c r="N5" s="9"/>
      <c r="O5" s="9"/>
      <c r="P5" s="10"/>
    </row>
    <row r="6" spans="1:16" x14ac:dyDescent="0.25">
      <c r="A6" s="8" t="s">
        <v>38</v>
      </c>
      <c r="B6" s="9"/>
      <c r="C6" s="9"/>
      <c r="D6" s="9"/>
      <c r="E6" s="9"/>
      <c r="F6" s="9"/>
      <c r="G6" s="9"/>
      <c r="H6" s="9"/>
      <c r="I6" s="9"/>
      <c r="J6" s="9"/>
      <c r="K6" s="9"/>
      <c r="L6" s="9"/>
      <c r="M6" s="9"/>
      <c r="N6" s="9"/>
      <c r="O6" s="9"/>
      <c r="P6" s="10"/>
    </row>
    <row r="7" spans="1:16" x14ac:dyDescent="0.25">
      <c r="A7" s="14"/>
      <c r="B7" s="11"/>
      <c r="C7" s="11"/>
      <c r="D7" s="11"/>
      <c r="E7" s="11"/>
      <c r="F7" s="11"/>
      <c r="G7" s="11"/>
      <c r="H7" s="11"/>
      <c r="I7" s="11"/>
      <c r="J7" s="11"/>
      <c r="K7" s="11"/>
      <c r="L7" s="11"/>
      <c r="M7" s="11"/>
      <c r="N7" s="11"/>
      <c r="O7" s="11"/>
      <c r="P7" s="12"/>
    </row>
    <row r="8" spans="1:16" x14ac:dyDescent="0.25">
      <c r="A8" s="97"/>
      <c r="B8" s="98"/>
      <c r="C8" s="98"/>
      <c r="D8" s="98"/>
      <c r="E8" s="98"/>
      <c r="F8" s="98"/>
      <c r="G8" s="98"/>
      <c r="H8" s="98"/>
      <c r="I8" s="98"/>
      <c r="J8" s="98"/>
      <c r="K8" s="98"/>
      <c r="L8" s="98"/>
      <c r="M8" s="98"/>
      <c r="N8" s="98"/>
      <c r="O8" s="98"/>
      <c r="P8" s="99"/>
    </row>
    <row r="9" spans="1:16" ht="12.75" customHeight="1" x14ac:dyDescent="0.3">
      <c r="A9" s="100"/>
      <c r="B9" s="101" t="s">
        <v>39</v>
      </c>
      <c r="C9" s="102"/>
      <c r="D9" s="102"/>
      <c r="E9" s="102"/>
      <c r="F9" s="102"/>
      <c r="G9" s="103"/>
      <c r="P9" s="80"/>
    </row>
    <row r="10" spans="1:16" ht="12.75" customHeight="1" x14ac:dyDescent="0.3">
      <c r="A10" s="104" t="s">
        <v>40</v>
      </c>
      <c r="B10" s="105" t="s">
        <v>41</v>
      </c>
      <c r="C10" s="106"/>
      <c r="D10" s="107"/>
      <c r="E10" s="107"/>
      <c r="F10" s="107"/>
      <c r="G10" s="108"/>
      <c r="K10" s="109" t="s">
        <v>42</v>
      </c>
      <c r="L10" s="110"/>
      <c r="M10" s="110"/>
      <c r="N10" s="110"/>
      <c r="O10" s="111"/>
      <c r="P10" s="80"/>
    </row>
    <row r="11" spans="1:16" ht="36" x14ac:dyDescent="0.25">
      <c r="A11" s="112"/>
      <c r="B11" s="113" t="s">
        <v>43</v>
      </c>
      <c r="C11" s="114" t="s">
        <v>44</v>
      </c>
      <c r="D11" s="114" t="s">
        <v>45</v>
      </c>
      <c r="E11" s="114" t="s">
        <v>46</v>
      </c>
      <c r="F11" s="114" t="s">
        <v>47</v>
      </c>
      <c r="G11" s="115" t="s">
        <v>48</v>
      </c>
      <c r="K11" s="116" t="s">
        <v>49</v>
      </c>
      <c r="L11" s="16"/>
      <c r="M11" s="117" t="s">
        <v>50</v>
      </c>
      <c r="N11" s="117" t="s">
        <v>51</v>
      </c>
      <c r="O11" s="118" t="s">
        <v>52</v>
      </c>
      <c r="P11" s="80"/>
    </row>
    <row r="12" spans="1:16" ht="12.75" customHeight="1" x14ac:dyDescent="0.3">
      <c r="A12" s="119"/>
      <c r="B12" s="148">
        <f>COUNTIF('Test Cases'!J3:J302,"Pass")</f>
        <v>0</v>
      </c>
      <c r="C12" s="149">
        <f>COUNTIF('Test Cases'!J3:J302,"Fail")</f>
        <v>0</v>
      </c>
      <c r="D12" s="158">
        <f>COUNTIF('Test Cases'!J3:J302,"Info")</f>
        <v>0</v>
      </c>
      <c r="E12" s="148">
        <f>COUNTIF('Test Cases'!J3:J302,"N/A")</f>
        <v>0</v>
      </c>
      <c r="F12" s="148">
        <f>B12+C12</f>
        <v>0</v>
      </c>
      <c r="G12" s="150">
        <f>D24/100</f>
        <v>0</v>
      </c>
      <c r="K12" s="121" t="s">
        <v>53</v>
      </c>
      <c r="L12" s="122"/>
      <c r="M12" s="123">
        <f>COUNTA('Test Cases'!J3:J302)</f>
        <v>0</v>
      </c>
      <c r="N12" s="123">
        <f>O12-M12</f>
        <v>60</v>
      </c>
      <c r="O12" s="124">
        <f>COUNTA('Test Cases'!A3:A302)</f>
        <v>60</v>
      </c>
      <c r="P12" s="80"/>
    </row>
    <row r="13" spans="1:16" ht="12.75" customHeight="1" x14ac:dyDescent="0.3">
      <c r="A13" s="119"/>
      <c r="B13" s="125"/>
      <c r="K13" s="13"/>
      <c r="L13" s="13"/>
      <c r="M13" s="13"/>
      <c r="N13" s="13"/>
      <c r="O13" s="13"/>
      <c r="P13" s="80"/>
    </row>
    <row r="14" spans="1:16" ht="12.75" customHeight="1" x14ac:dyDescent="0.3">
      <c r="A14" s="119"/>
      <c r="B14" s="105" t="s">
        <v>54</v>
      </c>
      <c r="C14" s="107"/>
      <c r="D14" s="107"/>
      <c r="E14" s="107"/>
      <c r="F14" s="107"/>
      <c r="G14" s="126"/>
      <c r="K14" s="13"/>
      <c r="L14" s="13"/>
      <c r="M14" s="13"/>
      <c r="N14" s="13"/>
      <c r="O14" s="13"/>
      <c r="P14" s="80"/>
    </row>
    <row r="15" spans="1:16" ht="12.75" customHeight="1" x14ac:dyDescent="0.25">
      <c r="A15" s="127"/>
      <c r="B15" s="128" t="s">
        <v>55</v>
      </c>
      <c r="C15" s="128" t="s">
        <v>56</v>
      </c>
      <c r="D15" s="128" t="s">
        <v>57</v>
      </c>
      <c r="E15" s="128" t="s">
        <v>58</v>
      </c>
      <c r="F15" s="128" t="s">
        <v>46</v>
      </c>
      <c r="G15" s="128" t="s">
        <v>59</v>
      </c>
      <c r="H15" s="129" t="s">
        <v>60</v>
      </c>
      <c r="I15" s="129" t="s">
        <v>61</v>
      </c>
      <c r="K15" s="1"/>
      <c r="L15" s="1"/>
      <c r="M15" s="1"/>
      <c r="N15" s="1"/>
      <c r="O15" s="1"/>
      <c r="P15" s="80"/>
    </row>
    <row r="16" spans="1:16" ht="12.75" customHeight="1" x14ac:dyDescent="0.25">
      <c r="A16" s="127"/>
      <c r="B16" s="130">
        <v>8</v>
      </c>
      <c r="C16" s="131">
        <f>COUNTIF('Test Cases'!AA:AA,B16)</f>
        <v>0</v>
      </c>
      <c r="D16" s="120">
        <f>COUNTIFS('Test Cases'!AA:AA,B16,'Test Cases'!J:J,$D$15)</f>
        <v>0</v>
      </c>
      <c r="E16" s="120">
        <f>COUNTIFS('Test Cases'!AA:AA,B16,'Test Cases'!J:J,$E$15)</f>
        <v>0</v>
      </c>
      <c r="F16" s="120">
        <f>COUNTIFS('Test Cases'!AA:AA,B16,'Test Cases'!J:J,$F$15)</f>
        <v>0</v>
      </c>
      <c r="G16" s="132">
        <v>1500</v>
      </c>
      <c r="H16">
        <f t="shared" ref="H16:H21" si="0">(C16-F16)*(G16)</f>
        <v>0</v>
      </c>
      <c r="I16">
        <f t="shared" ref="I16:I21" si="1">D16*G16</f>
        <v>0</v>
      </c>
      <c r="P16" s="80"/>
    </row>
    <row r="17" spans="1:16" ht="12.75" customHeight="1" x14ac:dyDescent="0.25">
      <c r="A17" s="127"/>
      <c r="B17" s="130">
        <v>7</v>
      </c>
      <c r="C17" s="131">
        <f>COUNTIF('Test Cases'!AA:AA,B17)</f>
        <v>5</v>
      </c>
      <c r="D17" s="120">
        <f>COUNTIFS('Test Cases'!AA:AA,B17,'Test Cases'!J:J,$D$15)</f>
        <v>0</v>
      </c>
      <c r="E17" s="120">
        <f>COUNTIFS('Test Cases'!AA:AA,B17,'Test Cases'!J:J,$E$15)</f>
        <v>0</v>
      </c>
      <c r="F17" s="120">
        <f>COUNTIFS('Test Cases'!AA:AA,B17,'Test Cases'!J:J,$F$15)</f>
        <v>0</v>
      </c>
      <c r="G17" s="132">
        <v>750</v>
      </c>
      <c r="H17">
        <f t="shared" si="0"/>
        <v>3750</v>
      </c>
      <c r="I17">
        <f t="shared" si="1"/>
        <v>0</v>
      </c>
      <c r="P17" s="80"/>
    </row>
    <row r="18" spans="1:16" ht="12.75" customHeight="1" x14ac:dyDescent="0.25">
      <c r="A18" s="127"/>
      <c r="B18" s="130">
        <v>6</v>
      </c>
      <c r="C18" s="131">
        <f>COUNTIF('Test Cases'!AA:AA,B18)</f>
        <v>4</v>
      </c>
      <c r="D18" s="120">
        <f>COUNTIFS('Test Cases'!AA:AA,B18,'Test Cases'!J:J,$D$15)</f>
        <v>0</v>
      </c>
      <c r="E18" s="120">
        <f>COUNTIFS('Test Cases'!AA:AA,B18,'Test Cases'!J:J,$E$15)</f>
        <v>0</v>
      </c>
      <c r="F18" s="120">
        <f>COUNTIFS('Test Cases'!AA:AA,B18,'Test Cases'!J:J,$F$15)</f>
        <v>0</v>
      </c>
      <c r="G18" s="132">
        <v>100</v>
      </c>
      <c r="H18">
        <f t="shared" si="0"/>
        <v>400</v>
      </c>
      <c r="I18">
        <f t="shared" si="1"/>
        <v>0</v>
      </c>
      <c r="P18" s="80"/>
    </row>
    <row r="19" spans="1:16" ht="12.75" customHeight="1" x14ac:dyDescent="0.25">
      <c r="A19" s="127"/>
      <c r="B19" s="130">
        <v>5</v>
      </c>
      <c r="C19" s="131">
        <f>COUNTIF('Test Cases'!AA:AA,B19)</f>
        <v>31</v>
      </c>
      <c r="D19" s="120">
        <f>COUNTIFS('Test Cases'!AA:AA,B19,'Test Cases'!J:J,$D$15)</f>
        <v>0</v>
      </c>
      <c r="E19" s="120">
        <f>COUNTIFS('Test Cases'!AA:AA,B19,'Test Cases'!J:J,$E$15)</f>
        <v>0</v>
      </c>
      <c r="F19" s="120">
        <f>COUNTIFS('Test Cases'!AA:AA,B19,'Test Cases'!J:J,$F$15)</f>
        <v>0</v>
      </c>
      <c r="G19" s="132">
        <v>50</v>
      </c>
      <c r="H19">
        <f t="shared" si="0"/>
        <v>1550</v>
      </c>
      <c r="I19">
        <f t="shared" si="1"/>
        <v>0</v>
      </c>
      <c r="P19" s="80"/>
    </row>
    <row r="20" spans="1:16" ht="12.75" customHeight="1" x14ac:dyDescent="0.25">
      <c r="A20" s="127"/>
      <c r="B20" s="130">
        <v>4</v>
      </c>
      <c r="C20" s="131">
        <f>COUNTIF('Test Cases'!AA:AA,B20)</f>
        <v>7</v>
      </c>
      <c r="D20" s="120">
        <f>COUNTIFS('Test Cases'!AA:AA,B20,'Test Cases'!J:J,$D$15)</f>
        <v>0</v>
      </c>
      <c r="E20" s="120">
        <f>COUNTIFS('Test Cases'!AA:AA,B20,'Test Cases'!J:J,$E$15)</f>
        <v>0</v>
      </c>
      <c r="F20" s="120">
        <f>COUNTIFS('Test Cases'!AA:AA,B20,'Test Cases'!J:J,$F$15)</f>
        <v>0</v>
      </c>
      <c r="G20" s="132">
        <v>10</v>
      </c>
      <c r="H20">
        <f t="shared" si="0"/>
        <v>70</v>
      </c>
      <c r="I20">
        <f t="shared" si="1"/>
        <v>0</v>
      </c>
      <c r="P20" s="80"/>
    </row>
    <row r="21" spans="1:16" ht="12.75" customHeight="1" x14ac:dyDescent="0.25">
      <c r="A21" s="127"/>
      <c r="B21" s="130">
        <v>3</v>
      </c>
      <c r="C21" s="131">
        <f>COUNTIF('Test Cases'!AA:AA,B21)</f>
        <v>2</v>
      </c>
      <c r="D21" s="120">
        <f>COUNTIFS('Test Cases'!AA:AA,B21,'Test Cases'!J:J,$D$15)</f>
        <v>0</v>
      </c>
      <c r="E21" s="120">
        <f>COUNTIFS('Test Cases'!AA:AA,B21,'Test Cases'!J:J,$E$15)</f>
        <v>0</v>
      </c>
      <c r="F21" s="120">
        <f>COUNTIFS('Test Cases'!AA:AA,B21,'Test Cases'!J:J,$F$15)</f>
        <v>0</v>
      </c>
      <c r="G21" s="132">
        <v>5</v>
      </c>
      <c r="H21">
        <f t="shared" si="0"/>
        <v>10</v>
      </c>
      <c r="I21">
        <f t="shared" si="1"/>
        <v>0</v>
      </c>
      <c r="P21" s="80"/>
    </row>
    <row r="22" spans="1:16" ht="12.75" customHeight="1" x14ac:dyDescent="0.25">
      <c r="A22" s="127"/>
      <c r="B22" s="130">
        <v>2</v>
      </c>
      <c r="C22" s="131">
        <f>COUNTIF('Test Cases'!AA:AA,B22)</f>
        <v>2</v>
      </c>
      <c r="D22" s="120">
        <f>COUNTIFS('Test Cases'!AA:AA,B22,'Test Cases'!J:J,$D$15)</f>
        <v>0</v>
      </c>
      <c r="E22" s="120">
        <f>COUNTIFS('Test Cases'!AA:AA,B22,'Test Cases'!J:J,$E$15)</f>
        <v>0</v>
      </c>
      <c r="F22" s="120">
        <f>COUNTIFS('Test Cases'!AA:AA,B22,'Test Cases'!J:J,$F$15)</f>
        <v>0</v>
      </c>
      <c r="G22" s="132">
        <v>2</v>
      </c>
      <c r="H22">
        <f>(C22-F22)*(G22)</f>
        <v>4</v>
      </c>
      <c r="I22">
        <f>D22*G22</f>
        <v>0</v>
      </c>
      <c r="P22" s="80"/>
    </row>
    <row r="23" spans="1:16" ht="12.75" customHeight="1" x14ac:dyDescent="0.25">
      <c r="A23" s="127"/>
      <c r="B23" s="130">
        <v>1</v>
      </c>
      <c r="C23" s="131">
        <f>COUNTIF('Test Cases'!AA:AA,B23)</f>
        <v>2</v>
      </c>
      <c r="D23" s="120">
        <f>COUNTIFS('Test Cases'!AA:AA,B23,'Test Cases'!J:J,$D$15)</f>
        <v>0</v>
      </c>
      <c r="E23" s="120">
        <f>COUNTIFS('Test Cases'!AA:AA,B23,'Test Cases'!J:J,$E$15)</f>
        <v>0</v>
      </c>
      <c r="F23" s="120">
        <f>COUNTIFS('Test Cases'!AA:AA,B23,'Test Cases'!J:J,$F$15)</f>
        <v>0</v>
      </c>
      <c r="G23" s="132">
        <v>1</v>
      </c>
      <c r="H23">
        <f>(C23-F23)*(G23)</f>
        <v>2</v>
      </c>
      <c r="I23">
        <f>D23*G23</f>
        <v>0</v>
      </c>
      <c r="P23" s="80"/>
    </row>
    <row r="24" spans="1:16" ht="13" hidden="1" x14ac:dyDescent="0.3">
      <c r="A24" s="127"/>
      <c r="B24" s="133" t="s">
        <v>62</v>
      </c>
      <c r="C24" s="134"/>
      <c r="D24" s="135">
        <f>SUM(I16:I23)/SUM(H16:H23)*100</f>
        <v>0</v>
      </c>
      <c r="P24" s="80"/>
    </row>
    <row r="25" spans="1:16" ht="13" x14ac:dyDescent="0.25">
      <c r="A25" s="136"/>
      <c r="B25" s="137"/>
      <c r="C25" s="137"/>
      <c r="D25" s="137"/>
      <c r="E25" s="137"/>
      <c r="F25" s="137"/>
      <c r="G25" s="137"/>
      <c r="H25" s="137"/>
      <c r="I25" s="137"/>
      <c r="J25" s="137"/>
      <c r="K25" s="138"/>
      <c r="L25" s="138"/>
      <c r="M25" s="138"/>
      <c r="N25" s="138"/>
      <c r="O25" s="138"/>
      <c r="P25" s="139"/>
    </row>
    <row r="27" spans="1:16" ht="13" x14ac:dyDescent="0.3">
      <c r="A27" s="159">
        <f>D12+N12</f>
        <v>60</v>
      </c>
      <c r="B27" s="160" t="str">
        <f>"WARNING: THERE IS AT LEAST ONE TEST CASE WITH AN 'INFO' OR BLANK STATUS (SEE ABOVE)"</f>
        <v>WARNING: THERE IS AT LEAST ONE TEST CASE WITH AN 'INFO' OR BLANK STATUS (SEE ABOVE)</v>
      </c>
    </row>
    <row r="28" spans="1:16" ht="12.75" customHeight="1" x14ac:dyDescent="0.25">
      <c r="B28" s="161"/>
    </row>
    <row r="29" spans="1:16" ht="12.75" customHeight="1" x14ac:dyDescent="0.3">
      <c r="A29" s="159">
        <f>SUMPRODUCT(--ISERROR('Test Cases'!AA3:AA291))</f>
        <v>7</v>
      </c>
      <c r="B29" s="160" t="str">
        <f>"WARNING: THERE IS AT LEAST ONE TEST CASE WITH MULTIPLE OR INVALID ISSUE CODES (SEE TEST CASES TAB)"</f>
        <v>WARNING: THERE IS AT LEAST ONE TEST CASE WITH MULTIPLE OR INVALID ISSUE CODES (SEE TEST CASES TAB)</v>
      </c>
    </row>
    <row r="30" spans="1:16" ht="12.75" customHeight="1" x14ac:dyDescent="0.25"/>
  </sheetData>
  <sheetProtection sheet="1"/>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U19" sqref="U19:U20"/>
    </sheetView>
  </sheetViews>
  <sheetFormatPr defaultColWidth="11.453125" defaultRowHeight="12.5" x14ac:dyDescent="0.25"/>
  <cols>
    <col min="1" max="13" width="11.453125" customWidth="1"/>
    <col min="14" max="14" width="9.26953125" customWidth="1"/>
  </cols>
  <sheetData>
    <row r="1" spans="1:14" ht="13" x14ac:dyDescent="0.3">
      <c r="A1" s="2" t="s">
        <v>63</v>
      </c>
      <c r="B1" s="3"/>
      <c r="C1" s="3"/>
      <c r="D1" s="3"/>
      <c r="E1" s="3"/>
      <c r="F1" s="3"/>
      <c r="G1" s="3"/>
      <c r="H1" s="3"/>
      <c r="I1" s="3"/>
      <c r="J1" s="3"/>
      <c r="K1" s="3"/>
      <c r="L1" s="3"/>
      <c r="M1" s="3"/>
      <c r="N1" s="4"/>
    </row>
    <row r="2" spans="1:14" ht="12.75" customHeight="1" x14ac:dyDescent="0.25">
      <c r="A2" s="162" t="s">
        <v>64</v>
      </c>
      <c r="B2" s="163"/>
      <c r="C2" s="163"/>
      <c r="D2" s="163"/>
      <c r="E2" s="163"/>
      <c r="F2" s="163"/>
      <c r="G2" s="163"/>
      <c r="H2" s="163"/>
      <c r="I2" s="163"/>
      <c r="J2" s="163"/>
      <c r="K2" s="163"/>
      <c r="L2" s="163"/>
      <c r="M2" s="163"/>
      <c r="N2" s="164"/>
    </row>
    <row r="3" spans="1:14" s="31" customFormat="1" ht="12.75" customHeight="1" x14ac:dyDescent="0.25">
      <c r="A3" s="165" t="s">
        <v>65</v>
      </c>
      <c r="B3" s="166"/>
      <c r="C3" s="166"/>
      <c r="D3" s="166"/>
      <c r="E3" s="166"/>
      <c r="F3" s="166"/>
      <c r="G3" s="166"/>
      <c r="H3" s="166"/>
      <c r="I3" s="166"/>
      <c r="J3" s="166"/>
      <c r="K3" s="166"/>
      <c r="L3" s="166"/>
      <c r="M3" s="166"/>
      <c r="N3" s="167"/>
    </row>
    <row r="4" spans="1:14" s="31" customFormat="1" x14ac:dyDescent="0.25">
      <c r="A4" s="168" t="s">
        <v>66</v>
      </c>
      <c r="B4" s="40"/>
      <c r="C4" s="40"/>
      <c r="D4" s="40"/>
      <c r="E4" s="40"/>
      <c r="F4" s="40"/>
      <c r="G4" s="40"/>
      <c r="H4" s="40"/>
      <c r="I4" s="40"/>
      <c r="J4" s="40"/>
      <c r="K4" s="40"/>
      <c r="L4" s="40"/>
      <c r="M4" s="40"/>
      <c r="N4" s="169"/>
    </row>
    <row r="5" spans="1:14" s="31" customFormat="1" x14ac:dyDescent="0.25">
      <c r="A5" s="168"/>
      <c r="B5" s="40"/>
      <c r="C5" s="40"/>
      <c r="D5" s="40"/>
      <c r="E5" s="40"/>
      <c r="F5" s="40"/>
      <c r="G5" s="40"/>
      <c r="H5" s="40"/>
      <c r="I5" s="40"/>
      <c r="J5" s="40"/>
      <c r="K5" s="40"/>
      <c r="L5" s="40"/>
      <c r="M5" s="40"/>
      <c r="N5" s="169"/>
    </row>
    <row r="6" spans="1:14" s="31" customFormat="1" x14ac:dyDescent="0.25">
      <c r="A6" s="168" t="s">
        <v>67</v>
      </c>
      <c r="B6" s="40"/>
      <c r="C6" s="40"/>
      <c r="D6" s="40"/>
      <c r="E6" s="40"/>
      <c r="F6" s="40"/>
      <c r="G6" s="40"/>
      <c r="H6" s="40"/>
      <c r="I6" s="40"/>
      <c r="J6" s="40"/>
      <c r="K6" s="40"/>
      <c r="L6" s="40"/>
      <c r="M6" s="40"/>
      <c r="N6" s="169"/>
    </row>
    <row r="7" spans="1:14" s="31" customFormat="1" x14ac:dyDescent="0.25">
      <c r="A7" s="168" t="s">
        <v>68</v>
      </c>
      <c r="B7" s="40"/>
      <c r="C7" s="40"/>
      <c r="D7" s="40"/>
      <c r="E7" s="40"/>
      <c r="F7" s="40"/>
      <c r="G7" s="40"/>
      <c r="H7" s="40"/>
      <c r="I7" s="40"/>
      <c r="J7" s="40"/>
      <c r="K7" s="40"/>
      <c r="L7" s="40"/>
      <c r="M7" s="40"/>
      <c r="N7" s="169"/>
    </row>
    <row r="8" spans="1:14" s="31" customFormat="1" x14ac:dyDescent="0.25">
      <c r="A8" s="168" t="s">
        <v>69</v>
      </c>
      <c r="B8" s="40"/>
      <c r="C8" s="40"/>
      <c r="D8" s="40"/>
      <c r="E8" s="40"/>
      <c r="F8" s="40"/>
      <c r="G8" s="40"/>
      <c r="H8" s="40"/>
      <c r="I8" s="40"/>
      <c r="J8" s="40"/>
      <c r="K8" s="40"/>
      <c r="L8" s="40"/>
      <c r="M8" s="40"/>
      <c r="N8" s="169"/>
    </row>
    <row r="9" spans="1:14" s="31" customFormat="1" x14ac:dyDescent="0.25">
      <c r="A9" s="168"/>
      <c r="B9" s="40"/>
      <c r="C9" s="40"/>
      <c r="D9" s="40"/>
      <c r="E9" s="40"/>
      <c r="F9" s="40"/>
      <c r="G9" s="40"/>
      <c r="H9" s="40"/>
      <c r="I9" s="40"/>
      <c r="J9" s="40"/>
      <c r="K9" s="40"/>
      <c r="L9" s="40"/>
      <c r="M9" s="40"/>
      <c r="N9" s="169"/>
    </row>
    <row r="10" spans="1:14" ht="12.75" customHeight="1" x14ac:dyDescent="0.25">
      <c r="A10" s="168" t="s">
        <v>70</v>
      </c>
      <c r="B10" s="9"/>
      <c r="C10" s="9"/>
      <c r="D10" s="9"/>
      <c r="E10" s="9"/>
      <c r="F10" s="9"/>
      <c r="G10" s="9"/>
      <c r="H10" s="9"/>
      <c r="I10" s="9"/>
      <c r="J10" s="9"/>
      <c r="K10" s="9"/>
      <c r="L10" s="9"/>
      <c r="M10" s="9"/>
      <c r="N10" s="170"/>
    </row>
    <row r="11" spans="1:14" x14ac:dyDescent="0.25">
      <c r="A11" s="168" t="s">
        <v>1552</v>
      </c>
      <c r="B11" s="9"/>
      <c r="C11" s="9"/>
      <c r="D11" s="9"/>
      <c r="E11" s="9"/>
      <c r="F11" s="9"/>
      <c r="G11" s="9"/>
      <c r="H11" s="9"/>
      <c r="I11" s="9"/>
      <c r="J11" s="9"/>
      <c r="K11" s="9"/>
      <c r="L11" s="9"/>
      <c r="M11" s="9"/>
      <c r="N11" s="170"/>
    </row>
    <row r="12" spans="1:14" x14ac:dyDescent="0.25">
      <c r="A12" s="168" t="s">
        <v>1553</v>
      </c>
      <c r="B12" s="9"/>
      <c r="C12" s="9"/>
      <c r="D12" s="9"/>
      <c r="E12" s="9"/>
      <c r="F12" s="9"/>
      <c r="G12" s="9"/>
      <c r="H12" s="9"/>
      <c r="I12" s="9"/>
      <c r="J12" s="9"/>
      <c r="K12" s="9"/>
      <c r="L12" s="9"/>
      <c r="M12" s="9"/>
      <c r="N12" s="170"/>
    </row>
    <row r="13" spans="1:14" x14ac:dyDescent="0.25">
      <c r="A13" s="168" t="s">
        <v>71</v>
      </c>
      <c r="B13" s="9"/>
      <c r="C13" s="9"/>
      <c r="D13" s="9"/>
      <c r="E13" s="9"/>
      <c r="F13" s="9"/>
      <c r="G13" s="9"/>
      <c r="H13" s="9"/>
      <c r="I13" s="9"/>
      <c r="J13" s="9"/>
      <c r="K13" s="9"/>
      <c r="L13" s="9"/>
      <c r="M13" s="9"/>
      <c r="N13" s="170"/>
    </row>
    <row r="14" spans="1:14" x14ac:dyDescent="0.25">
      <c r="A14" s="171"/>
      <c r="B14" s="172"/>
      <c r="C14" s="172"/>
      <c r="D14" s="172"/>
      <c r="E14" s="172"/>
      <c r="F14" s="172"/>
      <c r="G14" s="172"/>
      <c r="H14" s="172"/>
      <c r="I14" s="172"/>
      <c r="J14" s="172"/>
      <c r="K14" s="172"/>
      <c r="L14" s="172"/>
      <c r="M14" s="172"/>
      <c r="N14" s="173"/>
    </row>
    <row r="16" spans="1:14" ht="12.75" customHeight="1" x14ac:dyDescent="0.25">
      <c r="A16" s="37" t="s">
        <v>72</v>
      </c>
      <c r="B16" s="38"/>
      <c r="C16" s="38"/>
      <c r="D16" s="38"/>
      <c r="E16" s="38"/>
      <c r="F16" s="38"/>
      <c r="G16" s="38"/>
      <c r="H16" s="38"/>
      <c r="I16" s="38"/>
      <c r="J16" s="38"/>
      <c r="K16" s="38"/>
      <c r="L16" s="38"/>
      <c r="M16" s="38"/>
      <c r="N16" s="39"/>
    </row>
    <row r="17" spans="1:14" ht="12.75" customHeight="1" x14ac:dyDescent="0.25">
      <c r="A17" s="41" t="s">
        <v>73</v>
      </c>
      <c r="B17" s="42"/>
      <c r="C17" s="43"/>
      <c r="D17" s="44" t="s">
        <v>74</v>
      </c>
      <c r="E17" s="45"/>
      <c r="F17" s="45"/>
      <c r="G17" s="45"/>
      <c r="H17" s="45"/>
      <c r="I17" s="45"/>
      <c r="J17" s="45"/>
      <c r="K17" s="45"/>
      <c r="L17" s="45"/>
      <c r="M17" s="45"/>
      <c r="N17" s="46"/>
    </row>
    <row r="18" spans="1:14" ht="13" x14ac:dyDescent="0.25">
      <c r="A18" s="47"/>
      <c r="B18" s="48"/>
      <c r="C18" s="49"/>
      <c r="D18" s="14" t="s">
        <v>75</v>
      </c>
      <c r="E18" s="11"/>
      <c r="F18" s="11"/>
      <c r="G18" s="11"/>
      <c r="H18" s="11"/>
      <c r="I18" s="11"/>
      <c r="J18" s="11"/>
      <c r="K18" s="11"/>
      <c r="L18" s="11"/>
      <c r="M18" s="11"/>
      <c r="N18" s="12"/>
    </row>
    <row r="19" spans="1:14" ht="12.75" customHeight="1" x14ac:dyDescent="0.25">
      <c r="A19" s="50" t="s">
        <v>76</v>
      </c>
      <c r="B19" s="51"/>
      <c r="C19" s="52"/>
      <c r="D19" s="53" t="s">
        <v>77</v>
      </c>
      <c r="E19" s="54"/>
      <c r="F19" s="54"/>
      <c r="G19" s="54"/>
      <c r="H19" s="54"/>
      <c r="I19" s="54"/>
      <c r="J19" s="54"/>
      <c r="K19" s="54"/>
      <c r="L19" s="54"/>
      <c r="M19" s="54"/>
      <c r="N19" s="55"/>
    </row>
    <row r="20" spans="1:14" ht="12.75" customHeight="1" x14ac:dyDescent="0.25">
      <c r="A20" s="41" t="s">
        <v>78</v>
      </c>
      <c r="B20" s="42"/>
      <c r="C20" s="43"/>
      <c r="D20" s="44" t="s">
        <v>79</v>
      </c>
      <c r="E20" s="45"/>
      <c r="F20" s="45"/>
      <c r="G20" s="45"/>
      <c r="H20" s="45"/>
      <c r="I20" s="45"/>
      <c r="J20" s="45"/>
      <c r="K20" s="45"/>
      <c r="L20" s="45"/>
      <c r="M20" s="45"/>
      <c r="N20" s="46"/>
    </row>
    <row r="21" spans="1:14" ht="12.75" customHeight="1" x14ac:dyDescent="0.25">
      <c r="A21" s="41" t="s">
        <v>80</v>
      </c>
      <c r="B21" s="42"/>
      <c r="C21" s="43"/>
      <c r="D21" s="44" t="s">
        <v>81</v>
      </c>
      <c r="E21" s="45"/>
      <c r="F21" s="45"/>
      <c r="G21" s="45"/>
      <c r="H21" s="45"/>
      <c r="I21" s="45"/>
      <c r="J21" s="45"/>
      <c r="K21" s="45"/>
      <c r="L21" s="45"/>
      <c r="M21" s="45"/>
      <c r="N21" s="46"/>
    </row>
    <row r="22" spans="1:14" ht="13" x14ac:dyDescent="0.25">
      <c r="A22" s="56"/>
      <c r="B22" s="57"/>
      <c r="C22" s="58"/>
      <c r="D22" s="8" t="s">
        <v>82</v>
      </c>
      <c r="E22" s="9"/>
      <c r="F22" s="9"/>
      <c r="G22" s="9"/>
      <c r="H22" s="9"/>
      <c r="I22" s="9"/>
      <c r="J22" s="9"/>
      <c r="K22" s="9"/>
      <c r="L22" s="9"/>
      <c r="M22" s="9"/>
      <c r="N22" s="10"/>
    </row>
    <row r="23" spans="1:14" ht="12.75" customHeight="1" x14ac:dyDescent="0.25">
      <c r="A23" s="47"/>
      <c r="B23" s="48"/>
      <c r="C23" s="49"/>
      <c r="D23" s="14" t="s">
        <v>83</v>
      </c>
      <c r="E23" s="11"/>
      <c r="F23" s="11"/>
      <c r="G23" s="11"/>
      <c r="H23" s="11"/>
      <c r="I23" s="11"/>
      <c r="J23" s="11"/>
      <c r="K23" s="11"/>
      <c r="L23" s="11"/>
      <c r="M23" s="11"/>
      <c r="N23" s="12"/>
    </row>
    <row r="24" spans="1:14" ht="12.75" customHeight="1" x14ac:dyDescent="0.25">
      <c r="A24" s="41" t="s">
        <v>84</v>
      </c>
      <c r="B24" s="42"/>
      <c r="C24" s="43"/>
      <c r="D24" s="44" t="s">
        <v>85</v>
      </c>
      <c r="E24" s="45"/>
      <c r="F24" s="45"/>
      <c r="G24" s="45"/>
      <c r="H24" s="45"/>
      <c r="I24" s="45"/>
      <c r="J24" s="45"/>
      <c r="K24" s="45"/>
      <c r="L24" s="45"/>
      <c r="M24" s="45"/>
      <c r="N24" s="46"/>
    </row>
    <row r="25" spans="1:14" ht="13" x14ac:dyDescent="0.25">
      <c r="A25" s="47"/>
      <c r="B25" s="48"/>
      <c r="C25" s="49"/>
      <c r="D25" s="14" t="s">
        <v>86</v>
      </c>
      <c r="E25" s="11"/>
      <c r="F25" s="11"/>
      <c r="G25" s="11"/>
      <c r="H25" s="11"/>
      <c r="I25" s="11"/>
      <c r="J25" s="11"/>
      <c r="K25" s="11"/>
      <c r="L25" s="11"/>
      <c r="M25" s="11"/>
      <c r="N25" s="12"/>
    </row>
    <row r="26" spans="1:14" ht="12.75" customHeight="1" x14ac:dyDescent="0.25">
      <c r="A26" s="41" t="s">
        <v>87</v>
      </c>
      <c r="B26" s="42"/>
      <c r="C26" s="43"/>
      <c r="D26" s="44" t="s">
        <v>88</v>
      </c>
      <c r="E26" s="45"/>
      <c r="F26" s="45"/>
      <c r="G26" s="45"/>
      <c r="H26" s="45"/>
      <c r="I26" s="45"/>
      <c r="J26" s="45"/>
      <c r="K26" s="45"/>
      <c r="L26" s="45"/>
      <c r="M26" s="45"/>
      <c r="N26" s="46"/>
    </row>
    <row r="27" spans="1:14" ht="13" x14ac:dyDescent="0.25">
      <c r="A27" s="47"/>
      <c r="B27" s="48"/>
      <c r="C27" s="49"/>
      <c r="D27" s="14" t="s">
        <v>89</v>
      </c>
      <c r="E27" s="11"/>
      <c r="F27" s="11"/>
      <c r="G27" s="11"/>
      <c r="H27" s="11"/>
      <c r="I27" s="11"/>
      <c r="J27" s="11"/>
      <c r="K27" s="11"/>
      <c r="L27" s="11"/>
      <c r="M27" s="11"/>
      <c r="N27" s="12"/>
    </row>
    <row r="28" spans="1:14" ht="12.75" customHeight="1" x14ac:dyDescent="0.25">
      <c r="A28" s="50" t="s">
        <v>90</v>
      </c>
      <c r="B28" s="51"/>
      <c r="C28" s="52"/>
      <c r="D28" s="53" t="s">
        <v>91</v>
      </c>
      <c r="E28" s="54"/>
      <c r="F28" s="54"/>
      <c r="G28" s="54"/>
      <c r="H28" s="54"/>
      <c r="I28" s="54"/>
      <c r="J28" s="54"/>
      <c r="K28" s="54"/>
      <c r="L28" s="54"/>
      <c r="M28" s="54"/>
      <c r="N28" s="55"/>
    </row>
    <row r="29" spans="1:14" ht="12.75" customHeight="1" x14ac:dyDescent="0.25">
      <c r="A29" s="41" t="s">
        <v>92</v>
      </c>
      <c r="B29" s="42"/>
      <c r="C29" s="43"/>
      <c r="D29" s="44" t="s">
        <v>93</v>
      </c>
      <c r="E29" s="45"/>
      <c r="F29" s="45"/>
      <c r="G29" s="45"/>
      <c r="H29" s="45"/>
      <c r="I29" s="45"/>
      <c r="J29" s="45"/>
      <c r="K29" s="45"/>
      <c r="L29" s="45"/>
      <c r="M29" s="45"/>
      <c r="N29" s="46"/>
    </row>
    <row r="30" spans="1:14" ht="13" x14ac:dyDescent="0.25">
      <c r="A30" s="47"/>
      <c r="B30" s="48"/>
      <c r="C30" s="49"/>
      <c r="D30" s="14" t="s">
        <v>94</v>
      </c>
      <c r="E30" s="11"/>
      <c r="F30" s="11"/>
      <c r="G30" s="11"/>
      <c r="H30" s="11"/>
      <c r="I30" s="11"/>
      <c r="J30" s="11"/>
      <c r="K30" s="11"/>
      <c r="L30" s="11"/>
      <c r="M30" s="11"/>
      <c r="N30" s="12"/>
    </row>
    <row r="31" spans="1:14" ht="12.75" customHeight="1" x14ac:dyDescent="0.25">
      <c r="A31" s="41" t="s">
        <v>95</v>
      </c>
      <c r="B31" s="42"/>
      <c r="C31" s="43"/>
      <c r="D31" s="44" t="s">
        <v>96</v>
      </c>
      <c r="E31" s="45"/>
      <c r="F31" s="45"/>
      <c r="G31" s="45"/>
      <c r="H31" s="45"/>
      <c r="I31" s="45"/>
      <c r="J31" s="45"/>
      <c r="K31" s="45"/>
      <c r="L31" s="45"/>
      <c r="M31" s="45"/>
      <c r="N31" s="46"/>
    </row>
    <row r="32" spans="1:14" ht="13" x14ac:dyDescent="0.25">
      <c r="A32" s="56"/>
      <c r="B32" s="57"/>
      <c r="C32" s="58"/>
      <c r="D32" s="8" t="s">
        <v>97</v>
      </c>
      <c r="E32" s="9"/>
      <c r="F32" s="9"/>
      <c r="G32" s="9"/>
      <c r="H32" s="9"/>
      <c r="I32" s="9"/>
      <c r="J32" s="9"/>
      <c r="K32" s="9"/>
      <c r="L32" s="9"/>
      <c r="M32" s="9"/>
      <c r="N32" s="10"/>
    </row>
    <row r="33" spans="1:14" ht="13" x14ac:dyDescent="0.25">
      <c r="A33" s="56"/>
      <c r="B33" s="57"/>
      <c r="C33" s="58"/>
      <c r="D33" s="8" t="s">
        <v>98</v>
      </c>
      <c r="E33" s="9"/>
      <c r="F33" s="9"/>
      <c r="G33" s="9"/>
      <c r="H33" s="9"/>
      <c r="I33" s="9"/>
      <c r="J33" s="9"/>
      <c r="K33" s="9"/>
      <c r="L33" s="9"/>
      <c r="M33" s="9"/>
      <c r="N33" s="10"/>
    </row>
    <row r="34" spans="1:14" ht="13" x14ac:dyDescent="0.25">
      <c r="A34" s="56"/>
      <c r="B34" s="57"/>
      <c r="C34" s="58"/>
      <c r="D34" s="8" t="s">
        <v>99</v>
      </c>
      <c r="E34" s="9"/>
      <c r="F34" s="9"/>
      <c r="G34" s="9"/>
      <c r="H34" s="9"/>
      <c r="I34" s="9"/>
      <c r="J34" s="9"/>
      <c r="K34" s="9"/>
      <c r="L34" s="9"/>
      <c r="M34" s="9"/>
      <c r="N34" s="10"/>
    </row>
    <row r="35" spans="1:14" ht="13" x14ac:dyDescent="0.25">
      <c r="A35" s="47"/>
      <c r="B35" s="48"/>
      <c r="C35" s="49"/>
      <c r="D35" s="14" t="s">
        <v>100</v>
      </c>
      <c r="E35" s="11"/>
      <c r="F35" s="11"/>
      <c r="G35" s="11"/>
      <c r="H35" s="11"/>
      <c r="I35" s="11"/>
      <c r="J35" s="11"/>
      <c r="K35" s="11"/>
      <c r="L35" s="11"/>
      <c r="M35" s="11"/>
      <c r="N35" s="12"/>
    </row>
    <row r="36" spans="1:14" ht="12.75" customHeight="1" x14ac:dyDescent="0.25">
      <c r="A36" s="41" t="s">
        <v>101</v>
      </c>
      <c r="B36" s="42"/>
      <c r="C36" s="43"/>
      <c r="D36" s="44" t="s">
        <v>102</v>
      </c>
      <c r="E36" s="45"/>
      <c r="F36" s="45"/>
      <c r="G36" s="45"/>
      <c r="H36" s="45"/>
      <c r="I36" s="45"/>
      <c r="J36" s="45"/>
      <c r="K36" s="45"/>
      <c r="L36" s="45"/>
      <c r="M36" s="45"/>
      <c r="N36" s="46"/>
    </row>
    <row r="37" spans="1:14" ht="13" x14ac:dyDescent="0.25">
      <c r="A37" s="47"/>
      <c r="B37" s="48"/>
      <c r="C37" s="49"/>
      <c r="D37" s="14" t="s">
        <v>103</v>
      </c>
      <c r="E37" s="11"/>
      <c r="F37" s="11"/>
      <c r="G37" s="11"/>
      <c r="H37" s="11"/>
      <c r="I37" s="11"/>
      <c r="J37" s="11"/>
      <c r="K37" s="11"/>
      <c r="L37" s="11"/>
      <c r="M37" s="11"/>
      <c r="N37" s="12"/>
    </row>
    <row r="38" spans="1:14" ht="12.75" customHeight="1" x14ac:dyDescent="0.25">
      <c r="A38" s="50" t="s">
        <v>104</v>
      </c>
      <c r="B38" s="51"/>
      <c r="C38" s="52"/>
      <c r="D38" s="53" t="s">
        <v>105</v>
      </c>
      <c r="E38" s="54"/>
      <c r="F38" s="54"/>
      <c r="G38" s="54"/>
      <c r="H38" s="54"/>
      <c r="I38" s="54"/>
      <c r="J38" s="54"/>
      <c r="K38" s="54"/>
      <c r="L38" s="54"/>
      <c r="M38" s="54"/>
      <c r="N38" s="55"/>
    </row>
    <row r="39" spans="1:14" ht="13" x14ac:dyDescent="0.25">
      <c r="A39" s="89" t="s">
        <v>106</v>
      </c>
      <c r="B39" s="90"/>
      <c r="C39" s="91"/>
      <c r="D39" s="211" t="s">
        <v>107</v>
      </c>
      <c r="E39" s="212"/>
      <c r="F39" s="212"/>
      <c r="G39" s="212"/>
      <c r="H39" s="212"/>
      <c r="I39" s="212"/>
      <c r="J39" s="212"/>
      <c r="K39" s="212"/>
      <c r="L39" s="212"/>
      <c r="M39" s="212"/>
      <c r="N39" s="213"/>
    </row>
    <row r="40" spans="1:14" ht="13" x14ac:dyDescent="0.25">
      <c r="A40" s="92"/>
      <c r="B40" s="57"/>
      <c r="C40" s="93"/>
      <c r="D40" s="214"/>
      <c r="E40" s="215"/>
      <c r="F40" s="215"/>
      <c r="G40" s="215"/>
      <c r="H40" s="215"/>
      <c r="I40" s="215"/>
      <c r="J40" s="215"/>
      <c r="K40" s="215"/>
      <c r="L40" s="215"/>
      <c r="M40" s="215"/>
      <c r="N40" s="216"/>
    </row>
    <row r="41" spans="1:14" ht="13" x14ac:dyDescent="0.25">
      <c r="A41" s="94"/>
      <c r="B41" s="95"/>
      <c r="C41" s="96"/>
      <c r="D41" s="217"/>
      <c r="E41" s="218"/>
      <c r="F41" s="218"/>
      <c r="G41" s="218"/>
      <c r="H41" s="218"/>
      <c r="I41" s="218"/>
      <c r="J41" s="218"/>
      <c r="K41" s="218"/>
      <c r="L41" s="218"/>
      <c r="M41" s="218"/>
      <c r="N41" s="219"/>
    </row>
    <row r="42" spans="1:14" ht="13" x14ac:dyDescent="0.25">
      <c r="A42" s="89" t="s">
        <v>108</v>
      </c>
      <c r="B42" s="90"/>
      <c r="C42" s="91"/>
      <c r="D42" s="211" t="s">
        <v>109</v>
      </c>
      <c r="E42" s="212"/>
      <c r="F42" s="212"/>
      <c r="G42" s="212"/>
      <c r="H42" s="212"/>
      <c r="I42" s="212"/>
      <c r="J42" s="212"/>
      <c r="K42" s="212"/>
      <c r="L42" s="212"/>
      <c r="M42" s="212"/>
      <c r="N42" s="213"/>
    </row>
    <row r="43" spans="1:14" ht="13" x14ac:dyDescent="0.25">
      <c r="A43" s="94"/>
      <c r="B43" s="95"/>
      <c r="C43" s="96"/>
      <c r="D43" s="217"/>
      <c r="E43" s="218"/>
      <c r="F43" s="218"/>
      <c r="G43" s="218"/>
      <c r="H43" s="218"/>
      <c r="I43" s="218"/>
      <c r="J43" s="218"/>
      <c r="K43" s="218"/>
      <c r="L43" s="218"/>
      <c r="M43" s="218"/>
      <c r="N43" s="219"/>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78"/>
  <sheetViews>
    <sheetView showGridLines="0" zoomScale="80" zoomScaleNormal="80" workbookViewId="0">
      <pane ySplit="2" topLeftCell="A3" activePane="bottomLeft" state="frozen"/>
      <selection pane="bottomLeft" activeCell="J3" sqref="J3:J9"/>
    </sheetView>
  </sheetViews>
  <sheetFormatPr defaultColWidth="11.453125" defaultRowHeight="12.5" x14ac:dyDescent="0.25"/>
  <cols>
    <col min="1" max="1" width="10.26953125" customWidth="1"/>
    <col min="2" max="2" width="8.7265625" customWidth="1"/>
    <col min="3" max="3" width="18.7265625" customWidth="1"/>
    <col min="4" max="4" width="11.54296875" bestFit="1" customWidth="1"/>
    <col min="5" max="5" width="13.7265625" bestFit="1" customWidth="1"/>
    <col min="6" max="6" width="31.453125" customWidth="1"/>
    <col min="7" max="7" width="32.26953125" customWidth="1"/>
    <col min="8" max="8" width="30.7265625" customWidth="1"/>
    <col min="9" max="9" width="18.453125" customWidth="1"/>
    <col min="10" max="10" width="10.26953125" customWidth="1"/>
    <col min="11" max="11" width="22.26953125" style="87" customWidth="1"/>
    <col min="12" max="12" width="12.7265625" style="145" customWidth="1"/>
    <col min="13" max="13" width="12.453125" style="145" customWidth="1"/>
    <col min="14" max="14" width="97" style="145" customWidth="1"/>
    <col min="27" max="27" width="12.26953125" hidden="1" customWidth="1"/>
  </cols>
  <sheetData>
    <row r="1" spans="1:27" ht="13" x14ac:dyDescent="0.3">
      <c r="A1" s="2" t="s">
        <v>56</v>
      </c>
      <c r="B1" s="3"/>
      <c r="C1" s="3"/>
      <c r="D1" s="3"/>
      <c r="E1" s="3"/>
      <c r="F1" s="3"/>
      <c r="G1" s="3"/>
      <c r="H1" s="3"/>
      <c r="I1" s="3"/>
      <c r="J1" s="3"/>
      <c r="K1" s="83"/>
      <c r="L1" s="140"/>
      <c r="M1" s="141"/>
      <c r="N1" s="152"/>
      <c r="AA1" s="3"/>
    </row>
    <row r="2" spans="1:27" ht="39" customHeight="1" x14ac:dyDescent="0.25">
      <c r="A2" s="59" t="s">
        <v>110</v>
      </c>
      <c r="B2" s="59" t="s">
        <v>111</v>
      </c>
      <c r="C2" s="59" t="s">
        <v>112</v>
      </c>
      <c r="D2" s="59" t="s">
        <v>113</v>
      </c>
      <c r="E2" s="59" t="s">
        <v>114</v>
      </c>
      <c r="F2" s="59" t="s">
        <v>115</v>
      </c>
      <c r="G2" s="59" t="s">
        <v>116</v>
      </c>
      <c r="H2" s="59" t="s">
        <v>117</v>
      </c>
      <c r="I2" s="59" t="s">
        <v>118</v>
      </c>
      <c r="J2" s="59" t="s">
        <v>119</v>
      </c>
      <c r="K2" s="84" t="s">
        <v>120</v>
      </c>
      <c r="L2" s="142" t="s">
        <v>121</v>
      </c>
      <c r="M2" s="143" t="s">
        <v>122</v>
      </c>
      <c r="N2" s="143" t="s">
        <v>123</v>
      </c>
      <c r="AA2" s="143" t="s">
        <v>124</v>
      </c>
    </row>
    <row r="3" spans="1:27" ht="74.150000000000006" customHeight="1" x14ac:dyDescent="0.25">
      <c r="A3" s="196" t="s">
        <v>125</v>
      </c>
      <c r="B3" s="197" t="s">
        <v>126</v>
      </c>
      <c r="C3" s="197" t="s">
        <v>127</v>
      </c>
      <c r="D3" s="196" t="s">
        <v>128</v>
      </c>
      <c r="E3" s="198"/>
      <c r="F3" s="196" t="s">
        <v>1548</v>
      </c>
      <c r="G3" s="196" t="s">
        <v>1550</v>
      </c>
      <c r="H3" s="196" t="s">
        <v>1549</v>
      </c>
      <c r="I3" s="82"/>
      <c r="J3" s="70"/>
      <c r="K3" s="177"/>
      <c r="L3" s="144" t="s">
        <v>129</v>
      </c>
      <c r="M3" s="174" t="s">
        <v>130</v>
      </c>
      <c r="N3" s="82" t="s">
        <v>131</v>
      </c>
      <c r="AA3" s="146" t="e">
        <f>IF(OR(J3="Fail",ISBLANK(J3)),INDEX('Issue Code Table'!C:C,MATCH(M:M,'Issue Code Table'!A:A,0)),IF(L3="Critical",6,IF(L3="Significant",5,IF(L3="Moderate",3,2))))</f>
        <v>#N/A</v>
      </c>
    </row>
    <row r="4" spans="1:27" ht="84.75" customHeight="1" x14ac:dyDescent="0.25">
      <c r="A4" s="196" t="s">
        <v>132</v>
      </c>
      <c r="B4" s="198" t="s">
        <v>133</v>
      </c>
      <c r="C4" s="198" t="s">
        <v>134</v>
      </c>
      <c r="D4" s="198" t="s">
        <v>135</v>
      </c>
      <c r="E4" s="198"/>
      <c r="F4" s="198" t="s">
        <v>136</v>
      </c>
      <c r="G4" s="198" t="s">
        <v>137</v>
      </c>
      <c r="H4" s="198" t="s">
        <v>138</v>
      </c>
      <c r="I4" s="69"/>
      <c r="J4" s="70"/>
      <c r="K4" s="64"/>
      <c r="L4" s="144" t="s">
        <v>139</v>
      </c>
      <c r="M4" s="174" t="s">
        <v>140</v>
      </c>
      <c r="N4" s="175" t="s">
        <v>141</v>
      </c>
      <c r="AA4" s="146">
        <f>IF(OR(J4="Fail",ISBLANK(J4)),INDEX('Issue Code Table'!C:C,MATCH(M:M,'Issue Code Table'!A:A,0)),IF(L4="Critical",6,IF(L4="Significant",5,IF(L4="Moderate",3,2))))</f>
        <v>4</v>
      </c>
    </row>
    <row r="5" spans="1:27" ht="63.75" customHeight="1" x14ac:dyDescent="0.25">
      <c r="A5" s="196" t="s">
        <v>142</v>
      </c>
      <c r="B5" s="198" t="s">
        <v>143</v>
      </c>
      <c r="C5" s="198" t="s">
        <v>144</v>
      </c>
      <c r="D5" s="198" t="s">
        <v>145</v>
      </c>
      <c r="E5" s="198" t="s">
        <v>146</v>
      </c>
      <c r="F5" s="198" t="s">
        <v>147</v>
      </c>
      <c r="G5" s="198" t="s">
        <v>148</v>
      </c>
      <c r="H5" s="198" t="s">
        <v>149</v>
      </c>
      <c r="I5" s="69"/>
      <c r="J5" s="70"/>
      <c r="K5" s="64" t="s">
        <v>150</v>
      </c>
      <c r="L5" s="144" t="s">
        <v>151</v>
      </c>
      <c r="M5" s="174" t="s">
        <v>152</v>
      </c>
      <c r="N5" s="175" t="s">
        <v>153</v>
      </c>
      <c r="AA5" s="146">
        <f>IF(OR(J5="Fail",ISBLANK(J5)),INDEX('Issue Code Table'!C:C,MATCH(M:M,'Issue Code Table'!A:A,0)),IF(L5="Critical",6,IF(L5="Significant",5,IF(L5="Moderate",3,2))))</f>
        <v>6</v>
      </c>
    </row>
    <row r="6" spans="1:27" ht="88.5" customHeight="1" x14ac:dyDescent="0.25">
      <c r="A6" s="196" t="s">
        <v>154</v>
      </c>
      <c r="B6" s="198" t="s">
        <v>143</v>
      </c>
      <c r="C6" s="198" t="s">
        <v>144</v>
      </c>
      <c r="D6" s="198" t="s">
        <v>128</v>
      </c>
      <c r="E6" s="198"/>
      <c r="F6" s="198" t="s">
        <v>155</v>
      </c>
      <c r="G6" s="198" t="s">
        <v>156</v>
      </c>
      <c r="H6" s="196" t="s">
        <v>157</v>
      </c>
      <c r="I6" s="69"/>
      <c r="J6" s="70"/>
      <c r="K6" s="64"/>
      <c r="L6" s="144" t="s">
        <v>151</v>
      </c>
      <c r="M6" s="174" t="s">
        <v>158</v>
      </c>
      <c r="N6" s="175" t="s">
        <v>159</v>
      </c>
      <c r="AA6" s="146">
        <f>IF(OR(J6="Fail",ISBLANK(J6)),INDEX('Issue Code Table'!C:C,MATCH(M:M,'Issue Code Table'!A:A,0)),IF(L6="Critical",6,IF(L6="Significant",5,IF(L6="Moderate",3,2))))</f>
        <v>5</v>
      </c>
    </row>
    <row r="7" spans="1:27" ht="69.75" customHeight="1" x14ac:dyDescent="0.25">
      <c r="A7" s="196" t="s">
        <v>160</v>
      </c>
      <c r="B7" s="198" t="s">
        <v>161</v>
      </c>
      <c r="C7" s="198" t="s">
        <v>162</v>
      </c>
      <c r="D7" s="198" t="s">
        <v>128</v>
      </c>
      <c r="E7" s="198"/>
      <c r="F7" s="198" t="s">
        <v>163</v>
      </c>
      <c r="G7" s="198" t="s">
        <v>164</v>
      </c>
      <c r="H7" s="198" t="s">
        <v>165</v>
      </c>
      <c r="I7" s="69"/>
      <c r="J7" s="70"/>
      <c r="K7" s="64"/>
      <c r="L7" s="144" t="s">
        <v>151</v>
      </c>
      <c r="M7" s="174" t="s">
        <v>166</v>
      </c>
      <c r="N7" s="175" t="s">
        <v>167</v>
      </c>
      <c r="AA7" s="146">
        <f>IF(OR(J7="Fail",ISBLANK(J7)),INDEX('Issue Code Table'!C:C,MATCH(M:M,'Issue Code Table'!A:A,0)),IF(L7="Critical",6,IF(L7="Significant",5,IF(L7="Moderate",3,2))))</f>
        <v>5</v>
      </c>
    </row>
    <row r="8" spans="1:27" ht="56.25" customHeight="1" x14ac:dyDescent="0.25">
      <c r="A8" s="196" t="s">
        <v>168</v>
      </c>
      <c r="B8" s="198" t="s">
        <v>161</v>
      </c>
      <c r="C8" s="198" t="s">
        <v>162</v>
      </c>
      <c r="D8" s="198" t="s">
        <v>145</v>
      </c>
      <c r="E8" s="198" t="s">
        <v>169</v>
      </c>
      <c r="F8" s="198" t="s">
        <v>170</v>
      </c>
      <c r="G8" s="198" t="s">
        <v>171</v>
      </c>
      <c r="H8" s="198" t="s">
        <v>172</v>
      </c>
      <c r="I8" s="69"/>
      <c r="J8" s="70"/>
      <c r="K8" s="64"/>
      <c r="L8" s="144" t="s">
        <v>151</v>
      </c>
      <c r="M8" s="174" t="s">
        <v>173</v>
      </c>
      <c r="N8" s="153" t="s">
        <v>174</v>
      </c>
      <c r="AA8" s="146">
        <f>IF(OR(J8="Fail",ISBLANK(J8)),INDEX('Issue Code Table'!C:C,MATCH(M:M,'Issue Code Table'!A:A,0)),IF(L8="Critical",6,IF(L8="Significant",5,IF(L8="Moderate",3,2))))</f>
        <v>5</v>
      </c>
    </row>
    <row r="9" spans="1:27" ht="87.5" x14ac:dyDescent="0.25">
      <c r="A9" s="196" t="s">
        <v>175</v>
      </c>
      <c r="B9" s="198" t="s">
        <v>176</v>
      </c>
      <c r="C9" s="198" t="s">
        <v>177</v>
      </c>
      <c r="D9" s="198" t="s">
        <v>178</v>
      </c>
      <c r="E9" s="198" t="s">
        <v>179</v>
      </c>
      <c r="F9" s="198" t="s">
        <v>180</v>
      </c>
      <c r="G9" s="198" t="s">
        <v>181</v>
      </c>
      <c r="H9" s="198" t="s">
        <v>182</v>
      </c>
      <c r="I9" s="69"/>
      <c r="J9" s="70"/>
      <c r="K9" s="64" t="s">
        <v>183</v>
      </c>
      <c r="L9" s="144" t="s">
        <v>184</v>
      </c>
      <c r="M9" s="174" t="s">
        <v>185</v>
      </c>
      <c r="N9" s="175" t="s">
        <v>186</v>
      </c>
      <c r="AA9" s="146">
        <f>IF(OR(J9="Fail",ISBLANK(J9)),INDEX('Issue Code Table'!C:C,MATCH(M:M,'Issue Code Table'!A:A,0)),IF(L9="Critical",6,IF(L9="Significant",5,IF(L9="Moderate",3,2))))</f>
        <v>2</v>
      </c>
    </row>
    <row r="10" spans="1:27" ht="87.5" x14ac:dyDescent="0.25">
      <c r="A10" s="196" t="s">
        <v>187</v>
      </c>
      <c r="B10" s="198" t="s">
        <v>176</v>
      </c>
      <c r="C10" s="198" t="s">
        <v>177</v>
      </c>
      <c r="D10" s="198" t="s">
        <v>178</v>
      </c>
      <c r="E10" s="198" t="s">
        <v>179</v>
      </c>
      <c r="F10" s="198" t="s">
        <v>188</v>
      </c>
      <c r="G10" s="198" t="s">
        <v>189</v>
      </c>
      <c r="H10" s="198" t="s">
        <v>190</v>
      </c>
      <c r="I10" s="69"/>
      <c r="J10" s="70"/>
      <c r="K10" s="64" t="s">
        <v>191</v>
      </c>
      <c r="L10" s="144" t="s">
        <v>139</v>
      </c>
      <c r="M10" s="174" t="s">
        <v>185</v>
      </c>
      <c r="N10" s="175" t="s">
        <v>186</v>
      </c>
      <c r="AA10" s="146">
        <f>IF(OR(J10="Fail",ISBLANK(J10)),INDEX('Issue Code Table'!C:C,MATCH(M:M,'Issue Code Table'!A:A,0)),IF(L10="Critical",6,IF(L10="Significant",5,IF(L10="Moderate",3,2))))</f>
        <v>2</v>
      </c>
    </row>
    <row r="11" spans="1:27" ht="237.5" x14ac:dyDescent="0.25">
      <c r="A11" s="196" t="s">
        <v>192</v>
      </c>
      <c r="B11" s="198" t="s">
        <v>193</v>
      </c>
      <c r="C11" s="198" t="s">
        <v>194</v>
      </c>
      <c r="D11" s="198" t="s">
        <v>135</v>
      </c>
      <c r="E11" s="198" t="s">
        <v>195</v>
      </c>
      <c r="F11" s="198" t="s">
        <v>196</v>
      </c>
      <c r="G11" s="198" t="s">
        <v>197</v>
      </c>
      <c r="H11" s="198" t="s">
        <v>198</v>
      </c>
      <c r="I11" s="69"/>
      <c r="J11" s="70"/>
      <c r="K11" s="64" t="s">
        <v>199</v>
      </c>
      <c r="L11" s="144" t="s">
        <v>151</v>
      </c>
      <c r="M11" s="174" t="s">
        <v>200</v>
      </c>
      <c r="N11" s="175" t="s">
        <v>201</v>
      </c>
      <c r="AA11" s="146">
        <f>IF(OR(J11="Fail",ISBLANK(J11)),INDEX('Issue Code Table'!C:C,MATCH(M:M,'Issue Code Table'!A:A,0)),IF(L11="Critical",6,IF(L11="Significant",5,IF(L11="Moderate",3,2))))</f>
        <v>5</v>
      </c>
    </row>
    <row r="12" spans="1:27" ht="287.5" x14ac:dyDescent="0.25">
      <c r="A12" s="196" t="s">
        <v>202</v>
      </c>
      <c r="B12" s="198" t="s">
        <v>193</v>
      </c>
      <c r="C12" s="198" t="s">
        <v>194</v>
      </c>
      <c r="D12" s="198" t="s">
        <v>135</v>
      </c>
      <c r="E12" s="198" t="s">
        <v>195</v>
      </c>
      <c r="F12" s="198" t="s">
        <v>203</v>
      </c>
      <c r="G12" s="198" t="s">
        <v>204</v>
      </c>
      <c r="H12" s="198" t="s">
        <v>205</v>
      </c>
      <c r="I12" s="69"/>
      <c r="J12" s="70"/>
      <c r="K12" s="64"/>
      <c r="L12" s="144" t="s">
        <v>139</v>
      </c>
      <c r="M12" s="174" t="s">
        <v>206</v>
      </c>
      <c r="N12" s="153" t="s">
        <v>207</v>
      </c>
      <c r="AA12" s="146">
        <f>IF(OR(J12="Fail",ISBLANK(J12)),INDEX('Issue Code Table'!C:C,MATCH(M:M,'Issue Code Table'!A:A,0)),IF(L12="Critical",6,IF(L12="Significant",5,IF(L12="Moderate",3,2))))</f>
        <v>4</v>
      </c>
    </row>
    <row r="13" spans="1:27" ht="162.5" x14ac:dyDescent="0.25">
      <c r="A13" s="196" t="s">
        <v>208</v>
      </c>
      <c r="B13" s="198" t="s">
        <v>209</v>
      </c>
      <c r="C13" s="198" t="s">
        <v>210</v>
      </c>
      <c r="D13" s="198" t="s">
        <v>135</v>
      </c>
      <c r="E13" s="198" t="s">
        <v>195</v>
      </c>
      <c r="F13" s="198" t="s">
        <v>211</v>
      </c>
      <c r="G13" s="198" t="s">
        <v>212</v>
      </c>
      <c r="H13" s="198" t="s">
        <v>213</v>
      </c>
      <c r="I13" s="69"/>
      <c r="J13" s="70"/>
      <c r="K13" s="64"/>
      <c r="L13" s="144" t="s">
        <v>151</v>
      </c>
      <c r="M13" s="174" t="s">
        <v>200</v>
      </c>
      <c r="N13" s="175" t="s">
        <v>201</v>
      </c>
      <c r="AA13" s="146">
        <f>IF(OR(J13="Fail",ISBLANK(J13)),INDEX('Issue Code Table'!C:C,MATCH(M:M,'Issue Code Table'!A:A,0)),IF(L13="Critical",6,IF(L13="Significant",5,IF(L13="Moderate",3,2))))</f>
        <v>5</v>
      </c>
    </row>
    <row r="14" spans="1:27" ht="187.5" x14ac:dyDescent="0.25">
      <c r="A14" s="196" t="s">
        <v>214</v>
      </c>
      <c r="B14" s="198" t="s">
        <v>209</v>
      </c>
      <c r="C14" s="198" t="s">
        <v>210</v>
      </c>
      <c r="D14" s="198" t="s">
        <v>135</v>
      </c>
      <c r="E14" s="198" t="s">
        <v>195</v>
      </c>
      <c r="F14" s="198" t="s">
        <v>215</v>
      </c>
      <c r="G14" s="198" t="s">
        <v>216</v>
      </c>
      <c r="H14" s="198" t="s">
        <v>217</v>
      </c>
      <c r="I14" s="69"/>
      <c r="J14" s="70"/>
      <c r="K14" s="64"/>
      <c r="L14" s="144" t="s">
        <v>151</v>
      </c>
      <c r="M14" s="174" t="s">
        <v>200</v>
      </c>
      <c r="N14" s="175" t="s">
        <v>201</v>
      </c>
      <c r="AA14" s="146">
        <f>IF(OR(J14="Fail",ISBLANK(J14)),INDEX('Issue Code Table'!C:C,MATCH(M:M,'Issue Code Table'!A:A,0)),IF(L14="Critical",6,IF(L14="Significant",5,IF(L14="Moderate",3,2))))</f>
        <v>5</v>
      </c>
    </row>
    <row r="15" spans="1:27" ht="225" x14ac:dyDescent="0.25">
      <c r="A15" s="196" t="s">
        <v>218</v>
      </c>
      <c r="B15" s="198" t="s">
        <v>209</v>
      </c>
      <c r="C15" s="198" t="s">
        <v>210</v>
      </c>
      <c r="D15" s="198" t="s">
        <v>135</v>
      </c>
      <c r="E15" s="198" t="s">
        <v>195</v>
      </c>
      <c r="F15" s="198" t="s">
        <v>219</v>
      </c>
      <c r="G15" s="198" t="s">
        <v>220</v>
      </c>
      <c r="H15" s="198" t="s">
        <v>221</v>
      </c>
      <c r="I15" s="69"/>
      <c r="J15" s="70"/>
      <c r="K15" s="64"/>
      <c r="L15" s="144" t="s">
        <v>151</v>
      </c>
      <c r="M15" s="174" t="s">
        <v>200</v>
      </c>
      <c r="N15" s="175" t="s">
        <v>201</v>
      </c>
      <c r="AA15" s="146">
        <f>IF(OR(J15="Fail",ISBLANK(J15)),INDEX('Issue Code Table'!C:C,MATCH(M:M,'Issue Code Table'!A:A,0)),IF(L15="Critical",6,IF(L15="Significant",5,IF(L15="Moderate",3,2))))</f>
        <v>5</v>
      </c>
    </row>
    <row r="16" spans="1:27" ht="175" x14ac:dyDescent="0.25">
      <c r="A16" s="196" t="s">
        <v>222</v>
      </c>
      <c r="B16" s="198" t="s">
        <v>209</v>
      </c>
      <c r="C16" s="198" t="s">
        <v>210</v>
      </c>
      <c r="D16" s="198" t="s">
        <v>135</v>
      </c>
      <c r="E16" s="198" t="s">
        <v>195</v>
      </c>
      <c r="F16" s="198" t="s">
        <v>223</v>
      </c>
      <c r="G16" s="198" t="s">
        <v>224</v>
      </c>
      <c r="H16" s="198" t="s">
        <v>225</v>
      </c>
      <c r="I16" s="69"/>
      <c r="J16" s="70"/>
      <c r="K16" s="64"/>
      <c r="L16" s="144" t="s">
        <v>151</v>
      </c>
      <c r="M16" s="174" t="s">
        <v>200</v>
      </c>
      <c r="N16" s="175" t="s">
        <v>201</v>
      </c>
      <c r="AA16" s="146">
        <f>IF(OR(J16="Fail",ISBLANK(J16)),INDEX('Issue Code Table'!C:C,MATCH(M:M,'Issue Code Table'!A:A,0)),IF(L16="Critical",6,IF(L16="Significant",5,IF(L16="Moderate",3,2))))</f>
        <v>5</v>
      </c>
    </row>
    <row r="17" spans="1:27" ht="162.5" x14ac:dyDescent="0.25">
      <c r="A17" s="196" t="s">
        <v>226</v>
      </c>
      <c r="B17" s="198" t="s">
        <v>209</v>
      </c>
      <c r="C17" s="198" t="s">
        <v>210</v>
      </c>
      <c r="D17" s="198" t="s">
        <v>135</v>
      </c>
      <c r="E17" s="198" t="s">
        <v>195</v>
      </c>
      <c r="F17" s="198" t="s">
        <v>227</v>
      </c>
      <c r="G17" s="198" t="s">
        <v>228</v>
      </c>
      <c r="H17" s="198" t="s">
        <v>229</v>
      </c>
      <c r="I17" s="69"/>
      <c r="J17" s="70"/>
      <c r="K17" s="64"/>
      <c r="L17" s="144" t="s">
        <v>151</v>
      </c>
      <c r="M17" s="174" t="s">
        <v>200</v>
      </c>
      <c r="N17" s="175" t="s">
        <v>201</v>
      </c>
      <c r="AA17" s="146">
        <f>IF(OR(J17="Fail",ISBLANK(J17)),INDEX('Issue Code Table'!C:C,MATCH(M:M,'Issue Code Table'!A:A,0)),IF(L17="Critical",6,IF(L17="Significant",5,IF(L17="Moderate",3,2))))</f>
        <v>5</v>
      </c>
    </row>
    <row r="18" spans="1:27" ht="212.5" x14ac:dyDescent="0.25">
      <c r="A18" s="196" t="s">
        <v>230</v>
      </c>
      <c r="B18" s="198" t="s">
        <v>209</v>
      </c>
      <c r="C18" s="198" t="s">
        <v>210</v>
      </c>
      <c r="D18" s="198" t="s">
        <v>135</v>
      </c>
      <c r="E18" s="198" t="s">
        <v>195</v>
      </c>
      <c r="F18" s="198" t="s">
        <v>231</v>
      </c>
      <c r="G18" s="198" t="s">
        <v>232</v>
      </c>
      <c r="H18" s="198" t="s">
        <v>233</v>
      </c>
      <c r="I18" s="69"/>
      <c r="J18" s="70"/>
      <c r="K18" s="64"/>
      <c r="L18" s="144" t="s">
        <v>151</v>
      </c>
      <c r="M18" s="174" t="s">
        <v>200</v>
      </c>
      <c r="N18" s="175" t="s">
        <v>201</v>
      </c>
      <c r="AA18" s="146">
        <f>IF(OR(J18="Fail",ISBLANK(J18)),INDEX('Issue Code Table'!C:C,MATCH(M:M,'Issue Code Table'!A:A,0)),IF(L18="Critical",6,IF(L18="Significant",5,IF(L18="Moderate",3,2))))</f>
        <v>5</v>
      </c>
    </row>
    <row r="19" spans="1:27" ht="362.5" x14ac:dyDescent="0.25">
      <c r="A19" s="196" t="s">
        <v>234</v>
      </c>
      <c r="B19" s="198" t="s">
        <v>209</v>
      </c>
      <c r="C19" s="198" t="s">
        <v>210</v>
      </c>
      <c r="D19" s="198" t="s">
        <v>135</v>
      </c>
      <c r="E19" s="198" t="s">
        <v>195</v>
      </c>
      <c r="F19" s="198" t="s">
        <v>235</v>
      </c>
      <c r="G19" s="198" t="s">
        <v>236</v>
      </c>
      <c r="H19" s="198" t="s">
        <v>237</v>
      </c>
      <c r="I19" s="69"/>
      <c r="J19" s="70"/>
      <c r="K19" s="64"/>
      <c r="L19" s="144" t="s">
        <v>151</v>
      </c>
      <c r="M19" s="174" t="s">
        <v>200</v>
      </c>
      <c r="N19" s="175" t="s">
        <v>201</v>
      </c>
      <c r="AA19" s="146">
        <f>IF(OR(J19="Fail",ISBLANK(J19)),INDEX('Issue Code Table'!C:C,MATCH(M:M,'Issue Code Table'!A:A,0)),IF(L19="Critical",6,IF(L19="Significant",5,IF(L19="Moderate",3,2))))</f>
        <v>5</v>
      </c>
    </row>
    <row r="20" spans="1:27" ht="400" x14ac:dyDescent="0.25">
      <c r="A20" s="196" t="s">
        <v>238</v>
      </c>
      <c r="B20" s="198" t="s">
        <v>209</v>
      </c>
      <c r="C20" s="198" t="s">
        <v>210</v>
      </c>
      <c r="D20" s="198" t="s">
        <v>135</v>
      </c>
      <c r="E20" s="198" t="s">
        <v>239</v>
      </c>
      <c r="F20" s="198" t="s">
        <v>240</v>
      </c>
      <c r="G20" s="198" t="s">
        <v>241</v>
      </c>
      <c r="H20" s="198" t="s">
        <v>242</v>
      </c>
      <c r="I20" s="69"/>
      <c r="J20" s="70"/>
      <c r="K20" s="64"/>
      <c r="L20" s="144" t="s">
        <v>151</v>
      </c>
      <c r="M20" s="174" t="s">
        <v>200</v>
      </c>
      <c r="N20" s="175" t="s">
        <v>201</v>
      </c>
      <c r="AA20" s="146">
        <f>IF(OR(J20="Fail",ISBLANK(J20)),INDEX('Issue Code Table'!C:C,MATCH(M:M,'Issue Code Table'!A:A,0)),IF(L20="Critical",6,IF(L20="Significant",5,IF(L20="Moderate",3,2))))</f>
        <v>5</v>
      </c>
    </row>
    <row r="21" spans="1:27" ht="387.5" x14ac:dyDescent="0.25">
      <c r="A21" s="196" t="s">
        <v>243</v>
      </c>
      <c r="B21" s="198" t="s">
        <v>209</v>
      </c>
      <c r="C21" s="198" t="s">
        <v>210</v>
      </c>
      <c r="D21" s="198" t="s">
        <v>135</v>
      </c>
      <c r="E21" s="198" t="s">
        <v>239</v>
      </c>
      <c r="F21" s="198" t="s">
        <v>244</v>
      </c>
      <c r="G21" s="198" t="s">
        <v>245</v>
      </c>
      <c r="H21" s="198" t="s">
        <v>246</v>
      </c>
      <c r="I21" s="69"/>
      <c r="J21" s="70"/>
      <c r="K21" s="64"/>
      <c r="L21" s="144" t="s">
        <v>151</v>
      </c>
      <c r="M21" s="174" t="s">
        <v>200</v>
      </c>
      <c r="N21" s="175" t="s">
        <v>201</v>
      </c>
      <c r="AA21" s="146">
        <f>IF(OR(J21="Fail",ISBLANK(J21)),INDEX('Issue Code Table'!C:C,MATCH(M:M,'Issue Code Table'!A:A,0)),IF(L21="Critical",6,IF(L21="Significant",5,IF(L21="Moderate",3,2))))</f>
        <v>5</v>
      </c>
    </row>
    <row r="22" spans="1:27" ht="387.5" x14ac:dyDescent="0.25">
      <c r="A22" s="196" t="s">
        <v>247</v>
      </c>
      <c r="B22" s="198" t="s">
        <v>209</v>
      </c>
      <c r="C22" s="198" t="s">
        <v>210</v>
      </c>
      <c r="D22" s="198" t="s">
        <v>135</v>
      </c>
      <c r="E22" s="198" t="s">
        <v>239</v>
      </c>
      <c r="F22" s="198" t="s">
        <v>248</v>
      </c>
      <c r="G22" s="198" t="s">
        <v>245</v>
      </c>
      <c r="H22" s="198" t="s">
        <v>249</v>
      </c>
      <c r="I22" s="69"/>
      <c r="J22" s="70"/>
      <c r="K22" s="64"/>
      <c r="L22" s="144" t="s">
        <v>151</v>
      </c>
      <c r="M22" s="174" t="s">
        <v>200</v>
      </c>
      <c r="N22" s="175" t="s">
        <v>201</v>
      </c>
      <c r="AA22" s="146">
        <f>IF(OR(J22="Fail",ISBLANK(J22)),INDEX('Issue Code Table'!C:C,MATCH(M:M,'Issue Code Table'!A:A,0)),IF(L22="Critical",6,IF(L22="Significant",5,IF(L22="Moderate",3,2))))</f>
        <v>5</v>
      </c>
    </row>
    <row r="23" spans="1:27" ht="387.5" x14ac:dyDescent="0.25">
      <c r="A23" s="196" t="s">
        <v>250</v>
      </c>
      <c r="B23" s="198" t="s">
        <v>209</v>
      </c>
      <c r="C23" s="198" t="s">
        <v>210</v>
      </c>
      <c r="D23" s="198" t="s">
        <v>135</v>
      </c>
      <c r="E23" s="198" t="s">
        <v>239</v>
      </c>
      <c r="F23" s="198" t="s">
        <v>251</v>
      </c>
      <c r="G23" s="198" t="s">
        <v>252</v>
      </c>
      <c r="H23" s="198" t="s">
        <v>253</v>
      </c>
      <c r="I23" s="69"/>
      <c r="J23" s="70"/>
      <c r="K23" s="64"/>
      <c r="L23" s="144" t="s">
        <v>151</v>
      </c>
      <c r="M23" s="174" t="s">
        <v>200</v>
      </c>
      <c r="N23" s="175" t="s">
        <v>201</v>
      </c>
      <c r="AA23" s="146">
        <f>IF(OR(J23="Fail",ISBLANK(J23)),INDEX('Issue Code Table'!C:C,MATCH(M:M,'Issue Code Table'!A:A,0)),IF(L23="Critical",6,IF(L23="Significant",5,IF(L23="Moderate",3,2))))</f>
        <v>5</v>
      </c>
    </row>
    <row r="24" spans="1:27" ht="187.5" x14ac:dyDescent="0.25">
      <c r="A24" s="196" t="s">
        <v>254</v>
      </c>
      <c r="B24" s="198" t="s">
        <v>255</v>
      </c>
      <c r="C24" s="198" t="s">
        <v>256</v>
      </c>
      <c r="D24" s="198" t="s">
        <v>145</v>
      </c>
      <c r="E24" s="198" t="s">
        <v>169</v>
      </c>
      <c r="F24" s="198" t="s">
        <v>257</v>
      </c>
      <c r="G24" s="198" t="s">
        <v>258</v>
      </c>
      <c r="H24" s="198" t="s">
        <v>259</v>
      </c>
      <c r="I24" s="69"/>
      <c r="J24" s="70"/>
      <c r="K24" s="64"/>
      <c r="L24" s="144" t="s">
        <v>151</v>
      </c>
      <c r="M24" s="174" t="s">
        <v>260</v>
      </c>
      <c r="N24" s="176" t="s">
        <v>261</v>
      </c>
      <c r="AA24" s="146">
        <f>IF(OR(J24="Fail",ISBLANK(J24)),INDEX('Issue Code Table'!C:C,MATCH(M:M,'Issue Code Table'!A:A,0)),IF(L24="Critical",6,IF(L24="Significant",5,IF(L24="Moderate",3,2))))</f>
        <v>5</v>
      </c>
    </row>
    <row r="25" spans="1:27" ht="250" x14ac:dyDescent="0.25">
      <c r="A25" s="196" t="s">
        <v>262</v>
      </c>
      <c r="B25" s="198" t="s">
        <v>255</v>
      </c>
      <c r="C25" s="198" t="s">
        <v>256</v>
      </c>
      <c r="D25" s="198" t="s">
        <v>145</v>
      </c>
      <c r="E25" s="198" t="s">
        <v>169</v>
      </c>
      <c r="F25" s="198" t="s">
        <v>263</v>
      </c>
      <c r="G25" s="198" t="s">
        <v>264</v>
      </c>
      <c r="H25" s="198" t="s">
        <v>265</v>
      </c>
      <c r="I25" s="69"/>
      <c r="J25" s="70"/>
      <c r="K25" s="64"/>
      <c r="L25" s="144" t="s">
        <v>151</v>
      </c>
      <c r="M25" s="174" t="s">
        <v>260</v>
      </c>
      <c r="N25" s="176" t="s">
        <v>261</v>
      </c>
      <c r="AA25" s="146">
        <f>IF(OR(J25="Fail",ISBLANK(J25)),INDEX('Issue Code Table'!C:C,MATCH(M:M,'Issue Code Table'!A:A,0)),IF(L25="Critical",6,IF(L25="Significant",5,IF(L25="Moderate",3,2))))</f>
        <v>5</v>
      </c>
    </row>
    <row r="26" spans="1:27" ht="175" x14ac:dyDescent="0.25">
      <c r="A26" s="196" t="s">
        <v>266</v>
      </c>
      <c r="B26" s="198" t="s">
        <v>267</v>
      </c>
      <c r="C26" s="198" t="s">
        <v>268</v>
      </c>
      <c r="D26" s="198" t="s">
        <v>145</v>
      </c>
      <c r="E26" s="198" t="s">
        <v>169</v>
      </c>
      <c r="F26" s="198" t="s">
        <v>269</v>
      </c>
      <c r="G26" s="198" t="s">
        <v>270</v>
      </c>
      <c r="H26" s="198" t="s">
        <v>271</v>
      </c>
      <c r="I26" s="69"/>
      <c r="J26" s="70"/>
      <c r="K26" s="64"/>
      <c r="L26" s="144" t="s">
        <v>184</v>
      </c>
      <c r="M26" s="174" t="s">
        <v>272</v>
      </c>
      <c r="N26" s="175" t="s">
        <v>273</v>
      </c>
      <c r="AA26" s="146" t="e">
        <f>IF(OR(J26="Fail",ISBLANK(J26)),INDEX('Issue Code Table'!C:C,MATCH(M:M,'Issue Code Table'!A:A,0)),IF(L26="Critical",6,IF(L26="Significant",5,IF(L26="Moderate",3,2))))</f>
        <v>#N/A</v>
      </c>
    </row>
    <row r="27" spans="1:27" ht="62.5" x14ac:dyDescent="0.25">
      <c r="A27" s="196" t="s">
        <v>274</v>
      </c>
      <c r="B27" s="198" t="s">
        <v>275</v>
      </c>
      <c r="C27" s="198" t="s">
        <v>276</v>
      </c>
      <c r="D27" s="198" t="s">
        <v>128</v>
      </c>
      <c r="E27" s="198"/>
      <c r="F27" s="198" t="s">
        <v>277</v>
      </c>
      <c r="G27" s="198" t="s">
        <v>278</v>
      </c>
      <c r="H27" s="198" t="s">
        <v>279</v>
      </c>
      <c r="I27" s="69"/>
      <c r="J27" s="70"/>
      <c r="K27" s="64"/>
      <c r="L27" s="144" t="s">
        <v>151</v>
      </c>
      <c r="M27" s="174" t="s">
        <v>280</v>
      </c>
      <c r="N27" s="175" t="s">
        <v>281</v>
      </c>
      <c r="AA27" s="146">
        <f>IF(OR(J27="Fail",ISBLANK(J27)),INDEX('Issue Code Table'!C:C,MATCH(M:M,'Issue Code Table'!A:A,0)),IF(L27="Critical",6,IF(L27="Significant",5,IF(L27="Moderate",3,2))))</f>
        <v>6</v>
      </c>
    </row>
    <row r="28" spans="1:27" ht="175" x14ac:dyDescent="0.25">
      <c r="A28" s="196" t="s">
        <v>282</v>
      </c>
      <c r="B28" s="198" t="s">
        <v>283</v>
      </c>
      <c r="C28" s="198" t="s">
        <v>284</v>
      </c>
      <c r="D28" s="198" t="s">
        <v>145</v>
      </c>
      <c r="E28" s="198" t="s">
        <v>285</v>
      </c>
      <c r="F28" s="198" t="s">
        <v>286</v>
      </c>
      <c r="G28" s="198" t="s">
        <v>287</v>
      </c>
      <c r="H28" s="198" t="s">
        <v>288</v>
      </c>
      <c r="I28" s="69"/>
      <c r="J28" s="70"/>
      <c r="K28" s="64"/>
      <c r="L28" s="144" t="s">
        <v>139</v>
      </c>
      <c r="M28" s="174" t="s">
        <v>289</v>
      </c>
      <c r="N28" s="175" t="s">
        <v>290</v>
      </c>
      <c r="AA28" s="146">
        <f>IF(OR(J28="Fail",ISBLANK(J28)),INDEX('Issue Code Table'!C:C,MATCH(M:M,'Issue Code Table'!A:A,0)),IF(L28="Critical",6,IF(L28="Significant",5,IF(L28="Moderate",3,2))))</f>
        <v>5</v>
      </c>
    </row>
    <row r="29" spans="1:27" ht="187.5" x14ac:dyDescent="0.25">
      <c r="A29" s="196" t="s">
        <v>291</v>
      </c>
      <c r="B29" s="198" t="s">
        <v>283</v>
      </c>
      <c r="C29" s="198" t="s">
        <v>284</v>
      </c>
      <c r="D29" s="198" t="s">
        <v>145</v>
      </c>
      <c r="E29" s="198" t="s">
        <v>285</v>
      </c>
      <c r="F29" s="198" t="s">
        <v>286</v>
      </c>
      <c r="G29" s="198" t="s">
        <v>292</v>
      </c>
      <c r="H29" s="198" t="s">
        <v>293</v>
      </c>
      <c r="I29" s="69"/>
      <c r="J29" s="70"/>
      <c r="K29" s="64"/>
      <c r="L29" s="144" t="s">
        <v>139</v>
      </c>
      <c r="M29" s="174" t="s">
        <v>289</v>
      </c>
      <c r="N29" s="175" t="s">
        <v>290</v>
      </c>
      <c r="AA29" s="146">
        <f>IF(OR(J29="Fail",ISBLANK(J29)),INDEX('Issue Code Table'!C:C,MATCH(M:M,'Issue Code Table'!A:A,0)),IF(L29="Critical",6,IF(L29="Significant",5,IF(L29="Moderate",3,2))))</f>
        <v>5</v>
      </c>
    </row>
    <row r="30" spans="1:27" ht="409.5" x14ac:dyDescent="0.25">
      <c r="A30" s="196" t="s">
        <v>294</v>
      </c>
      <c r="B30" s="198" t="s">
        <v>283</v>
      </c>
      <c r="C30" s="198" t="s">
        <v>284</v>
      </c>
      <c r="D30" s="198" t="s">
        <v>145</v>
      </c>
      <c r="E30" s="198" t="s">
        <v>285</v>
      </c>
      <c r="F30" s="198" t="s">
        <v>286</v>
      </c>
      <c r="G30" s="198" t="s">
        <v>295</v>
      </c>
      <c r="H30" s="198" t="s">
        <v>296</v>
      </c>
      <c r="I30" s="69"/>
      <c r="J30" s="70"/>
      <c r="K30" s="64"/>
      <c r="L30" s="144" t="s">
        <v>139</v>
      </c>
      <c r="M30" s="174" t="s">
        <v>289</v>
      </c>
      <c r="N30" s="175" t="s">
        <v>290</v>
      </c>
      <c r="AA30" s="146">
        <f>IF(OR(J30="Fail",ISBLANK(J30)),INDEX('Issue Code Table'!C:C,MATCH(M:M,'Issue Code Table'!A:A,0)),IF(L30="Critical",6,IF(L30="Significant",5,IF(L30="Moderate",3,2))))</f>
        <v>5</v>
      </c>
    </row>
    <row r="31" spans="1:27" ht="100" x14ac:dyDescent="0.25">
      <c r="A31" s="196" t="s">
        <v>297</v>
      </c>
      <c r="B31" s="198" t="s">
        <v>283</v>
      </c>
      <c r="C31" s="198" t="s">
        <v>284</v>
      </c>
      <c r="D31" s="198" t="s">
        <v>145</v>
      </c>
      <c r="E31" s="198" t="s">
        <v>169</v>
      </c>
      <c r="F31" s="198" t="s">
        <v>298</v>
      </c>
      <c r="G31" s="198" t="s">
        <v>299</v>
      </c>
      <c r="H31" s="198" t="s">
        <v>300</v>
      </c>
      <c r="I31" s="69"/>
      <c r="J31" s="70"/>
      <c r="K31" s="64"/>
      <c r="L31" s="144" t="s">
        <v>139</v>
      </c>
      <c r="M31" s="174" t="s">
        <v>289</v>
      </c>
      <c r="N31" s="175" t="s">
        <v>290</v>
      </c>
      <c r="AA31" s="146">
        <f>IF(OR(J31="Fail",ISBLANK(J31)),INDEX('Issue Code Table'!C:C,MATCH(M:M,'Issue Code Table'!A:A,0)),IF(L31="Critical",6,IF(L31="Significant",5,IF(L31="Moderate",3,2))))</f>
        <v>5</v>
      </c>
    </row>
    <row r="32" spans="1:27" ht="262.5" x14ac:dyDescent="0.25">
      <c r="A32" s="196" t="s">
        <v>301</v>
      </c>
      <c r="B32" s="198" t="s">
        <v>302</v>
      </c>
      <c r="C32" s="198" t="s">
        <v>303</v>
      </c>
      <c r="D32" s="198" t="s">
        <v>145</v>
      </c>
      <c r="E32" s="198" t="s">
        <v>304</v>
      </c>
      <c r="F32" s="198" t="s">
        <v>305</v>
      </c>
      <c r="G32" s="198" t="s">
        <v>306</v>
      </c>
      <c r="H32" s="198" t="s">
        <v>307</v>
      </c>
      <c r="I32" s="69"/>
      <c r="J32" s="70"/>
      <c r="K32" s="64"/>
      <c r="L32" s="144" t="s">
        <v>139</v>
      </c>
      <c r="M32" s="174" t="s">
        <v>308</v>
      </c>
      <c r="N32" s="153" t="s">
        <v>309</v>
      </c>
      <c r="AA32" s="146">
        <f>IF(OR(J32="Fail",ISBLANK(J32)),INDEX('Issue Code Table'!C:C,MATCH(M:M,'Issue Code Table'!A:A,0)),IF(L32="Critical",6,IF(L32="Significant",5,IF(L32="Moderate",3,2))))</f>
        <v>4</v>
      </c>
    </row>
    <row r="33" spans="1:27" ht="87.5" x14ac:dyDescent="0.25">
      <c r="A33" s="196" t="s">
        <v>310</v>
      </c>
      <c r="B33" s="198" t="s">
        <v>311</v>
      </c>
      <c r="C33" s="198" t="s">
        <v>312</v>
      </c>
      <c r="D33" s="198" t="s">
        <v>128</v>
      </c>
      <c r="E33" s="198"/>
      <c r="F33" s="198" t="s">
        <v>313</v>
      </c>
      <c r="G33" s="198" t="s">
        <v>314</v>
      </c>
      <c r="H33" s="198" t="s">
        <v>315</v>
      </c>
      <c r="I33" s="69"/>
      <c r="J33" s="70"/>
      <c r="K33" s="64"/>
      <c r="L33" s="144" t="s">
        <v>139</v>
      </c>
      <c r="M33" s="174" t="s">
        <v>316</v>
      </c>
      <c r="N33" s="175" t="s">
        <v>317</v>
      </c>
      <c r="AA33" s="146" t="e">
        <f>IF(OR(J33="Fail",ISBLANK(J33)),INDEX('Issue Code Table'!C:C,MATCH(M:M,'Issue Code Table'!A:A,0)),IF(L33="Critical",6,IF(L33="Significant",5,IF(L33="Moderate",3,2))))</f>
        <v>#N/A</v>
      </c>
    </row>
    <row r="34" spans="1:27" ht="225" x14ac:dyDescent="0.25">
      <c r="A34" s="196" t="s">
        <v>318</v>
      </c>
      <c r="B34" s="198" t="s">
        <v>319</v>
      </c>
      <c r="C34" s="198" t="s">
        <v>320</v>
      </c>
      <c r="D34" s="198" t="s">
        <v>128</v>
      </c>
      <c r="E34" s="198"/>
      <c r="F34" s="198" t="s">
        <v>321</v>
      </c>
      <c r="G34" s="198" t="s">
        <v>322</v>
      </c>
      <c r="H34" s="198" t="s">
        <v>323</v>
      </c>
      <c r="I34" s="69"/>
      <c r="J34" s="70"/>
      <c r="K34" s="64"/>
      <c r="L34" s="144" t="s">
        <v>139</v>
      </c>
      <c r="M34" s="174" t="s">
        <v>324</v>
      </c>
      <c r="N34" s="175" t="s">
        <v>325</v>
      </c>
      <c r="AA34" s="146">
        <f>IF(OR(J34="Fail",ISBLANK(J34)),INDEX('Issue Code Table'!C:C,MATCH(M:M,'Issue Code Table'!A:A,0)),IF(L34="Critical",6,IF(L34="Significant",5,IF(L34="Moderate",3,2))))</f>
        <v>4</v>
      </c>
    </row>
    <row r="35" spans="1:27" ht="112.5" x14ac:dyDescent="0.25">
      <c r="A35" s="196" t="s">
        <v>326</v>
      </c>
      <c r="B35" s="198" t="s">
        <v>327</v>
      </c>
      <c r="C35" s="198" t="s">
        <v>328</v>
      </c>
      <c r="D35" s="198" t="s">
        <v>128</v>
      </c>
      <c r="E35" s="198"/>
      <c r="F35" s="198" t="s">
        <v>329</v>
      </c>
      <c r="G35" s="198" t="s">
        <v>330</v>
      </c>
      <c r="H35" s="198" t="s">
        <v>331</v>
      </c>
      <c r="I35" s="69"/>
      <c r="J35" s="70"/>
      <c r="K35" s="64"/>
      <c r="L35" s="144" t="s">
        <v>139</v>
      </c>
      <c r="M35" s="174" t="s">
        <v>332</v>
      </c>
      <c r="N35" s="175" t="s">
        <v>333</v>
      </c>
      <c r="AA35" s="146" t="e">
        <f>IF(OR(J35="Fail",ISBLANK(J35)),INDEX('Issue Code Table'!C:C,MATCH(M:M,'Issue Code Table'!A:A,0)),IF(L35="Critical",6,IF(L35="Significant",5,IF(L35="Moderate",3,2))))</f>
        <v>#N/A</v>
      </c>
    </row>
    <row r="36" spans="1:27" ht="137.5" x14ac:dyDescent="0.25">
      <c r="A36" s="196" t="s">
        <v>334</v>
      </c>
      <c r="B36" s="198" t="s">
        <v>335</v>
      </c>
      <c r="C36" s="198" t="s">
        <v>336</v>
      </c>
      <c r="D36" s="198" t="s">
        <v>145</v>
      </c>
      <c r="E36" s="198" t="s">
        <v>169</v>
      </c>
      <c r="F36" s="198" t="s">
        <v>337</v>
      </c>
      <c r="G36" s="198" t="s">
        <v>338</v>
      </c>
      <c r="H36" s="198" t="s">
        <v>339</v>
      </c>
      <c r="I36" s="69"/>
      <c r="J36" s="70"/>
      <c r="K36" s="64"/>
      <c r="L36" s="144" t="s">
        <v>139</v>
      </c>
      <c r="M36" s="174" t="s">
        <v>340</v>
      </c>
      <c r="N36" s="175" t="s">
        <v>341</v>
      </c>
      <c r="AA36" s="146">
        <f>IF(OR(J36="Fail",ISBLANK(J36)),INDEX('Issue Code Table'!C:C,MATCH(M:M,'Issue Code Table'!A:A,0)),IF(L36="Critical",6,IF(L36="Significant",5,IF(L36="Moderate",3,2))))</f>
        <v>4</v>
      </c>
    </row>
    <row r="37" spans="1:27" ht="87.5" x14ac:dyDescent="0.25">
      <c r="A37" s="196" t="s">
        <v>342</v>
      </c>
      <c r="B37" s="198" t="s">
        <v>335</v>
      </c>
      <c r="C37" s="198" t="s">
        <v>336</v>
      </c>
      <c r="D37" s="198" t="s">
        <v>128</v>
      </c>
      <c r="E37" s="198"/>
      <c r="F37" s="198" t="s">
        <v>343</v>
      </c>
      <c r="G37" s="198" t="s">
        <v>344</v>
      </c>
      <c r="H37" s="198" t="s">
        <v>345</v>
      </c>
      <c r="I37" s="69"/>
      <c r="J37" s="70"/>
      <c r="K37" s="64"/>
      <c r="L37" s="144" t="s">
        <v>139</v>
      </c>
      <c r="M37" s="174" t="s">
        <v>340</v>
      </c>
      <c r="N37" s="175" t="s">
        <v>341</v>
      </c>
      <c r="AA37" s="146">
        <f>IF(OR(J37="Fail",ISBLANK(J37)),INDEX('Issue Code Table'!C:C,MATCH(M:M,'Issue Code Table'!A:A,0)),IF(L37="Critical",6,IF(L37="Significant",5,IF(L37="Moderate",3,2))))</f>
        <v>4</v>
      </c>
    </row>
    <row r="38" spans="1:27" ht="75" x14ac:dyDescent="0.25">
      <c r="A38" s="196" t="s">
        <v>346</v>
      </c>
      <c r="B38" s="198" t="s">
        <v>347</v>
      </c>
      <c r="C38" s="198" t="s">
        <v>348</v>
      </c>
      <c r="D38" s="198" t="s">
        <v>145</v>
      </c>
      <c r="E38" s="198" t="s">
        <v>195</v>
      </c>
      <c r="F38" s="198" t="s">
        <v>349</v>
      </c>
      <c r="G38" s="198" t="s">
        <v>350</v>
      </c>
      <c r="H38" s="198" t="s">
        <v>351</v>
      </c>
      <c r="I38" s="69"/>
      <c r="J38" s="70"/>
      <c r="K38" s="64"/>
      <c r="L38" s="144" t="s">
        <v>151</v>
      </c>
      <c r="M38" s="174" t="s">
        <v>352</v>
      </c>
      <c r="N38" s="153" t="s">
        <v>353</v>
      </c>
      <c r="AA38" s="146">
        <f>IF(OR(J38="Fail",ISBLANK(J38)),INDEX('Issue Code Table'!C:C,MATCH(M:M,'Issue Code Table'!A:A,0)),IF(L38="Critical",6,IF(L38="Significant",5,IF(L38="Moderate",3,2))))</f>
        <v>7</v>
      </c>
    </row>
    <row r="39" spans="1:27" ht="50" x14ac:dyDescent="0.25">
      <c r="A39" s="196" t="s">
        <v>354</v>
      </c>
      <c r="B39" s="198" t="s">
        <v>347</v>
      </c>
      <c r="C39" s="198" t="s">
        <v>348</v>
      </c>
      <c r="D39" s="198" t="s">
        <v>145</v>
      </c>
      <c r="E39" s="198" t="s">
        <v>195</v>
      </c>
      <c r="F39" s="198" t="s">
        <v>355</v>
      </c>
      <c r="G39" s="198" t="s">
        <v>356</v>
      </c>
      <c r="H39" s="198" t="s">
        <v>357</v>
      </c>
      <c r="I39" s="69"/>
      <c r="J39" s="70"/>
      <c r="K39" s="64"/>
      <c r="L39" s="144" t="s">
        <v>151</v>
      </c>
      <c r="M39" s="174" t="s">
        <v>358</v>
      </c>
      <c r="N39" s="153" t="s">
        <v>359</v>
      </c>
      <c r="AA39" s="146" t="e">
        <f>IF(OR(J39="Fail",ISBLANK(J39)),INDEX('Issue Code Table'!C:C,MATCH(M:M,'Issue Code Table'!A:A,0)),IF(L39="Critical",6,IF(L39="Significant",5,IF(L39="Moderate",3,2))))</f>
        <v>#N/A</v>
      </c>
    </row>
    <row r="40" spans="1:27" ht="62.5" x14ac:dyDescent="0.25">
      <c r="A40" s="196" t="s">
        <v>360</v>
      </c>
      <c r="B40" s="198" t="s">
        <v>361</v>
      </c>
      <c r="C40" s="198" t="s">
        <v>362</v>
      </c>
      <c r="D40" s="198" t="s">
        <v>135</v>
      </c>
      <c r="E40" s="198"/>
      <c r="F40" s="198" t="s">
        <v>363</v>
      </c>
      <c r="G40" s="198" t="s">
        <v>364</v>
      </c>
      <c r="H40" s="198" t="s">
        <v>365</v>
      </c>
      <c r="I40" s="69"/>
      <c r="J40" s="70"/>
      <c r="K40" s="64"/>
      <c r="L40" s="144" t="s">
        <v>151</v>
      </c>
      <c r="M40" s="174" t="s">
        <v>366</v>
      </c>
      <c r="N40" s="153" t="s">
        <v>367</v>
      </c>
      <c r="AA40" s="146">
        <f>IF(OR(J40="Fail",ISBLANK(J40)),INDEX('Issue Code Table'!C:C,MATCH(M:M,'Issue Code Table'!A:A,0)),IF(L40="Critical",6,IF(L40="Significant",5,IF(L40="Moderate",3,2))))</f>
        <v>5</v>
      </c>
    </row>
    <row r="41" spans="1:27" ht="237.5" x14ac:dyDescent="0.25">
      <c r="A41" s="196" t="s">
        <v>368</v>
      </c>
      <c r="B41" s="198" t="s">
        <v>369</v>
      </c>
      <c r="C41" s="198" t="s">
        <v>370</v>
      </c>
      <c r="D41" s="198" t="s">
        <v>135</v>
      </c>
      <c r="E41" s="198" t="s">
        <v>371</v>
      </c>
      <c r="F41" s="198" t="s">
        <v>372</v>
      </c>
      <c r="G41" s="198" t="s">
        <v>373</v>
      </c>
      <c r="H41" s="198" t="s">
        <v>374</v>
      </c>
      <c r="I41" s="69"/>
      <c r="J41" s="70"/>
      <c r="K41" s="64"/>
      <c r="L41" s="144" t="s">
        <v>139</v>
      </c>
      <c r="M41" s="174" t="s">
        <v>375</v>
      </c>
      <c r="N41" s="175" t="s">
        <v>376</v>
      </c>
      <c r="AA41" s="146">
        <f>IF(OR(J41="Fail",ISBLANK(J41)),INDEX('Issue Code Table'!C:C,MATCH(M:M,'Issue Code Table'!A:A,0)),IF(L41="Critical",6,IF(L41="Significant",5,IF(L41="Moderate",3,2))))</f>
        <v>5</v>
      </c>
    </row>
    <row r="42" spans="1:27" ht="62.5" x14ac:dyDescent="0.25">
      <c r="A42" s="196" t="s">
        <v>377</v>
      </c>
      <c r="B42" s="198" t="s">
        <v>369</v>
      </c>
      <c r="C42" s="198" t="s">
        <v>370</v>
      </c>
      <c r="D42" s="198" t="s">
        <v>128</v>
      </c>
      <c r="E42" s="198"/>
      <c r="F42" s="198" t="s">
        <v>378</v>
      </c>
      <c r="G42" s="198" t="s">
        <v>379</v>
      </c>
      <c r="H42" s="198" t="s">
        <v>378</v>
      </c>
      <c r="I42" s="69"/>
      <c r="J42" s="70"/>
      <c r="K42" s="64"/>
      <c r="L42" s="144" t="s">
        <v>139</v>
      </c>
      <c r="M42" s="174" t="s">
        <v>380</v>
      </c>
      <c r="N42" s="175" t="s">
        <v>381</v>
      </c>
      <c r="AA42" s="146">
        <f>IF(OR(J42="Fail",ISBLANK(J42)),INDEX('Issue Code Table'!C:C,MATCH(M:M,'Issue Code Table'!A:A,0)),IF(L42="Critical",6,IF(L42="Significant",5,IF(L42="Moderate",3,2))))</f>
        <v>3</v>
      </c>
    </row>
    <row r="43" spans="1:27" ht="112.5" x14ac:dyDescent="0.25">
      <c r="A43" s="196" t="s">
        <v>382</v>
      </c>
      <c r="B43" s="198" t="s">
        <v>383</v>
      </c>
      <c r="C43" s="198" t="s">
        <v>384</v>
      </c>
      <c r="D43" s="198" t="s">
        <v>145</v>
      </c>
      <c r="E43" s="198" t="s">
        <v>169</v>
      </c>
      <c r="F43" s="198" t="s">
        <v>385</v>
      </c>
      <c r="G43" s="198" t="s">
        <v>386</v>
      </c>
      <c r="H43" s="198" t="s">
        <v>387</v>
      </c>
      <c r="I43" s="69"/>
      <c r="J43" s="70"/>
      <c r="K43" s="64"/>
      <c r="L43" s="144" t="s">
        <v>151</v>
      </c>
      <c r="M43" s="174" t="s">
        <v>388</v>
      </c>
      <c r="N43" s="175" t="s">
        <v>389</v>
      </c>
      <c r="AA43" s="146">
        <f>IF(OR(J43="Fail",ISBLANK(J43)),INDEX('Issue Code Table'!C:C,MATCH(M:M,'Issue Code Table'!A:A,0)),IF(L43="Critical",6,IF(L43="Significant",5,IF(L43="Moderate",3,2))))</f>
        <v>5</v>
      </c>
    </row>
    <row r="44" spans="1:27" ht="162.5" x14ac:dyDescent="0.25">
      <c r="A44" s="196" t="s">
        <v>390</v>
      </c>
      <c r="B44" s="198" t="s">
        <v>383</v>
      </c>
      <c r="C44" s="198" t="s">
        <v>384</v>
      </c>
      <c r="D44" s="198" t="s">
        <v>145</v>
      </c>
      <c r="E44" s="198" t="s">
        <v>169</v>
      </c>
      <c r="F44" s="198" t="s">
        <v>391</v>
      </c>
      <c r="G44" s="198" t="s">
        <v>392</v>
      </c>
      <c r="H44" s="198" t="s">
        <v>393</v>
      </c>
      <c r="I44" s="69"/>
      <c r="J44" s="70"/>
      <c r="K44" s="85" t="s">
        <v>394</v>
      </c>
      <c r="L44" s="144" t="s">
        <v>139</v>
      </c>
      <c r="M44" s="174" t="s">
        <v>395</v>
      </c>
      <c r="N44" s="175" t="s">
        <v>396</v>
      </c>
      <c r="AA44" s="146">
        <f>IF(OR(J44="Fail",ISBLANK(J44)),INDEX('Issue Code Table'!C:C,MATCH(M:M,'Issue Code Table'!A:A,0)),IF(L44="Critical",6,IF(L44="Significant",5,IF(L44="Moderate",3,2))))</f>
        <v>5</v>
      </c>
    </row>
    <row r="45" spans="1:27" ht="225" x14ac:dyDescent="0.25">
      <c r="A45" s="196" t="s">
        <v>397</v>
      </c>
      <c r="B45" s="198" t="s">
        <v>383</v>
      </c>
      <c r="C45" s="198" t="s">
        <v>384</v>
      </c>
      <c r="D45" s="198" t="s">
        <v>145</v>
      </c>
      <c r="E45" s="198" t="s">
        <v>169</v>
      </c>
      <c r="F45" s="198" t="s">
        <v>1533</v>
      </c>
      <c r="G45" s="198" t="s">
        <v>1534</v>
      </c>
      <c r="H45" s="198" t="s">
        <v>1532</v>
      </c>
      <c r="I45" s="69"/>
      <c r="J45" s="70"/>
      <c r="K45" s="64"/>
      <c r="L45" s="144" t="s">
        <v>151</v>
      </c>
      <c r="M45" s="174" t="s">
        <v>398</v>
      </c>
      <c r="N45" s="176" t="s">
        <v>399</v>
      </c>
      <c r="AA45" s="146">
        <f>IF(OR(J45="Fail",ISBLANK(J45)),INDEX('Issue Code Table'!C:C,MATCH(M:M,'Issue Code Table'!A:A,0)),IF(L45="Critical",6,IF(L45="Significant",5,IF(L45="Moderate",3,2))))</f>
        <v>6</v>
      </c>
    </row>
    <row r="46" spans="1:27" ht="325" x14ac:dyDescent="0.25">
      <c r="A46" s="196" t="s">
        <v>400</v>
      </c>
      <c r="B46" s="198" t="s">
        <v>383</v>
      </c>
      <c r="C46" s="198" t="s">
        <v>384</v>
      </c>
      <c r="D46" s="198" t="s">
        <v>135</v>
      </c>
      <c r="E46" s="198" t="s">
        <v>169</v>
      </c>
      <c r="F46" s="198" t="s">
        <v>401</v>
      </c>
      <c r="G46" s="198" t="s">
        <v>402</v>
      </c>
      <c r="H46" s="198" t="s">
        <v>403</v>
      </c>
      <c r="I46" s="69"/>
      <c r="J46" s="70"/>
      <c r="K46" s="64"/>
      <c r="L46" s="144" t="s">
        <v>151</v>
      </c>
      <c r="M46" s="174" t="s">
        <v>404</v>
      </c>
      <c r="N46" s="175" t="s">
        <v>405</v>
      </c>
      <c r="AA46" s="146">
        <f>IF(OR(J46="Fail",ISBLANK(J46)),INDEX('Issue Code Table'!C:C,MATCH(M:M,'Issue Code Table'!A:A,0)),IF(L46="Critical",6,IF(L46="Significant",5,IF(L46="Moderate",3,2))))</f>
        <v>7</v>
      </c>
    </row>
    <row r="47" spans="1:27" ht="275" x14ac:dyDescent="0.25">
      <c r="A47" s="196" t="s">
        <v>406</v>
      </c>
      <c r="B47" s="198" t="s">
        <v>383</v>
      </c>
      <c r="C47" s="198" t="s">
        <v>384</v>
      </c>
      <c r="D47" s="198" t="s">
        <v>145</v>
      </c>
      <c r="E47" s="198" t="s">
        <v>371</v>
      </c>
      <c r="F47" s="198" t="s">
        <v>407</v>
      </c>
      <c r="G47" s="198" t="s">
        <v>408</v>
      </c>
      <c r="H47" s="198" t="s">
        <v>1535</v>
      </c>
      <c r="I47" s="69"/>
      <c r="J47" s="70"/>
      <c r="K47" s="64"/>
      <c r="L47" s="144" t="s">
        <v>151</v>
      </c>
      <c r="M47" s="174" t="s">
        <v>388</v>
      </c>
      <c r="N47" s="175" t="s">
        <v>389</v>
      </c>
      <c r="AA47" s="146">
        <f>IF(OR(J47="Fail",ISBLANK(J47)),INDEX('Issue Code Table'!C:C,MATCH(M:M,'Issue Code Table'!A:A,0)),IF(L47="Critical",6,IF(L47="Significant",5,IF(L47="Moderate",3,2))))</f>
        <v>5</v>
      </c>
    </row>
    <row r="48" spans="1:27" ht="275" x14ac:dyDescent="0.25">
      <c r="A48" s="196" t="s">
        <v>409</v>
      </c>
      <c r="B48" s="198" t="s">
        <v>383</v>
      </c>
      <c r="C48" s="198" t="s">
        <v>384</v>
      </c>
      <c r="D48" s="198" t="s">
        <v>145</v>
      </c>
      <c r="E48" s="198" t="s">
        <v>371</v>
      </c>
      <c r="F48" s="198" t="s">
        <v>410</v>
      </c>
      <c r="G48" s="198" t="s">
        <v>411</v>
      </c>
      <c r="H48" s="198" t="s">
        <v>412</v>
      </c>
      <c r="I48" s="69"/>
      <c r="J48" s="70"/>
      <c r="K48" s="64" t="s">
        <v>413</v>
      </c>
      <c r="L48" s="144" t="s">
        <v>139</v>
      </c>
      <c r="M48" s="174" t="s">
        <v>395</v>
      </c>
      <c r="N48" s="175" t="s">
        <v>396</v>
      </c>
      <c r="AA48" s="146">
        <f>IF(OR(J48="Fail",ISBLANK(J48)),INDEX('Issue Code Table'!C:C,MATCH(M:M,'Issue Code Table'!A:A,0)),IF(L48="Critical",6,IF(L48="Significant",5,IF(L48="Moderate",3,2))))</f>
        <v>5</v>
      </c>
    </row>
    <row r="49" spans="1:27" ht="250" x14ac:dyDescent="0.25">
      <c r="A49" s="196" t="s">
        <v>414</v>
      </c>
      <c r="B49" s="198" t="s">
        <v>383</v>
      </c>
      <c r="C49" s="198" t="s">
        <v>384</v>
      </c>
      <c r="D49" s="198" t="s">
        <v>145</v>
      </c>
      <c r="E49" s="198" t="s">
        <v>371</v>
      </c>
      <c r="F49" s="198" t="s">
        <v>415</v>
      </c>
      <c r="G49" s="198" t="s">
        <v>416</v>
      </c>
      <c r="H49" s="198" t="s">
        <v>417</v>
      </c>
      <c r="I49" s="69"/>
      <c r="J49" s="70"/>
      <c r="K49" s="64"/>
      <c r="L49" s="144" t="s">
        <v>184</v>
      </c>
      <c r="M49" s="174" t="s">
        <v>418</v>
      </c>
      <c r="N49" s="153" t="s">
        <v>419</v>
      </c>
      <c r="AA49" s="146">
        <f>IF(OR(J49="Fail",ISBLANK(J49)),INDEX('Issue Code Table'!C:C,MATCH(M:M,'Issue Code Table'!A:A,0)),IF(L49="Critical",6,IF(L49="Significant",5,IF(L49="Moderate",3,2))))</f>
        <v>1</v>
      </c>
    </row>
    <row r="50" spans="1:27" ht="62.5" x14ac:dyDescent="0.25">
      <c r="A50" s="196" t="s">
        <v>420</v>
      </c>
      <c r="B50" s="198" t="s">
        <v>383</v>
      </c>
      <c r="C50" s="198" t="s">
        <v>384</v>
      </c>
      <c r="D50" s="198" t="s">
        <v>128</v>
      </c>
      <c r="E50" s="198"/>
      <c r="F50" s="198" t="s">
        <v>421</v>
      </c>
      <c r="G50" s="198" t="s">
        <v>422</v>
      </c>
      <c r="H50" s="198" t="s">
        <v>423</v>
      </c>
      <c r="I50" s="69"/>
      <c r="J50" s="70"/>
      <c r="K50" s="64" t="s">
        <v>424</v>
      </c>
      <c r="L50" s="144" t="s">
        <v>139</v>
      </c>
      <c r="M50" s="174" t="s">
        <v>425</v>
      </c>
      <c r="N50" s="153" t="s">
        <v>426</v>
      </c>
      <c r="AA50" s="146">
        <f>IF(OR(J50="Fail",ISBLANK(J50)),INDEX('Issue Code Table'!C:C,MATCH(M:M,'Issue Code Table'!A:A,0)),IF(L50="Critical",6,IF(L50="Significant",5,IF(L50="Moderate",3,2))))</f>
        <v>3</v>
      </c>
    </row>
    <row r="51" spans="1:27" ht="50" x14ac:dyDescent="0.25">
      <c r="A51" s="196" t="s">
        <v>427</v>
      </c>
      <c r="B51" s="198" t="s">
        <v>383</v>
      </c>
      <c r="C51" s="198" t="s">
        <v>384</v>
      </c>
      <c r="D51" s="198" t="s">
        <v>128</v>
      </c>
      <c r="E51" s="198"/>
      <c r="F51" s="198" t="s">
        <v>428</v>
      </c>
      <c r="G51" s="198" t="s">
        <v>429</v>
      </c>
      <c r="H51" s="198" t="s">
        <v>430</v>
      </c>
      <c r="I51" s="69"/>
      <c r="J51" s="70"/>
      <c r="K51" s="64" t="s">
        <v>431</v>
      </c>
      <c r="L51" s="144" t="s">
        <v>184</v>
      </c>
      <c r="M51" s="174" t="s">
        <v>418</v>
      </c>
      <c r="N51" s="153" t="s">
        <v>419</v>
      </c>
      <c r="AA51" s="146">
        <f>IF(OR(J51="Fail",ISBLANK(J51)),INDEX('Issue Code Table'!C:C,MATCH(M:M,'Issue Code Table'!A:A,0)),IF(L51="Critical",6,IF(L51="Significant",5,IF(L51="Moderate",3,2))))</f>
        <v>1</v>
      </c>
    </row>
    <row r="52" spans="1:27" ht="137.5" x14ac:dyDescent="0.25">
      <c r="A52" s="196" t="s">
        <v>432</v>
      </c>
      <c r="B52" s="198" t="s">
        <v>383</v>
      </c>
      <c r="C52" s="198" t="s">
        <v>384</v>
      </c>
      <c r="D52" s="198" t="s">
        <v>135</v>
      </c>
      <c r="E52" s="198"/>
      <c r="F52" s="198" t="s">
        <v>433</v>
      </c>
      <c r="G52" s="198" t="s">
        <v>434</v>
      </c>
      <c r="H52" s="198" t="s">
        <v>435</v>
      </c>
      <c r="I52" s="69"/>
      <c r="J52" s="70"/>
      <c r="K52" s="64" t="s">
        <v>436</v>
      </c>
      <c r="L52" s="144" t="s">
        <v>151</v>
      </c>
      <c r="M52" s="174" t="s">
        <v>437</v>
      </c>
      <c r="N52" s="153" t="s">
        <v>438</v>
      </c>
      <c r="AA52" s="146">
        <f>IF(OR(J52="Fail",ISBLANK(J52)),INDEX('Issue Code Table'!C:C,MATCH(M:M,'Issue Code Table'!A:A,0)),IF(L52="Critical",6,IF(L52="Significant",5,IF(L52="Moderate",3,2))))</f>
        <v>5</v>
      </c>
    </row>
    <row r="53" spans="1:27" ht="100" x14ac:dyDescent="0.25">
      <c r="A53" s="196" t="s">
        <v>439</v>
      </c>
      <c r="B53" s="198" t="s">
        <v>383</v>
      </c>
      <c r="C53" s="198" t="s">
        <v>384</v>
      </c>
      <c r="D53" s="198" t="s">
        <v>128</v>
      </c>
      <c r="E53" s="198"/>
      <c r="F53" s="198" t="s">
        <v>440</v>
      </c>
      <c r="G53" s="198" t="s">
        <v>441</v>
      </c>
      <c r="H53" s="198" t="s">
        <v>442</v>
      </c>
      <c r="I53" s="69"/>
      <c r="J53" s="70"/>
      <c r="K53" s="64"/>
      <c r="L53" s="144" t="s">
        <v>151</v>
      </c>
      <c r="M53" s="174" t="s">
        <v>404</v>
      </c>
      <c r="N53" s="175" t="s">
        <v>405</v>
      </c>
      <c r="AA53" s="146">
        <f>IF(OR(J53="Fail",ISBLANK(J53)),INDEX('Issue Code Table'!C:C,MATCH(M:M,'Issue Code Table'!A:A,0)),IF(L53="Critical",6,IF(L53="Significant",5,IF(L53="Moderate",3,2))))</f>
        <v>7</v>
      </c>
    </row>
    <row r="54" spans="1:27" ht="112.5" x14ac:dyDescent="0.25">
      <c r="A54" s="196" t="s">
        <v>443</v>
      </c>
      <c r="B54" s="198" t="s">
        <v>444</v>
      </c>
      <c r="C54" s="198" t="s">
        <v>445</v>
      </c>
      <c r="D54" s="198" t="s">
        <v>128</v>
      </c>
      <c r="E54" s="198"/>
      <c r="F54" s="198" t="s">
        <v>446</v>
      </c>
      <c r="G54" s="198" t="s">
        <v>447</v>
      </c>
      <c r="H54" s="198" t="s">
        <v>448</v>
      </c>
      <c r="I54" s="69"/>
      <c r="J54" s="70"/>
      <c r="K54" s="64"/>
      <c r="L54" s="144" t="s">
        <v>151</v>
      </c>
      <c r="M54" s="174" t="s">
        <v>449</v>
      </c>
      <c r="N54" s="175" t="s">
        <v>450</v>
      </c>
      <c r="AA54" s="146">
        <f>IF(OR(J54="Fail",ISBLANK(J54)),INDEX('Issue Code Table'!C:C,MATCH(M:M,'Issue Code Table'!A:A,0)),IF(L54="Critical",6,IF(L54="Significant",5,IF(L54="Moderate",3,2))))</f>
        <v>7</v>
      </c>
    </row>
    <row r="55" spans="1:27" ht="75" x14ac:dyDescent="0.25">
      <c r="A55" s="196" t="s">
        <v>451</v>
      </c>
      <c r="B55" s="198" t="s">
        <v>452</v>
      </c>
      <c r="C55" s="198" t="s">
        <v>453</v>
      </c>
      <c r="D55" s="198" t="s">
        <v>128</v>
      </c>
      <c r="E55" s="198"/>
      <c r="F55" s="198" t="s">
        <v>454</v>
      </c>
      <c r="G55" s="198" t="s">
        <v>455</v>
      </c>
      <c r="H55" s="198" t="s">
        <v>456</v>
      </c>
      <c r="I55" s="69"/>
      <c r="J55" s="70"/>
      <c r="K55" s="64"/>
      <c r="L55" s="144" t="s">
        <v>139</v>
      </c>
      <c r="M55" s="174" t="s">
        <v>457</v>
      </c>
      <c r="N55" s="175" t="s">
        <v>458</v>
      </c>
      <c r="AA55" s="146">
        <f>IF(OR(J55="Fail",ISBLANK(J55)),INDEX('Issue Code Table'!C:C,MATCH(M:M,'Issue Code Table'!A:A,0)),IF(L55="Critical",6,IF(L55="Significant",5,IF(L55="Moderate",3,2))))</f>
        <v>4</v>
      </c>
    </row>
    <row r="56" spans="1:27" ht="125" x14ac:dyDescent="0.25">
      <c r="A56" s="196" t="s">
        <v>459</v>
      </c>
      <c r="B56" s="198" t="s">
        <v>460</v>
      </c>
      <c r="C56" s="198" t="s">
        <v>461</v>
      </c>
      <c r="D56" s="198" t="s">
        <v>145</v>
      </c>
      <c r="E56" s="198"/>
      <c r="F56" s="198" t="s">
        <v>462</v>
      </c>
      <c r="G56" s="198" t="s">
        <v>463</v>
      </c>
      <c r="H56" s="198" t="s">
        <v>464</v>
      </c>
      <c r="I56" s="69"/>
      <c r="J56" s="70"/>
      <c r="K56" s="64"/>
      <c r="L56" s="144" t="s">
        <v>151</v>
      </c>
      <c r="M56" s="174" t="s">
        <v>352</v>
      </c>
      <c r="N56" s="153" t="s">
        <v>353</v>
      </c>
      <c r="AA56" s="146">
        <f>IF(OR(J56="Fail",ISBLANK(J56)),INDEX('Issue Code Table'!C:C,MATCH(M:M,'Issue Code Table'!A:A,0)),IF(L56="Critical",6,IF(L56="Significant",5,IF(L56="Moderate",3,2))))</f>
        <v>7</v>
      </c>
    </row>
    <row r="57" spans="1:27" ht="200" x14ac:dyDescent="0.25">
      <c r="A57" s="196" t="s">
        <v>465</v>
      </c>
      <c r="B57" s="198" t="s">
        <v>460</v>
      </c>
      <c r="C57" s="198" t="s">
        <v>461</v>
      </c>
      <c r="D57" s="198" t="s">
        <v>128</v>
      </c>
      <c r="E57" s="198"/>
      <c r="F57" s="198" t="s">
        <v>466</v>
      </c>
      <c r="G57" s="198" t="s">
        <v>467</v>
      </c>
      <c r="H57" s="198" t="s">
        <v>468</v>
      </c>
      <c r="I57" s="69"/>
      <c r="J57" s="70"/>
      <c r="K57" s="64"/>
      <c r="L57" s="144" t="s">
        <v>151</v>
      </c>
      <c r="M57" s="174" t="s">
        <v>469</v>
      </c>
      <c r="N57" s="153" t="s">
        <v>470</v>
      </c>
      <c r="AA57" s="146">
        <f>IF(OR(J57="Fail",ISBLANK(J57)),INDEX('Issue Code Table'!C:C,MATCH(M:M,'Issue Code Table'!A:A,0)),IF(L57="Critical",6,IF(L57="Significant",5,IF(L57="Moderate",3,2))))</f>
        <v>5</v>
      </c>
    </row>
    <row r="58" spans="1:27" ht="237.5" x14ac:dyDescent="0.25">
      <c r="A58" s="196" t="s">
        <v>471</v>
      </c>
      <c r="B58" s="198" t="s">
        <v>472</v>
      </c>
      <c r="C58" s="198" t="s">
        <v>473</v>
      </c>
      <c r="D58" s="198" t="s">
        <v>135</v>
      </c>
      <c r="E58" s="198" t="s">
        <v>169</v>
      </c>
      <c r="F58" s="198" t="s">
        <v>474</v>
      </c>
      <c r="G58" s="198" t="s">
        <v>475</v>
      </c>
      <c r="H58" s="198" t="s">
        <v>476</v>
      </c>
      <c r="I58" s="69"/>
      <c r="J58" s="70"/>
      <c r="K58" s="64"/>
      <c r="L58" s="144" t="s">
        <v>151</v>
      </c>
      <c r="M58" s="174" t="s">
        <v>477</v>
      </c>
      <c r="N58" s="175" t="s">
        <v>478</v>
      </c>
      <c r="AA58" s="146">
        <f>IF(OR(J58="Fail",ISBLANK(J58)),INDEX('Issue Code Table'!C:C,MATCH(M:M,'Issue Code Table'!A:A,0)),IF(L58="Critical",6,IF(L58="Significant",5,IF(L58="Moderate",3,2))))</f>
        <v>5</v>
      </c>
    </row>
    <row r="59" spans="1:27" ht="93.75" customHeight="1" x14ac:dyDescent="0.25">
      <c r="A59" s="196" t="s">
        <v>479</v>
      </c>
      <c r="B59" s="198" t="s">
        <v>480</v>
      </c>
      <c r="C59" s="198" t="s">
        <v>481</v>
      </c>
      <c r="D59" s="198" t="s">
        <v>135</v>
      </c>
      <c r="E59" s="198"/>
      <c r="F59" s="199" t="s">
        <v>482</v>
      </c>
      <c r="G59" s="199" t="s">
        <v>1536</v>
      </c>
      <c r="H59" s="199" t="s">
        <v>483</v>
      </c>
      <c r="I59" s="69"/>
      <c r="J59" s="70"/>
      <c r="K59" s="199" t="s">
        <v>1537</v>
      </c>
      <c r="L59" s="144" t="s">
        <v>151</v>
      </c>
      <c r="M59" s="174" t="s">
        <v>484</v>
      </c>
      <c r="N59" s="175" t="s">
        <v>485</v>
      </c>
      <c r="AA59" s="146">
        <f>IF(OR(J59="Fail",ISBLANK(J59)),INDEX('Issue Code Table'!C:C,MATCH(M:M,'Issue Code Table'!A:A,0)),IF(L59="Critical",6,IF(L59="Significant",5,IF(L59="Moderate",3,2))))</f>
        <v>6</v>
      </c>
    </row>
    <row r="60" spans="1:27" ht="137.5" x14ac:dyDescent="0.25">
      <c r="A60" s="196" t="s">
        <v>486</v>
      </c>
      <c r="B60" s="198" t="s">
        <v>487</v>
      </c>
      <c r="C60" s="198" t="s">
        <v>488</v>
      </c>
      <c r="D60" s="198" t="s">
        <v>135</v>
      </c>
      <c r="E60" s="198" t="s">
        <v>489</v>
      </c>
      <c r="F60" s="198" t="s">
        <v>490</v>
      </c>
      <c r="G60" s="198" t="s">
        <v>491</v>
      </c>
      <c r="H60" s="198" t="s">
        <v>492</v>
      </c>
      <c r="I60" s="69"/>
      <c r="J60" s="70"/>
      <c r="K60" s="64" t="s">
        <v>436</v>
      </c>
      <c r="L60" s="144" t="s">
        <v>151</v>
      </c>
      <c r="M60" s="174" t="s">
        <v>493</v>
      </c>
      <c r="N60" s="175" t="s">
        <v>494</v>
      </c>
      <c r="AA60" s="146" t="e">
        <f>IF(OR(J60="Fail",ISBLANK(J60)),INDEX('Issue Code Table'!C:C,MATCH(M:M,'Issue Code Table'!A:A,0)),IF(L60="Critical",6,IF(L60="Significant",5,IF(L60="Moderate",3,2))))</f>
        <v>#N/A</v>
      </c>
    </row>
    <row r="61" spans="1:27" ht="50" x14ac:dyDescent="0.25">
      <c r="A61" s="196" t="s">
        <v>495</v>
      </c>
      <c r="B61" s="198" t="s">
        <v>209</v>
      </c>
      <c r="C61" s="198" t="s">
        <v>210</v>
      </c>
      <c r="D61" s="198" t="s">
        <v>178</v>
      </c>
      <c r="E61" s="198"/>
      <c r="F61" s="200" t="s">
        <v>496</v>
      </c>
      <c r="G61" s="201" t="s">
        <v>497</v>
      </c>
      <c r="H61" s="201" t="s">
        <v>498</v>
      </c>
      <c r="I61" s="69"/>
      <c r="J61" s="70"/>
      <c r="K61" s="64"/>
      <c r="L61" s="144" t="s">
        <v>151</v>
      </c>
      <c r="M61" s="174" t="s">
        <v>200</v>
      </c>
      <c r="N61" s="153" t="s">
        <v>201</v>
      </c>
      <c r="AA61" s="146">
        <f>IF(OR(J61="Fail",ISBLANK(J61)),INDEX('Issue Code Table'!C:C,MATCH(M:M,'Issue Code Table'!A:A,0)),IF(L61="Critical",6,IF(L61="Significant",5,IF(L61="Moderate",3,2))))</f>
        <v>5</v>
      </c>
    </row>
    <row r="62" spans="1:27" ht="112.5" x14ac:dyDescent="0.25">
      <c r="A62" s="196" t="s">
        <v>499</v>
      </c>
      <c r="B62" s="198" t="s">
        <v>335</v>
      </c>
      <c r="C62" s="198" t="s">
        <v>336</v>
      </c>
      <c r="D62" s="198" t="s">
        <v>145</v>
      </c>
      <c r="E62" s="202"/>
      <c r="F62" s="203" t="s">
        <v>500</v>
      </c>
      <c r="G62" s="196" t="s">
        <v>501</v>
      </c>
      <c r="H62" s="196" t="s">
        <v>502</v>
      </c>
      <c r="I62" s="88"/>
      <c r="J62" s="70"/>
      <c r="K62" s="64"/>
      <c r="L62" s="144" t="s">
        <v>139</v>
      </c>
      <c r="M62" s="174" t="s">
        <v>503</v>
      </c>
      <c r="N62" s="175" t="s">
        <v>504</v>
      </c>
      <c r="AA62" s="146" t="e">
        <f>IF(OR(J62="Fail",ISBLANK(J62)),INDEX('Issue Code Table'!C:C,MATCH(M:M,'Issue Code Table'!A:A,0)),IF(L62="Critical",6,IF(L62="Significant",5,IF(L62="Moderate",3,2))))</f>
        <v>#N/A</v>
      </c>
    </row>
    <row r="63" spans="1:27" x14ac:dyDescent="0.25">
      <c r="A63" s="60"/>
      <c r="B63" s="68"/>
      <c r="C63" s="68"/>
      <c r="D63" s="60"/>
      <c r="E63" s="60"/>
      <c r="F63" s="60"/>
      <c r="G63" s="60"/>
      <c r="H63" s="60"/>
      <c r="I63" s="60"/>
      <c r="J63" s="60"/>
      <c r="K63" s="86"/>
      <c r="L63" s="86"/>
      <c r="M63" s="86"/>
      <c r="N63" s="86"/>
      <c r="AA63" s="86"/>
    </row>
    <row r="64" spans="1:27" hidden="1" x14ac:dyDescent="0.25"/>
    <row r="65" spans="9:9" hidden="1" x14ac:dyDescent="0.25"/>
    <row r="66" spans="9:9" hidden="1" x14ac:dyDescent="0.25">
      <c r="I66" t="s">
        <v>505</v>
      </c>
    </row>
    <row r="67" spans="9:9" hidden="1" x14ac:dyDescent="0.25">
      <c r="I67" t="s">
        <v>57</v>
      </c>
    </row>
    <row r="68" spans="9:9" hidden="1" x14ac:dyDescent="0.25">
      <c r="I68" t="s">
        <v>58</v>
      </c>
    </row>
    <row r="69" spans="9:9" hidden="1" x14ac:dyDescent="0.25">
      <c r="I69" t="s">
        <v>46</v>
      </c>
    </row>
    <row r="70" spans="9:9" hidden="1" x14ac:dyDescent="0.25">
      <c r="I70" t="s">
        <v>506</v>
      </c>
    </row>
    <row r="71" spans="9:9" hidden="1" x14ac:dyDescent="0.25">
      <c r="I71" t="s">
        <v>507</v>
      </c>
    </row>
    <row r="72" spans="9:9" hidden="1" x14ac:dyDescent="0.25">
      <c r="I72" t="s">
        <v>508</v>
      </c>
    </row>
    <row r="73" spans="9:9" hidden="1" x14ac:dyDescent="0.25"/>
    <row r="74" spans="9:9" hidden="1" x14ac:dyDescent="0.25">
      <c r="I74" s="145" t="s">
        <v>509</v>
      </c>
    </row>
    <row r="75" spans="9:9" hidden="1" x14ac:dyDescent="0.25">
      <c r="I75" s="147" t="s">
        <v>129</v>
      </c>
    </row>
    <row r="76" spans="9:9" hidden="1" x14ac:dyDescent="0.25">
      <c r="I76" s="145" t="s">
        <v>151</v>
      </c>
    </row>
    <row r="77" spans="9:9" hidden="1" x14ac:dyDescent="0.25">
      <c r="I77" s="145" t="s">
        <v>139</v>
      </c>
    </row>
    <row r="78" spans="9:9" hidden="1" x14ac:dyDescent="0.25">
      <c r="I78" s="145" t="s">
        <v>184</v>
      </c>
    </row>
  </sheetData>
  <protectedRanges>
    <protectedRange password="E1A2" sqref="M8:N8 M12:N12 M13:M23" name="Range1"/>
    <protectedRange password="E1A2" sqref="AA3:AA62" name="Range1_1_1"/>
    <protectedRange password="E1A2" sqref="M2:N2" name="Range1_5_1_1"/>
    <protectedRange password="E1A2" sqref="AA2" name="Range1_1_2"/>
    <protectedRange password="E1A2" sqref="N3" name="Range1_2_1"/>
    <protectedRange password="E1A2" sqref="M4:N4" name="Range1_1_4"/>
    <protectedRange password="E1A2" sqref="M5:N5" name="Range1_1_4_1"/>
    <protectedRange password="E1A2" sqref="M6:N6" name="Range1_1_5"/>
    <protectedRange password="E1A2" sqref="M7:N7" name="Range1_8"/>
    <protectedRange password="E1A2" sqref="M11:N11 N13:N23" name="Range1_14"/>
  </protectedRanges>
  <autoFilter ref="A2:N63" xr:uid="{00000000-0009-0000-0000-000003000000}"/>
  <phoneticPr fontId="2" type="noConversion"/>
  <conditionalFormatting sqref="M3:M62">
    <cfRule type="expression" dxfId="3" priority="16" stopIfTrue="1">
      <formula>ISERROR(AA3)</formula>
    </cfRule>
  </conditionalFormatting>
  <conditionalFormatting sqref="J3:J62">
    <cfRule type="cellIs" dxfId="2" priority="10" stopIfTrue="1" operator="equal">
      <formula>"Pass"</formula>
    </cfRule>
    <cfRule type="cellIs" dxfId="1" priority="11" stopIfTrue="1" operator="equal">
      <formula>"Fail"</formula>
    </cfRule>
    <cfRule type="cellIs" dxfId="0" priority="12" stopIfTrue="1" operator="equal">
      <formula>"Info"</formula>
    </cfRule>
  </conditionalFormatting>
  <dataValidations count="4">
    <dataValidation type="list" allowBlank="1" showInputMessage="1" showErrorMessage="1" sqref="D61:D62" xr:uid="{00000000-0002-0000-0300-000000000000}">
      <formula1>$I$74:$I$75</formula1>
    </dataValidation>
    <dataValidation type="list" allowBlank="1" showInputMessage="1" showErrorMessage="1" sqref="J3:J62" xr:uid="{00000000-0002-0000-0300-000001000000}">
      <formula1>$I$67:$I$70</formula1>
    </dataValidation>
    <dataValidation type="list" allowBlank="1" showInputMessage="1" showErrorMessage="1" sqref="D4:D60" xr:uid="{00000000-0002-0000-0300-000002000000}">
      <formula1>$I$71:$I$72</formula1>
    </dataValidation>
    <dataValidation type="list" allowBlank="1" showInputMessage="1" showErrorMessage="1" sqref="L3:L62" xr:uid="{00000000-0002-0000-0300-000003000000}">
      <formula1>$I$75:$I$78</formula1>
    </dataValidation>
  </dataValidations>
  <printOptions horizontalCentered="1"/>
  <pageMargins left="0.25" right="0.25" top="0.5" bottom="0.5" header="0.25" footer="0.25"/>
  <pageSetup scale="65" orientation="landscape" horizontalDpi="1200" verticalDpi="1200"/>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3"/>
  <sheetViews>
    <sheetView showGridLines="0" zoomScale="80" zoomScaleNormal="80" workbookViewId="0">
      <pane ySplit="1" topLeftCell="A2" activePane="bottomLeft" state="frozen"/>
      <selection pane="bottomLeft" activeCell="C45" sqref="C45"/>
    </sheetView>
  </sheetViews>
  <sheetFormatPr defaultColWidth="8.7265625" defaultRowHeight="12.5" x14ac:dyDescent="0.25"/>
  <cols>
    <col min="1" max="1" width="8.7265625" style="178"/>
    <col min="2" max="2" width="13.26953125" style="178" customWidth="1"/>
    <col min="3" max="3" width="84.453125" style="178" customWidth="1"/>
    <col min="4" max="4" width="22.453125" style="178" customWidth="1"/>
    <col min="5" max="16384" width="8.7265625" style="178"/>
  </cols>
  <sheetData>
    <row r="1" spans="1:4" ht="13" x14ac:dyDescent="0.3">
      <c r="A1" s="179" t="s">
        <v>510</v>
      </c>
      <c r="B1" s="180"/>
      <c r="C1" s="180"/>
      <c r="D1" s="180"/>
    </row>
    <row r="2" spans="1:4" ht="12.75" customHeight="1" x14ac:dyDescent="0.25">
      <c r="A2" s="15" t="s">
        <v>511</v>
      </c>
      <c r="B2" s="15" t="s">
        <v>512</v>
      </c>
      <c r="C2" s="15" t="s">
        <v>513</v>
      </c>
      <c r="D2" s="15" t="s">
        <v>514</v>
      </c>
    </row>
    <row r="3" spans="1:4" x14ac:dyDescent="0.25">
      <c r="A3" s="66">
        <v>1</v>
      </c>
      <c r="B3" s="181">
        <v>39223</v>
      </c>
      <c r="C3" s="65" t="s">
        <v>515</v>
      </c>
      <c r="D3" s="67" t="s">
        <v>516</v>
      </c>
    </row>
    <row r="4" spans="1:4" ht="25" x14ac:dyDescent="0.25">
      <c r="A4" s="66">
        <v>2</v>
      </c>
      <c r="B4" s="181">
        <v>40596</v>
      </c>
      <c r="C4" s="65" t="s">
        <v>517</v>
      </c>
      <c r="D4" s="67" t="s">
        <v>516</v>
      </c>
    </row>
    <row r="5" spans="1:4" x14ac:dyDescent="0.25">
      <c r="A5" s="66">
        <v>2.1</v>
      </c>
      <c r="B5" s="181">
        <v>40449</v>
      </c>
      <c r="C5" s="65" t="s">
        <v>518</v>
      </c>
      <c r="D5" s="67" t="s">
        <v>516</v>
      </c>
    </row>
    <row r="6" spans="1:4" x14ac:dyDescent="0.25">
      <c r="A6" s="66">
        <v>2.2000000000000002</v>
      </c>
      <c r="B6" s="181">
        <v>41183</v>
      </c>
      <c r="C6" s="65" t="s">
        <v>519</v>
      </c>
      <c r="D6" s="67" t="s">
        <v>516</v>
      </c>
    </row>
    <row r="7" spans="1:4" ht="25" x14ac:dyDescent="0.25">
      <c r="A7" s="182">
        <v>2.2999999999999998</v>
      </c>
      <c r="B7" s="183">
        <v>41317</v>
      </c>
      <c r="C7" s="67" t="s">
        <v>520</v>
      </c>
      <c r="D7" s="67" t="s">
        <v>516</v>
      </c>
    </row>
    <row r="8" spans="1:4" x14ac:dyDescent="0.25">
      <c r="A8" s="66">
        <v>2.4</v>
      </c>
      <c r="B8" s="184">
        <v>41543</v>
      </c>
      <c r="C8" s="71" t="s">
        <v>521</v>
      </c>
      <c r="D8" s="67" t="s">
        <v>516</v>
      </c>
    </row>
    <row r="9" spans="1:4" x14ac:dyDescent="0.25">
      <c r="A9" s="66">
        <v>2.5</v>
      </c>
      <c r="B9" s="185">
        <v>41740</v>
      </c>
      <c r="C9" s="65" t="s">
        <v>522</v>
      </c>
      <c r="D9" s="67" t="s">
        <v>516</v>
      </c>
    </row>
    <row r="10" spans="1:4" x14ac:dyDescent="0.25">
      <c r="A10" s="66">
        <v>2.6</v>
      </c>
      <c r="B10" s="185">
        <v>41815</v>
      </c>
      <c r="C10" s="65" t="s">
        <v>523</v>
      </c>
      <c r="D10" s="67" t="s">
        <v>516</v>
      </c>
    </row>
    <row r="11" spans="1:4" ht="25" x14ac:dyDescent="0.25">
      <c r="A11" s="182">
        <v>2.7</v>
      </c>
      <c r="B11" s="183">
        <v>42094</v>
      </c>
      <c r="C11" s="67" t="s">
        <v>524</v>
      </c>
      <c r="D11" s="67" t="s">
        <v>516</v>
      </c>
    </row>
    <row r="12" spans="1:4" x14ac:dyDescent="0.25">
      <c r="A12" s="186" t="s">
        <v>525</v>
      </c>
      <c r="B12" s="187">
        <v>42454</v>
      </c>
      <c r="C12" s="67" t="s">
        <v>526</v>
      </c>
      <c r="D12" s="67" t="s">
        <v>516</v>
      </c>
    </row>
    <row r="13" spans="1:4" ht="25" x14ac:dyDescent="0.25">
      <c r="A13" s="182">
        <v>3.1</v>
      </c>
      <c r="B13" s="187">
        <v>42735</v>
      </c>
      <c r="C13" s="67" t="s">
        <v>527</v>
      </c>
      <c r="D13" s="67" t="s">
        <v>516</v>
      </c>
    </row>
    <row r="14" spans="1:4" x14ac:dyDescent="0.25">
      <c r="A14" s="182">
        <v>3.1</v>
      </c>
      <c r="B14" s="187">
        <v>42766</v>
      </c>
      <c r="C14" s="188" t="s">
        <v>528</v>
      </c>
      <c r="D14" s="188" t="s">
        <v>516</v>
      </c>
    </row>
    <row r="15" spans="1:4" x14ac:dyDescent="0.25">
      <c r="A15" s="182">
        <v>3.1</v>
      </c>
      <c r="B15" s="187">
        <v>43008</v>
      </c>
      <c r="C15" s="188" t="s">
        <v>529</v>
      </c>
      <c r="D15" s="188" t="s">
        <v>516</v>
      </c>
    </row>
    <row r="16" spans="1:4" x14ac:dyDescent="0.25">
      <c r="A16" s="182">
        <v>3.1</v>
      </c>
      <c r="B16" s="187">
        <v>43008</v>
      </c>
      <c r="C16" s="188" t="s">
        <v>530</v>
      </c>
      <c r="D16" s="188" t="s">
        <v>516</v>
      </c>
    </row>
    <row r="17" spans="1:4" x14ac:dyDescent="0.25">
      <c r="A17" s="182">
        <v>3.1</v>
      </c>
      <c r="B17" s="187">
        <v>43373</v>
      </c>
      <c r="C17" s="67" t="s">
        <v>531</v>
      </c>
      <c r="D17" s="188" t="s">
        <v>516</v>
      </c>
    </row>
    <row r="18" spans="1:4" customFormat="1" x14ac:dyDescent="0.25">
      <c r="A18" s="204">
        <v>3.1</v>
      </c>
      <c r="B18" s="205" t="s">
        <v>532</v>
      </c>
      <c r="C18" s="177" t="s">
        <v>533</v>
      </c>
      <c r="D18" s="206" t="s">
        <v>516</v>
      </c>
    </row>
    <row r="19" spans="1:4" customFormat="1" x14ac:dyDescent="0.25">
      <c r="A19" s="204">
        <v>3.2</v>
      </c>
      <c r="B19" s="205" t="s">
        <v>534</v>
      </c>
      <c r="C19" s="177" t="s">
        <v>533</v>
      </c>
      <c r="D19" s="206" t="s">
        <v>516</v>
      </c>
    </row>
    <row r="20" spans="1:4" x14ac:dyDescent="0.25">
      <c r="A20" s="182">
        <v>3.3</v>
      </c>
      <c r="B20" s="187">
        <v>44104</v>
      </c>
      <c r="C20" s="188" t="s">
        <v>535</v>
      </c>
      <c r="D20" s="206" t="s">
        <v>516</v>
      </c>
    </row>
    <row r="21" spans="1:4" customFormat="1" ht="25" x14ac:dyDescent="0.25">
      <c r="A21" s="182">
        <v>3.4</v>
      </c>
      <c r="B21" s="187">
        <v>44469</v>
      </c>
      <c r="C21" s="67" t="s">
        <v>1551</v>
      </c>
      <c r="D21" s="206" t="s">
        <v>516</v>
      </c>
    </row>
    <row r="22" spans="1:4" customFormat="1" x14ac:dyDescent="0.25">
      <c r="A22" s="182">
        <v>3.5</v>
      </c>
      <c r="B22" s="187">
        <v>44469</v>
      </c>
      <c r="C22" s="67" t="s">
        <v>531</v>
      </c>
      <c r="D22" s="188" t="s">
        <v>516</v>
      </c>
    </row>
    <row r="23" spans="1:4" customFormat="1" x14ac:dyDescent="0.25">
      <c r="A23" s="204"/>
      <c r="B23" s="205"/>
      <c r="C23" s="177"/>
      <c r="D23" s="206"/>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ignoredErrors>
    <ignoredError sqref="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activeCell="B3" sqref="B3"/>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89"/>
    <col min="22" max="16384" width="9.1796875" style="190"/>
  </cols>
  <sheetData>
    <row r="1" spans="1:4" ht="29" x14ac:dyDescent="0.35">
      <c r="A1" s="207" t="s">
        <v>122</v>
      </c>
      <c r="B1" s="207" t="s">
        <v>536</v>
      </c>
      <c r="C1" s="207" t="s">
        <v>59</v>
      </c>
      <c r="D1" s="208">
        <v>44469</v>
      </c>
    </row>
    <row r="2" spans="1:4" ht="15.5" x14ac:dyDescent="0.35">
      <c r="A2" s="209" t="s">
        <v>537</v>
      </c>
      <c r="B2" s="209" t="s">
        <v>538</v>
      </c>
      <c r="C2" s="210">
        <v>6</v>
      </c>
    </row>
    <row r="3" spans="1:4" ht="15.5" x14ac:dyDescent="0.35">
      <c r="A3" s="209" t="s">
        <v>140</v>
      </c>
      <c r="B3" s="209" t="s">
        <v>539</v>
      </c>
      <c r="C3" s="210">
        <v>4</v>
      </c>
    </row>
    <row r="4" spans="1:4" ht="15.5" x14ac:dyDescent="0.35">
      <c r="A4" s="209" t="s">
        <v>540</v>
      </c>
      <c r="B4" s="209" t="s">
        <v>541</v>
      </c>
      <c r="C4" s="210">
        <v>1</v>
      </c>
    </row>
    <row r="5" spans="1:4" ht="15.5" x14ac:dyDescent="0.35">
      <c r="A5" s="209" t="s">
        <v>185</v>
      </c>
      <c r="B5" s="209" t="s">
        <v>542</v>
      </c>
      <c r="C5" s="210">
        <v>2</v>
      </c>
    </row>
    <row r="6" spans="1:4" ht="15.5" x14ac:dyDescent="0.35">
      <c r="A6" s="209" t="s">
        <v>543</v>
      </c>
      <c r="B6" s="209" t="s">
        <v>544</v>
      </c>
      <c r="C6" s="210">
        <v>2</v>
      </c>
    </row>
    <row r="7" spans="1:4" ht="15.5" x14ac:dyDescent="0.35">
      <c r="A7" s="209" t="s">
        <v>545</v>
      </c>
      <c r="B7" s="209" t="s">
        <v>546</v>
      </c>
      <c r="C7" s="210">
        <v>4</v>
      </c>
    </row>
    <row r="8" spans="1:4" ht="15.5" x14ac:dyDescent="0.35">
      <c r="A8" s="209" t="s">
        <v>547</v>
      </c>
      <c r="B8" s="209" t="s">
        <v>548</v>
      </c>
      <c r="C8" s="210">
        <v>2</v>
      </c>
    </row>
    <row r="9" spans="1:4" ht="15.5" x14ac:dyDescent="0.35">
      <c r="A9" s="209" t="s">
        <v>549</v>
      </c>
      <c r="B9" s="209" t="s">
        <v>550</v>
      </c>
      <c r="C9" s="210">
        <v>5</v>
      </c>
    </row>
    <row r="10" spans="1:4" ht="15.5" x14ac:dyDescent="0.35">
      <c r="A10" s="209" t="s">
        <v>551</v>
      </c>
      <c r="B10" s="209" t="s">
        <v>552</v>
      </c>
      <c r="C10" s="210">
        <v>5</v>
      </c>
    </row>
    <row r="11" spans="1:4" ht="15.5" x14ac:dyDescent="0.35">
      <c r="A11" s="209" t="s">
        <v>375</v>
      </c>
      <c r="B11" s="209" t="s">
        <v>553</v>
      </c>
      <c r="C11" s="210">
        <v>5</v>
      </c>
    </row>
    <row r="12" spans="1:4" ht="15.5" x14ac:dyDescent="0.35">
      <c r="A12" s="209" t="s">
        <v>554</v>
      </c>
      <c r="B12" s="209" t="s">
        <v>555</v>
      </c>
      <c r="C12" s="210">
        <v>2</v>
      </c>
    </row>
    <row r="13" spans="1:4" ht="15.5" x14ac:dyDescent="0.35">
      <c r="A13" s="209" t="s">
        <v>200</v>
      </c>
      <c r="B13" s="209" t="s">
        <v>556</v>
      </c>
      <c r="C13" s="210">
        <v>5</v>
      </c>
    </row>
    <row r="14" spans="1:4" ht="15.5" x14ac:dyDescent="0.35">
      <c r="A14" s="209" t="s">
        <v>206</v>
      </c>
      <c r="B14" s="209" t="s">
        <v>557</v>
      </c>
      <c r="C14" s="210">
        <v>4</v>
      </c>
    </row>
    <row r="15" spans="1:4" ht="15.5" x14ac:dyDescent="0.35">
      <c r="A15" s="209" t="s">
        <v>558</v>
      </c>
      <c r="B15" s="209" t="s">
        <v>559</v>
      </c>
      <c r="C15" s="210">
        <v>4</v>
      </c>
    </row>
    <row r="16" spans="1:4" ht="15.5" x14ac:dyDescent="0.35">
      <c r="A16" s="209" t="s">
        <v>560</v>
      </c>
      <c r="B16" s="209" t="s">
        <v>561</v>
      </c>
      <c r="C16" s="210">
        <v>1</v>
      </c>
    </row>
    <row r="17" spans="1:3" ht="15.5" x14ac:dyDescent="0.35">
      <c r="A17" s="209" t="s">
        <v>260</v>
      </c>
      <c r="B17" s="209" t="s">
        <v>562</v>
      </c>
      <c r="C17" s="210">
        <v>5</v>
      </c>
    </row>
    <row r="18" spans="1:3" ht="15.5" x14ac:dyDescent="0.35">
      <c r="A18" s="209" t="s">
        <v>563</v>
      </c>
      <c r="B18" s="209" t="s">
        <v>564</v>
      </c>
      <c r="C18" s="210">
        <v>8</v>
      </c>
    </row>
    <row r="19" spans="1:3" ht="15.5" x14ac:dyDescent="0.35">
      <c r="A19" s="209" t="s">
        <v>565</v>
      </c>
      <c r="B19" s="209" t="s">
        <v>566</v>
      </c>
      <c r="C19" s="210">
        <v>1</v>
      </c>
    </row>
    <row r="20" spans="1:3" ht="15.5" x14ac:dyDescent="0.35">
      <c r="A20" s="209" t="s">
        <v>567</v>
      </c>
      <c r="B20" s="209" t="s">
        <v>568</v>
      </c>
      <c r="C20" s="210">
        <v>8</v>
      </c>
    </row>
    <row r="21" spans="1:3" ht="15.5" x14ac:dyDescent="0.35">
      <c r="A21" s="209" t="s">
        <v>569</v>
      </c>
      <c r="B21" s="209" t="s">
        <v>570</v>
      </c>
      <c r="C21" s="210">
        <v>6</v>
      </c>
    </row>
    <row r="22" spans="1:3" ht="15.5" x14ac:dyDescent="0.35">
      <c r="A22" s="209" t="s">
        <v>571</v>
      </c>
      <c r="B22" s="209" t="s">
        <v>572</v>
      </c>
      <c r="C22" s="210">
        <v>7</v>
      </c>
    </row>
    <row r="23" spans="1:3" ht="15.5" x14ac:dyDescent="0.35">
      <c r="A23" s="209" t="s">
        <v>573</v>
      </c>
      <c r="B23" s="209" t="s">
        <v>574</v>
      </c>
      <c r="C23" s="210">
        <v>7</v>
      </c>
    </row>
    <row r="24" spans="1:3" ht="15.5" x14ac:dyDescent="0.35">
      <c r="A24" s="209" t="s">
        <v>575</v>
      </c>
      <c r="B24" s="209" t="s">
        <v>576</v>
      </c>
      <c r="C24" s="210">
        <v>7</v>
      </c>
    </row>
    <row r="25" spans="1:3" ht="15.5" x14ac:dyDescent="0.35">
      <c r="A25" s="209" t="s">
        <v>577</v>
      </c>
      <c r="B25" s="209" t="s">
        <v>578</v>
      </c>
      <c r="C25" s="210">
        <v>5</v>
      </c>
    </row>
    <row r="26" spans="1:3" ht="15.5" x14ac:dyDescent="0.35">
      <c r="A26" s="209" t="s">
        <v>579</v>
      </c>
      <c r="B26" s="209" t="s">
        <v>580</v>
      </c>
      <c r="C26" s="210">
        <v>5</v>
      </c>
    </row>
    <row r="27" spans="1:3" ht="15.5" x14ac:dyDescent="0.35">
      <c r="A27" s="209" t="s">
        <v>581</v>
      </c>
      <c r="B27" s="209" t="s">
        <v>582</v>
      </c>
      <c r="C27" s="210">
        <v>5</v>
      </c>
    </row>
    <row r="28" spans="1:3" ht="15.5" x14ac:dyDescent="0.35">
      <c r="A28" s="209" t="s">
        <v>583</v>
      </c>
      <c r="B28" s="209" t="s">
        <v>584</v>
      </c>
      <c r="C28" s="210">
        <v>6</v>
      </c>
    </row>
    <row r="29" spans="1:3" ht="15.5" x14ac:dyDescent="0.35">
      <c r="A29" s="209" t="s">
        <v>152</v>
      </c>
      <c r="B29" s="209" t="s">
        <v>585</v>
      </c>
      <c r="C29" s="210">
        <v>6</v>
      </c>
    </row>
    <row r="30" spans="1:3" ht="15.5" x14ac:dyDescent="0.35">
      <c r="A30" s="209" t="s">
        <v>586</v>
      </c>
      <c r="B30" s="209" t="s">
        <v>587</v>
      </c>
      <c r="C30" s="210">
        <v>4</v>
      </c>
    </row>
    <row r="31" spans="1:3" ht="15.5" x14ac:dyDescent="0.35">
      <c r="A31" s="209" t="s">
        <v>352</v>
      </c>
      <c r="B31" s="209" t="s">
        <v>588</v>
      </c>
      <c r="C31" s="210">
        <v>7</v>
      </c>
    </row>
    <row r="32" spans="1:3" ht="15.5" x14ac:dyDescent="0.35">
      <c r="A32" s="209" t="s">
        <v>589</v>
      </c>
      <c r="B32" s="209" t="s">
        <v>590</v>
      </c>
      <c r="C32" s="210">
        <v>5</v>
      </c>
    </row>
    <row r="33" spans="1:3" ht="15.5" x14ac:dyDescent="0.35">
      <c r="A33" s="209" t="s">
        <v>591</v>
      </c>
      <c r="B33" s="209" t="s">
        <v>592</v>
      </c>
      <c r="C33" s="210">
        <v>5</v>
      </c>
    </row>
    <row r="34" spans="1:3" ht="15.5" x14ac:dyDescent="0.35">
      <c r="A34" s="209" t="s">
        <v>593</v>
      </c>
      <c r="B34" s="209" t="s">
        <v>594</v>
      </c>
      <c r="C34" s="210">
        <v>8</v>
      </c>
    </row>
    <row r="35" spans="1:3" ht="15.5" x14ac:dyDescent="0.35">
      <c r="A35" s="209" t="s">
        <v>595</v>
      </c>
      <c r="B35" s="209" t="s">
        <v>596</v>
      </c>
      <c r="C35" s="210">
        <v>1</v>
      </c>
    </row>
    <row r="36" spans="1:3" ht="15.5" x14ac:dyDescent="0.35">
      <c r="A36" s="209" t="s">
        <v>597</v>
      </c>
      <c r="B36" s="209" t="s">
        <v>598</v>
      </c>
      <c r="C36" s="210">
        <v>5</v>
      </c>
    </row>
    <row r="37" spans="1:3" ht="15.5" x14ac:dyDescent="0.35">
      <c r="A37" s="209" t="s">
        <v>599</v>
      </c>
      <c r="B37" s="209" t="s">
        <v>600</v>
      </c>
      <c r="C37" s="210">
        <v>8</v>
      </c>
    </row>
    <row r="38" spans="1:3" ht="15.5" x14ac:dyDescent="0.35">
      <c r="A38" s="209" t="s">
        <v>601</v>
      </c>
      <c r="B38" s="209" t="s">
        <v>602</v>
      </c>
      <c r="C38" s="210">
        <v>5</v>
      </c>
    </row>
    <row r="39" spans="1:3" ht="15.5" x14ac:dyDescent="0.35">
      <c r="A39" s="209" t="s">
        <v>158</v>
      </c>
      <c r="B39" s="209" t="s">
        <v>603</v>
      </c>
      <c r="C39" s="210">
        <v>5</v>
      </c>
    </row>
    <row r="40" spans="1:3" ht="15.5" x14ac:dyDescent="0.35">
      <c r="A40" s="209" t="s">
        <v>604</v>
      </c>
      <c r="B40" s="209" t="s">
        <v>605</v>
      </c>
      <c r="C40" s="210">
        <v>2</v>
      </c>
    </row>
    <row r="41" spans="1:3" ht="15.5" x14ac:dyDescent="0.35">
      <c r="A41" s="209" t="s">
        <v>606</v>
      </c>
      <c r="B41" s="209" t="s">
        <v>607</v>
      </c>
      <c r="C41" s="210">
        <v>4</v>
      </c>
    </row>
    <row r="42" spans="1:3" ht="15.5" x14ac:dyDescent="0.35">
      <c r="A42" s="209" t="s">
        <v>608</v>
      </c>
      <c r="B42" s="209" t="s">
        <v>609</v>
      </c>
      <c r="C42" s="210">
        <v>5</v>
      </c>
    </row>
    <row r="43" spans="1:3" ht="15.5" x14ac:dyDescent="0.35">
      <c r="A43" s="209" t="s">
        <v>610</v>
      </c>
      <c r="B43" s="209" t="s">
        <v>611</v>
      </c>
      <c r="C43" s="210">
        <v>5</v>
      </c>
    </row>
    <row r="44" spans="1:3" ht="15.5" x14ac:dyDescent="0.35">
      <c r="A44" s="209" t="s">
        <v>612</v>
      </c>
      <c r="B44" s="209" t="s">
        <v>613</v>
      </c>
      <c r="C44" s="210">
        <v>6</v>
      </c>
    </row>
    <row r="45" spans="1:3" ht="15.5" x14ac:dyDescent="0.35">
      <c r="A45" s="209" t="s">
        <v>614</v>
      </c>
      <c r="B45" s="209" t="s">
        <v>615</v>
      </c>
      <c r="C45" s="210">
        <v>5</v>
      </c>
    </row>
    <row r="46" spans="1:3" ht="15.5" x14ac:dyDescent="0.35">
      <c r="A46" s="209" t="s">
        <v>616</v>
      </c>
      <c r="B46" s="209" t="s">
        <v>617</v>
      </c>
      <c r="C46" s="210">
        <v>4</v>
      </c>
    </row>
    <row r="47" spans="1:3" ht="15.5" x14ac:dyDescent="0.35">
      <c r="A47" s="209" t="s">
        <v>618</v>
      </c>
      <c r="B47" s="209" t="s">
        <v>619</v>
      </c>
      <c r="C47" s="210">
        <v>5</v>
      </c>
    </row>
    <row r="48" spans="1:3" ht="15.5" x14ac:dyDescent="0.35">
      <c r="A48" s="209" t="s">
        <v>620</v>
      </c>
      <c r="B48" s="209" t="s">
        <v>621</v>
      </c>
      <c r="C48" s="210">
        <v>6</v>
      </c>
    </row>
    <row r="49" spans="1:3" ht="15.5" x14ac:dyDescent="0.35">
      <c r="A49" s="209" t="s">
        <v>622</v>
      </c>
      <c r="B49" s="209" t="s">
        <v>623</v>
      </c>
      <c r="C49" s="210">
        <v>7</v>
      </c>
    </row>
    <row r="50" spans="1:3" ht="15.5" x14ac:dyDescent="0.35">
      <c r="A50" s="209" t="s">
        <v>380</v>
      </c>
      <c r="B50" s="209" t="s">
        <v>624</v>
      </c>
      <c r="C50" s="210">
        <v>3</v>
      </c>
    </row>
    <row r="51" spans="1:3" ht="15.5" x14ac:dyDescent="0.35">
      <c r="A51" s="209" t="s">
        <v>625</v>
      </c>
      <c r="B51" s="209" t="s">
        <v>626</v>
      </c>
      <c r="C51" s="210">
        <v>6</v>
      </c>
    </row>
    <row r="52" spans="1:3" ht="15.5" x14ac:dyDescent="0.35">
      <c r="A52" s="209" t="s">
        <v>627</v>
      </c>
      <c r="B52" s="209" t="s">
        <v>628</v>
      </c>
      <c r="C52" s="210">
        <v>4</v>
      </c>
    </row>
    <row r="53" spans="1:3" ht="15.5" x14ac:dyDescent="0.35">
      <c r="A53" s="209" t="s">
        <v>629</v>
      </c>
      <c r="B53" s="209" t="s">
        <v>630</v>
      </c>
      <c r="C53" s="210">
        <v>5</v>
      </c>
    </row>
    <row r="54" spans="1:3" ht="15.5" x14ac:dyDescent="0.35">
      <c r="A54" s="209" t="s">
        <v>631</v>
      </c>
      <c r="B54" s="209" t="s">
        <v>632</v>
      </c>
      <c r="C54" s="210">
        <v>2</v>
      </c>
    </row>
    <row r="55" spans="1:3" ht="15.5" x14ac:dyDescent="0.35">
      <c r="A55" s="209" t="s">
        <v>633</v>
      </c>
      <c r="B55" s="209" t="s">
        <v>634</v>
      </c>
      <c r="C55" s="210">
        <v>2</v>
      </c>
    </row>
    <row r="56" spans="1:3" ht="15.5" x14ac:dyDescent="0.35">
      <c r="A56" s="209" t="s">
        <v>635</v>
      </c>
      <c r="B56" s="209" t="s">
        <v>636</v>
      </c>
      <c r="C56" s="210">
        <v>5</v>
      </c>
    </row>
    <row r="57" spans="1:3" ht="15.5" x14ac:dyDescent="0.35">
      <c r="A57" s="209" t="s">
        <v>637</v>
      </c>
      <c r="B57" s="209" t="s">
        <v>638</v>
      </c>
      <c r="C57" s="210">
        <v>5</v>
      </c>
    </row>
    <row r="58" spans="1:3" ht="31" x14ac:dyDescent="0.35">
      <c r="A58" s="209" t="s">
        <v>639</v>
      </c>
      <c r="B58" s="209" t="s">
        <v>640</v>
      </c>
      <c r="C58" s="210">
        <v>5</v>
      </c>
    </row>
    <row r="59" spans="1:3" ht="15.5" x14ac:dyDescent="0.35">
      <c r="A59" s="209" t="s">
        <v>641</v>
      </c>
      <c r="B59" s="209" t="s">
        <v>642</v>
      </c>
      <c r="C59" s="210">
        <v>5</v>
      </c>
    </row>
    <row r="60" spans="1:3" ht="15.5" x14ac:dyDescent="0.35">
      <c r="A60" s="209" t="s">
        <v>643</v>
      </c>
      <c r="B60" s="209" t="s">
        <v>644</v>
      </c>
      <c r="C60" s="210">
        <v>3</v>
      </c>
    </row>
    <row r="61" spans="1:3" ht="15.5" x14ac:dyDescent="0.35">
      <c r="A61" s="209" t="s">
        <v>645</v>
      </c>
      <c r="B61" s="209" t="s">
        <v>646</v>
      </c>
      <c r="C61" s="210">
        <v>6</v>
      </c>
    </row>
    <row r="62" spans="1:3" ht="15.5" x14ac:dyDescent="0.35">
      <c r="A62" s="209" t="s">
        <v>647</v>
      </c>
      <c r="B62" s="209" t="s">
        <v>648</v>
      </c>
      <c r="C62" s="210">
        <v>3</v>
      </c>
    </row>
    <row r="63" spans="1:3" ht="15.5" x14ac:dyDescent="0.35">
      <c r="A63" s="209" t="s">
        <v>649</v>
      </c>
      <c r="B63" s="209" t="s">
        <v>650</v>
      </c>
      <c r="C63" s="210">
        <v>4</v>
      </c>
    </row>
    <row r="64" spans="1:3" ht="31" x14ac:dyDescent="0.35">
      <c r="A64" s="209" t="s">
        <v>651</v>
      </c>
      <c r="B64" s="209" t="s">
        <v>652</v>
      </c>
      <c r="C64" s="210">
        <v>3</v>
      </c>
    </row>
    <row r="65" spans="1:3" ht="15.5" x14ac:dyDescent="0.35">
      <c r="A65" s="209" t="s">
        <v>653</v>
      </c>
      <c r="B65" s="209" t="s">
        <v>654</v>
      </c>
      <c r="C65" s="210">
        <v>3</v>
      </c>
    </row>
    <row r="66" spans="1:3" ht="31" x14ac:dyDescent="0.35">
      <c r="A66" s="209" t="s">
        <v>655</v>
      </c>
      <c r="B66" s="209" t="s">
        <v>656</v>
      </c>
      <c r="C66" s="210">
        <v>6</v>
      </c>
    </row>
    <row r="67" spans="1:3" ht="15.5" x14ac:dyDescent="0.35">
      <c r="A67" s="209" t="s">
        <v>657</v>
      </c>
      <c r="B67" s="209" t="s">
        <v>658</v>
      </c>
      <c r="C67" s="210">
        <v>6</v>
      </c>
    </row>
    <row r="68" spans="1:3" ht="31" x14ac:dyDescent="0.35">
      <c r="A68" s="209" t="s">
        <v>659</v>
      </c>
      <c r="B68" s="209" t="s">
        <v>660</v>
      </c>
      <c r="C68" s="210">
        <v>5</v>
      </c>
    </row>
    <row r="69" spans="1:3" ht="15.5" x14ac:dyDescent="0.35">
      <c r="A69" s="209" t="s">
        <v>661</v>
      </c>
      <c r="B69" s="209" t="s">
        <v>662</v>
      </c>
      <c r="C69" s="210">
        <v>3</v>
      </c>
    </row>
    <row r="70" spans="1:3" ht="15.5" x14ac:dyDescent="0.35">
      <c r="A70" s="209" t="s">
        <v>663</v>
      </c>
      <c r="B70" s="209" t="s">
        <v>555</v>
      </c>
      <c r="C70" s="210">
        <v>2</v>
      </c>
    </row>
    <row r="71" spans="1:3" ht="15.5" x14ac:dyDescent="0.35">
      <c r="A71" s="209" t="s">
        <v>664</v>
      </c>
      <c r="B71" s="209" t="s">
        <v>665</v>
      </c>
      <c r="C71" s="210">
        <v>3</v>
      </c>
    </row>
    <row r="72" spans="1:3" ht="15.5" x14ac:dyDescent="0.35">
      <c r="A72" s="209" t="s">
        <v>666</v>
      </c>
      <c r="B72" s="209" t="s">
        <v>667</v>
      </c>
      <c r="C72" s="210">
        <v>3</v>
      </c>
    </row>
    <row r="73" spans="1:3" ht="15.5" x14ac:dyDescent="0.35">
      <c r="A73" s="209" t="s">
        <v>668</v>
      </c>
      <c r="B73" s="209" t="s">
        <v>669</v>
      </c>
      <c r="C73" s="210">
        <v>3</v>
      </c>
    </row>
    <row r="74" spans="1:3" ht="15.5" x14ac:dyDescent="0.35">
      <c r="A74" s="209" t="s">
        <v>366</v>
      </c>
      <c r="B74" s="209" t="s">
        <v>670</v>
      </c>
      <c r="C74" s="210">
        <v>5</v>
      </c>
    </row>
    <row r="75" spans="1:3" ht="15.5" x14ac:dyDescent="0.35">
      <c r="A75" s="209" t="s">
        <v>671</v>
      </c>
      <c r="B75" s="209" t="s">
        <v>672</v>
      </c>
      <c r="C75" s="210">
        <v>3</v>
      </c>
    </row>
    <row r="76" spans="1:3" ht="15.5" x14ac:dyDescent="0.35">
      <c r="A76" s="209" t="s">
        <v>673</v>
      </c>
      <c r="B76" s="209" t="s">
        <v>674</v>
      </c>
      <c r="C76" s="210">
        <v>6</v>
      </c>
    </row>
    <row r="77" spans="1:3" ht="15.5" x14ac:dyDescent="0.35">
      <c r="A77" s="209" t="s">
        <v>675</v>
      </c>
      <c r="B77" s="209" t="s">
        <v>676</v>
      </c>
      <c r="C77" s="210">
        <v>5</v>
      </c>
    </row>
    <row r="78" spans="1:3" ht="15.5" x14ac:dyDescent="0.35">
      <c r="A78" s="209" t="s">
        <v>677</v>
      </c>
      <c r="B78" s="209" t="s">
        <v>678</v>
      </c>
      <c r="C78" s="210">
        <v>4</v>
      </c>
    </row>
    <row r="79" spans="1:3" ht="15.5" x14ac:dyDescent="0.35">
      <c r="A79" s="209" t="s">
        <v>1538</v>
      </c>
      <c r="B79" s="209" t="s">
        <v>1539</v>
      </c>
      <c r="C79" s="210">
        <v>4</v>
      </c>
    </row>
    <row r="80" spans="1:3" ht="15.5" x14ac:dyDescent="0.35">
      <c r="A80" s="209" t="s">
        <v>1540</v>
      </c>
      <c r="B80" s="209" t="s">
        <v>1541</v>
      </c>
      <c r="C80" s="210">
        <v>4</v>
      </c>
    </row>
    <row r="81" spans="1:3" ht="15.5" x14ac:dyDescent="0.35">
      <c r="A81" s="209" t="s">
        <v>679</v>
      </c>
      <c r="B81" s="209" t="s">
        <v>680</v>
      </c>
      <c r="C81" s="210">
        <v>7</v>
      </c>
    </row>
    <row r="82" spans="1:3" ht="15.5" x14ac:dyDescent="0.35">
      <c r="A82" s="209" t="s">
        <v>280</v>
      </c>
      <c r="B82" s="209" t="s">
        <v>681</v>
      </c>
      <c r="C82" s="210">
        <v>6</v>
      </c>
    </row>
    <row r="83" spans="1:3" ht="15.5" x14ac:dyDescent="0.35">
      <c r="A83" s="209" t="s">
        <v>682</v>
      </c>
      <c r="B83" s="209" t="s">
        <v>683</v>
      </c>
      <c r="C83" s="210">
        <v>5</v>
      </c>
    </row>
    <row r="84" spans="1:3" ht="15.5" x14ac:dyDescent="0.35">
      <c r="A84" s="209" t="s">
        <v>684</v>
      </c>
      <c r="B84" s="209" t="s">
        <v>685</v>
      </c>
      <c r="C84" s="210">
        <v>3</v>
      </c>
    </row>
    <row r="85" spans="1:3" ht="15.5" x14ac:dyDescent="0.35">
      <c r="A85" s="209" t="s">
        <v>686</v>
      </c>
      <c r="B85" s="209" t="s">
        <v>687</v>
      </c>
      <c r="C85" s="210">
        <v>5</v>
      </c>
    </row>
    <row r="86" spans="1:3" ht="15.5" x14ac:dyDescent="0.35">
      <c r="A86" s="209" t="s">
        <v>688</v>
      </c>
      <c r="B86" s="209" t="s">
        <v>689</v>
      </c>
      <c r="C86" s="210">
        <v>4</v>
      </c>
    </row>
    <row r="87" spans="1:3" ht="15.5" x14ac:dyDescent="0.35">
      <c r="A87" s="209" t="s">
        <v>690</v>
      </c>
      <c r="B87" s="209" t="s">
        <v>691</v>
      </c>
      <c r="C87" s="210">
        <v>2</v>
      </c>
    </row>
    <row r="88" spans="1:3" ht="15.5" x14ac:dyDescent="0.35">
      <c r="A88" s="209" t="s">
        <v>692</v>
      </c>
      <c r="B88" s="209" t="s">
        <v>693</v>
      </c>
      <c r="C88" s="210">
        <v>4</v>
      </c>
    </row>
    <row r="89" spans="1:3" ht="15.5" x14ac:dyDescent="0.35">
      <c r="A89" s="209" t="s">
        <v>694</v>
      </c>
      <c r="B89" s="209" t="s">
        <v>695</v>
      </c>
      <c r="C89" s="210">
        <v>4</v>
      </c>
    </row>
    <row r="90" spans="1:3" ht="15.5" x14ac:dyDescent="0.35">
      <c r="A90" s="209" t="s">
        <v>340</v>
      </c>
      <c r="B90" s="209" t="s">
        <v>696</v>
      </c>
      <c r="C90" s="210">
        <v>4</v>
      </c>
    </row>
    <row r="91" spans="1:3" ht="15.5" x14ac:dyDescent="0.35">
      <c r="A91" s="209" t="s">
        <v>697</v>
      </c>
      <c r="B91" s="209" t="s">
        <v>555</v>
      </c>
      <c r="C91" s="210">
        <v>2</v>
      </c>
    </row>
    <row r="92" spans="1:3" ht="15.5" x14ac:dyDescent="0.35">
      <c r="A92" s="209" t="s">
        <v>698</v>
      </c>
      <c r="B92" s="209" t="s">
        <v>699</v>
      </c>
      <c r="C92" s="210">
        <v>3</v>
      </c>
    </row>
    <row r="93" spans="1:3" ht="15.5" x14ac:dyDescent="0.35">
      <c r="A93" s="209" t="s">
        <v>700</v>
      </c>
      <c r="B93" s="209" t="s">
        <v>701</v>
      </c>
      <c r="C93" s="210">
        <v>6</v>
      </c>
    </row>
    <row r="94" spans="1:3" ht="15.5" x14ac:dyDescent="0.35">
      <c r="A94" s="209" t="s">
        <v>702</v>
      </c>
      <c r="B94" s="209" t="s">
        <v>703</v>
      </c>
      <c r="C94" s="210">
        <v>3</v>
      </c>
    </row>
    <row r="95" spans="1:3" ht="15.5" x14ac:dyDescent="0.35">
      <c r="A95" s="209" t="s">
        <v>704</v>
      </c>
      <c r="B95" s="209" t="s">
        <v>705</v>
      </c>
      <c r="C95" s="210">
        <v>6</v>
      </c>
    </row>
    <row r="96" spans="1:3" ht="15.5" x14ac:dyDescent="0.35">
      <c r="A96" s="209" t="s">
        <v>706</v>
      </c>
      <c r="B96" s="209" t="s">
        <v>707</v>
      </c>
      <c r="C96" s="210">
        <v>5</v>
      </c>
    </row>
    <row r="97" spans="1:3" ht="15.5" x14ac:dyDescent="0.35">
      <c r="A97" s="209" t="s">
        <v>708</v>
      </c>
      <c r="B97" s="209" t="s">
        <v>709</v>
      </c>
      <c r="C97" s="210">
        <v>5</v>
      </c>
    </row>
    <row r="98" spans="1:3" ht="15.5" x14ac:dyDescent="0.35">
      <c r="A98" s="209" t="s">
        <v>289</v>
      </c>
      <c r="B98" s="209" t="s">
        <v>710</v>
      </c>
      <c r="C98" s="210">
        <v>5</v>
      </c>
    </row>
    <row r="99" spans="1:3" ht="15.5" x14ac:dyDescent="0.35">
      <c r="A99" s="209" t="s">
        <v>711</v>
      </c>
      <c r="B99" s="209" t="s">
        <v>712</v>
      </c>
      <c r="C99" s="210">
        <v>3</v>
      </c>
    </row>
    <row r="100" spans="1:3" ht="15.5" x14ac:dyDescent="0.35">
      <c r="A100" s="209" t="s">
        <v>713</v>
      </c>
      <c r="B100" s="209" t="s">
        <v>714</v>
      </c>
      <c r="C100" s="210">
        <v>5</v>
      </c>
    </row>
    <row r="101" spans="1:3" ht="15.5" x14ac:dyDescent="0.35">
      <c r="A101" s="209" t="s">
        <v>715</v>
      </c>
      <c r="B101" s="209" t="s">
        <v>716</v>
      </c>
      <c r="C101" s="210">
        <v>2</v>
      </c>
    </row>
    <row r="102" spans="1:3" ht="15.5" x14ac:dyDescent="0.35">
      <c r="A102" s="209" t="s">
        <v>717</v>
      </c>
      <c r="B102" s="209" t="s">
        <v>718</v>
      </c>
      <c r="C102" s="210">
        <v>5</v>
      </c>
    </row>
    <row r="103" spans="1:3" ht="15.5" x14ac:dyDescent="0.35">
      <c r="A103" s="209" t="s">
        <v>308</v>
      </c>
      <c r="B103" s="209" t="s">
        <v>719</v>
      </c>
      <c r="C103" s="210">
        <v>4</v>
      </c>
    </row>
    <row r="104" spans="1:3" ht="15.5" x14ac:dyDescent="0.35">
      <c r="A104" s="209" t="s">
        <v>720</v>
      </c>
      <c r="B104" s="209" t="s">
        <v>721</v>
      </c>
      <c r="C104" s="210">
        <v>2</v>
      </c>
    </row>
    <row r="105" spans="1:3" ht="15.5" x14ac:dyDescent="0.35">
      <c r="A105" s="209" t="s">
        <v>722</v>
      </c>
      <c r="B105" s="209" t="s">
        <v>723</v>
      </c>
      <c r="C105" s="210">
        <v>2</v>
      </c>
    </row>
    <row r="106" spans="1:3" ht="15.5" x14ac:dyDescent="0.35">
      <c r="A106" s="209" t="s">
        <v>324</v>
      </c>
      <c r="B106" s="209" t="s">
        <v>724</v>
      </c>
      <c r="C106" s="210">
        <v>4</v>
      </c>
    </row>
    <row r="107" spans="1:3" ht="31" x14ac:dyDescent="0.35">
      <c r="A107" s="209" t="s">
        <v>725</v>
      </c>
      <c r="B107" s="209" t="s">
        <v>726</v>
      </c>
      <c r="C107" s="210">
        <v>5</v>
      </c>
    </row>
    <row r="108" spans="1:3" ht="15.5" x14ac:dyDescent="0.35">
      <c r="A108" s="209" t="s">
        <v>727</v>
      </c>
      <c r="B108" s="209" t="s">
        <v>728</v>
      </c>
      <c r="C108" s="210">
        <v>4</v>
      </c>
    </row>
    <row r="109" spans="1:3" ht="15.5" x14ac:dyDescent="0.35">
      <c r="A109" s="209" t="s">
        <v>729</v>
      </c>
      <c r="B109" s="209" t="s">
        <v>730</v>
      </c>
      <c r="C109" s="210">
        <v>4</v>
      </c>
    </row>
    <row r="110" spans="1:3" ht="15.5" x14ac:dyDescent="0.35">
      <c r="A110" s="209" t="s">
        <v>731</v>
      </c>
      <c r="B110" s="209" t="s">
        <v>555</v>
      </c>
      <c r="C110" s="210">
        <v>2</v>
      </c>
    </row>
    <row r="111" spans="1:3" ht="15.5" x14ac:dyDescent="0.35">
      <c r="A111" s="209" t="s">
        <v>732</v>
      </c>
      <c r="B111" s="209" t="s">
        <v>733</v>
      </c>
      <c r="C111" s="210">
        <v>4</v>
      </c>
    </row>
    <row r="112" spans="1:3" ht="15.5" x14ac:dyDescent="0.35">
      <c r="A112" s="209" t="s">
        <v>734</v>
      </c>
      <c r="B112" s="209" t="s">
        <v>735</v>
      </c>
      <c r="C112" s="210">
        <v>5</v>
      </c>
    </row>
    <row r="113" spans="1:3" ht="15.5" x14ac:dyDescent="0.35">
      <c r="A113" s="209" t="s">
        <v>736</v>
      </c>
      <c r="B113" s="209" t="s">
        <v>737</v>
      </c>
      <c r="C113" s="210">
        <v>2</v>
      </c>
    </row>
    <row r="114" spans="1:3" ht="15.5" x14ac:dyDescent="0.35">
      <c r="A114" s="209" t="s">
        <v>738</v>
      </c>
      <c r="B114" s="209" t="s">
        <v>739</v>
      </c>
      <c r="C114" s="210">
        <v>5</v>
      </c>
    </row>
    <row r="115" spans="1:3" ht="15.5" x14ac:dyDescent="0.35">
      <c r="A115" s="209" t="s">
        <v>740</v>
      </c>
      <c r="B115" s="209" t="s">
        <v>741</v>
      </c>
      <c r="C115" s="210">
        <v>6</v>
      </c>
    </row>
    <row r="116" spans="1:3" ht="15.5" x14ac:dyDescent="0.35">
      <c r="A116" s="209" t="s">
        <v>742</v>
      </c>
      <c r="B116" s="209" t="s">
        <v>743</v>
      </c>
      <c r="C116" s="210">
        <v>4</v>
      </c>
    </row>
    <row r="117" spans="1:3" ht="15.5" x14ac:dyDescent="0.35">
      <c r="A117" s="209" t="s">
        <v>744</v>
      </c>
      <c r="B117" s="209" t="s">
        <v>745</v>
      </c>
      <c r="C117" s="210">
        <v>5</v>
      </c>
    </row>
    <row r="118" spans="1:3" ht="15.5" x14ac:dyDescent="0.35">
      <c r="A118" s="209" t="s">
        <v>746</v>
      </c>
      <c r="B118" s="209" t="s">
        <v>747</v>
      </c>
      <c r="C118" s="210">
        <v>4</v>
      </c>
    </row>
    <row r="119" spans="1:3" ht="15.5" x14ac:dyDescent="0.35">
      <c r="A119" s="209" t="s">
        <v>748</v>
      </c>
      <c r="B119" s="209" t="s">
        <v>749</v>
      </c>
      <c r="C119" s="210">
        <v>2</v>
      </c>
    </row>
    <row r="120" spans="1:3" ht="15.5" x14ac:dyDescent="0.35">
      <c r="A120" s="209" t="s">
        <v>750</v>
      </c>
      <c r="B120" s="209" t="s">
        <v>751</v>
      </c>
      <c r="C120" s="210">
        <v>2</v>
      </c>
    </row>
    <row r="121" spans="1:3" ht="15.5" x14ac:dyDescent="0.35">
      <c r="A121" s="209" t="s">
        <v>752</v>
      </c>
      <c r="B121" s="209" t="s">
        <v>753</v>
      </c>
      <c r="C121" s="210">
        <v>3</v>
      </c>
    </row>
    <row r="122" spans="1:3" ht="15.5" x14ac:dyDescent="0.35">
      <c r="A122" s="209" t="s">
        <v>754</v>
      </c>
      <c r="B122" s="209" t="s">
        <v>755</v>
      </c>
      <c r="C122" s="210">
        <v>3</v>
      </c>
    </row>
    <row r="123" spans="1:3" ht="15.5" x14ac:dyDescent="0.35">
      <c r="A123" s="209" t="s">
        <v>756</v>
      </c>
      <c r="B123" s="209" t="s">
        <v>757</v>
      </c>
      <c r="C123" s="210">
        <v>5</v>
      </c>
    </row>
    <row r="124" spans="1:3" ht="15.5" x14ac:dyDescent="0.35">
      <c r="A124" s="209" t="s">
        <v>758</v>
      </c>
      <c r="B124" s="209" t="s">
        <v>759</v>
      </c>
      <c r="C124" s="210">
        <v>4</v>
      </c>
    </row>
    <row r="125" spans="1:3" ht="15.5" x14ac:dyDescent="0.35">
      <c r="A125" s="209" t="s">
        <v>760</v>
      </c>
      <c r="B125" s="209" t="s">
        <v>761</v>
      </c>
      <c r="C125" s="210">
        <v>6</v>
      </c>
    </row>
    <row r="126" spans="1:3" ht="15.5" x14ac:dyDescent="0.35">
      <c r="A126" s="209" t="s">
        <v>762</v>
      </c>
      <c r="B126" s="209" t="s">
        <v>763</v>
      </c>
      <c r="C126" s="210">
        <v>6</v>
      </c>
    </row>
    <row r="127" spans="1:3" ht="15.5" x14ac:dyDescent="0.35">
      <c r="A127" s="209" t="s">
        <v>764</v>
      </c>
      <c r="B127" s="209" t="s">
        <v>765</v>
      </c>
      <c r="C127" s="210">
        <v>6</v>
      </c>
    </row>
    <row r="128" spans="1:3" ht="31" x14ac:dyDescent="0.35">
      <c r="A128" s="209" t="s">
        <v>766</v>
      </c>
      <c r="B128" s="209" t="s">
        <v>767</v>
      </c>
      <c r="C128" s="210">
        <v>5</v>
      </c>
    </row>
    <row r="129" spans="1:3" ht="15.5" x14ac:dyDescent="0.35">
      <c r="A129" s="209" t="s">
        <v>768</v>
      </c>
      <c r="B129" s="209" t="s">
        <v>769</v>
      </c>
      <c r="C129" s="210">
        <v>5</v>
      </c>
    </row>
    <row r="130" spans="1:3" ht="15.5" x14ac:dyDescent="0.35">
      <c r="A130" s="209" t="s">
        <v>770</v>
      </c>
      <c r="B130" s="209" t="s">
        <v>771</v>
      </c>
      <c r="C130" s="210">
        <v>3</v>
      </c>
    </row>
    <row r="131" spans="1:3" ht="15.5" x14ac:dyDescent="0.35">
      <c r="A131" s="209" t="s">
        <v>772</v>
      </c>
      <c r="B131" s="209" t="s">
        <v>773</v>
      </c>
      <c r="C131" s="210">
        <v>5</v>
      </c>
    </row>
    <row r="132" spans="1:3" ht="15.5" x14ac:dyDescent="0.35">
      <c r="A132" s="209" t="s">
        <v>774</v>
      </c>
      <c r="B132" s="209" t="s">
        <v>555</v>
      </c>
      <c r="C132" s="210">
        <v>2</v>
      </c>
    </row>
    <row r="133" spans="1:3" ht="15.5" x14ac:dyDescent="0.35">
      <c r="A133" s="209" t="s">
        <v>775</v>
      </c>
      <c r="B133" s="209" t="s">
        <v>776</v>
      </c>
      <c r="C133" s="210">
        <v>4</v>
      </c>
    </row>
    <row r="134" spans="1:3" ht="15.5" x14ac:dyDescent="0.35">
      <c r="A134" s="209" t="s">
        <v>777</v>
      </c>
      <c r="B134" s="209" t="s">
        <v>778</v>
      </c>
      <c r="C134" s="210">
        <v>1</v>
      </c>
    </row>
    <row r="135" spans="1:3" ht="15.5" x14ac:dyDescent="0.35">
      <c r="A135" s="209" t="s">
        <v>779</v>
      </c>
      <c r="B135" s="209" t="s">
        <v>780</v>
      </c>
      <c r="C135" s="210">
        <v>6</v>
      </c>
    </row>
    <row r="136" spans="1:3" ht="15.5" x14ac:dyDescent="0.35">
      <c r="A136" s="209" t="s">
        <v>781</v>
      </c>
      <c r="B136" s="209" t="s">
        <v>782</v>
      </c>
      <c r="C136" s="210">
        <v>5</v>
      </c>
    </row>
    <row r="137" spans="1:3" ht="15.5" x14ac:dyDescent="0.35">
      <c r="A137" s="209" t="s">
        <v>783</v>
      </c>
      <c r="B137" s="209" t="s">
        <v>784</v>
      </c>
      <c r="C137" s="210">
        <v>3</v>
      </c>
    </row>
    <row r="138" spans="1:3" ht="15.5" x14ac:dyDescent="0.35">
      <c r="A138" s="209" t="s">
        <v>785</v>
      </c>
      <c r="B138" s="209" t="s">
        <v>786</v>
      </c>
      <c r="C138" s="210">
        <v>3</v>
      </c>
    </row>
    <row r="139" spans="1:3" ht="15.5" x14ac:dyDescent="0.35">
      <c r="A139" s="209" t="s">
        <v>787</v>
      </c>
      <c r="B139" s="209" t="s">
        <v>788</v>
      </c>
      <c r="C139" s="210">
        <v>4</v>
      </c>
    </row>
    <row r="140" spans="1:3" ht="15.5" x14ac:dyDescent="0.35">
      <c r="A140" s="209" t="s">
        <v>789</v>
      </c>
      <c r="B140" s="209" t="s">
        <v>790</v>
      </c>
      <c r="C140" s="210">
        <v>4</v>
      </c>
    </row>
    <row r="141" spans="1:3" ht="15.5" x14ac:dyDescent="0.35">
      <c r="A141" s="209" t="s">
        <v>791</v>
      </c>
      <c r="B141" s="209" t="s">
        <v>792</v>
      </c>
      <c r="C141" s="210">
        <v>6</v>
      </c>
    </row>
    <row r="142" spans="1:3" ht="15.5" x14ac:dyDescent="0.35">
      <c r="A142" s="209" t="s">
        <v>793</v>
      </c>
      <c r="B142" s="209" t="s">
        <v>794</v>
      </c>
      <c r="C142" s="210">
        <v>3</v>
      </c>
    </row>
    <row r="143" spans="1:3" ht="15.5" x14ac:dyDescent="0.35">
      <c r="A143" s="209" t="s">
        <v>469</v>
      </c>
      <c r="B143" s="209" t="s">
        <v>795</v>
      </c>
      <c r="C143" s="210">
        <v>5</v>
      </c>
    </row>
    <row r="144" spans="1:3" ht="15.5" x14ac:dyDescent="0.35">
      <c r="A144" s="209" t="s">
        <v>796</v>
      </c>
      <c r="B144" s="209" t="s">
        <v>797</v>
      </c>
      <c r="C144" s="210">
        <v>6</v>
      </c>
    </row>
    <row r="145" spans="1:3" ht="15.5" x14ac:dyDescent="0.35">
      <c r="A145" s="209" t="s">
        <v>798</v>
      </c>
      <c r="B145" s="209" t="s">
        <v>799</v>
      </c>
      <c r="C145" s="210">
        <v>4</v>
      </c>
    </row>
    <row r="146" spans="1:3" ht="15.5" x14ac:dyDescent="0.35">
      <c r="A146" s="209" t="s">
        <v>166</v>
      </c>
      <c r="B146" s="209" t="s">
        <v>800</v>
      </c>
      <c r="C146" s="210">
        <v>5</v>
      </c>
    </row>
    <row r="147" spans="1:3" ht="15.5" x14ac:dyDescent="0.35">
      <c r="A147" s="209" t="s">
        <v>801</v>
      </c>
      <c r="B147" s="209" t="s">
        <v>802</v>
      </c>
      <c r="C147" s="210">
        <v>4</v>
      </c>
    </row>
    <row r="148" spans="1:3" ht="15.5" x14ac:dyDescent="0.35">
      <c r="A148" s="209" t="s">
        <v>803</v>
      </c>
      <c r="B148" s="209" t="s">
        <v>804</v>
      </c>
      <c r="C148" s="210">
        <v>4</v>
      </c>
    </row>
    <row r="149" spans="1:3" ht="15.5" x14ac:dyDescent="0.35">
      <c r="A149" s="209" t="s">
        <v>805</v>
      </c>
      <c r="B149" s="209" t="s">
        <v>806</v>
      </c>
      <c r="C149" s="210">
        <v>4</v>
      </c>
    </row>
    <row r="150" spans="1:3" ht="15.5" x14ac:dyDescent="0.35">
      <c r="A150" s="209" t="s">
        <v>807</v>
      </c>
      <c r="B150" s="209" t="s">
        <v>808</v>
      </c>
      <c r="C150" s="210">
        <v>5</v>
      </c>
    </row>
    <row r="151" spans="1:3" ht="15.5" x14ac:dyDescent="0.35">
      <c r="A151" s="209" t="s">
        <v>809</v>
      </c>
      <c r="B151" s="209" t="s">
        <v>810</v>
      </c>
      <c r="C151" s="210">
        <v>6</v>
      </c>
    </row>
    <row r="152" spans="1:3" ht="31" x14ac:dyDescent="0.35">
      <c r="A152" s="209" t="s">
        <v>811</v>
      </c>
      <c r="B152" s="209" t="s">
        <v>812</v>
      </c>
      <c r="C152" s="210">
        <v>5</v>
      </c>
    </row>
    <row r="153" spans="1:3" ht="15.5" x14ac:dyDescent="0.35">
      <c r="A153" s="209" t="s">
        <v>813</v>
      </c>
      <c r="B153" s="209" t="s">
        <v>814</v>
      </c>
      <c r="C153" s="210">
        <v>7</v>
      </c>
    </row>
    <row r="154" spans="1:3" ht="15.5" x14ac:dyDescent="0.35">
      <c r="A154" s="209" t="s">
        <v>815</v>
      </c>
      <c r="B154" s="209" t="s">
        <v>816</v>
      </c>
      <c r="C154" s="210">
        <v>6</v>
      </c>
    </row>
    <row r="155" spans="1:3" ht="15.5" x14ac:dyDescent="0.35">
      <c r="A155" s="209" t="s">
        <v>817</v>
      </c>
      <c r="B155" s="209" t="s">
        <v>818</v>
      </c>
      <c r="C155" s="210">
        <v>1</v>
      </c>
    </row>
    <row r="156" spans="1:3" ht="15.5" x14ac:dyDescent="0.35">
      <c r="A156" s="209" t="s">
        <v>819</v>
      </c>
      <c r="B156" s="209" t="s">
        <v>820</v>
      </c>
      <c r="C156" s="210">
        <v>6</v>
      </c>
    </row>
    <row r="157" spans="1:3" ht="31" x14ac:dyDescent="0.35">
      <c r="A157" s="209" t="s">
        <v>821</v>
      </c>
      <c r="B157" s="209" t="s">
        <v>822</v>
      </c>
      <c r="C157" s="210">
        <v>6</v>
      </c>
    </row>
    <row r="158" spans="1:3" ht="31" x14ac:dyDescent="0.35">
      <c r="A158" s="209" t="s">
        <v>823</v>
      </c>
      <c r="B158" s="209" t="s">
        <v>824</v>
      </c>
      <c r="C158" s="210">
        <v>6</v>
      </c>
    </row>
    <row r="159" spans="1:3" ht="15.5" x14ac:dyDescent="0.35">
      <c r="A159" s="209" t="s">
        <v>825</v>
      </c>
      <c r="B159" s="209" t="s">
        <v>826</v>
      </c>
      <c r="C159" s="210">
        <v>4</v>
      </c>
    </row>
    <row r="160" spans="1:3" ht="15.5" x14ac:dyDescent="0.35">
      <c r="A160" s="209" t="s">
        <v>827</v>
      </c>
      <c r="B160" s="209" t="s">
        <v>828</v>
      </c>
      <c r="C160" s="210">
        <v>6</v>
      </c>
    </row>
    <row r="161" spans="1:3" ht="15.5" x14ac:dyDescent="0.35">
      <c r="A161" s="209" t="s">
        <v>829</v>
      </c>
      <c r="B161" s="209" t="s">
        <v>830</v>
      </c>
      <c r="C161" s="210">
        <v>3</v>
      </c>
    </row>
    <row r="162" spans="1:3" ht="15.5" x14ac:dyDescent="0.35">
      <c r="A162" s="209" t="s">
        <v>831</v>
      </c>
      <c r="B162" s="209" t="s">
        <v>832</v>
      </c>
      <c r="C162" s="210">
        <v>4</v>
      </c>
    </row>
    <row r="163" spans="1:3" ht="15.5" x14ac:dyDescent="0.35">
      <c r="A163" s="209" t="s">
        <v>833</v>
      </c>
      <c r="B163" s="209" t="s">
        <v>834</v>
      </c>
      <c r="C163" s="210">
        <v>5</v>
      </c>
    </row>
    <row r="164" spans="1:3" ht="31" x14ac:dyDescent="0.35">
      <c r="A164" s="209" t="s">
        <v>835</v>
      </c>
      <c r="B164" s="209" t="s">
        <v>836</v>
      </c>
      <c r="C164" s="210">
        <v>3</v>
      </c>
    </row>
    <row r="165" spans="1:3" ht="15.5" x14ac:dyDescent="0.35">
      <c r="A165" s="209" t="s">
        <v>837</v>
      </c>
      <c r="B165" s="209" t="s">
        <v>838</v>
      </c>
      <c r="C165" s="210">
        <v>5</v>
      </c>
    </row>
    <row r="166" spans="1:3" ht="15.5" x14ac:dyDescent="0.35">
      <c r="A166" s="209" t="s">
        <v>839</v>
      </c>
      <c r="B166" s="209" t="s">
        <v>840</v>
      </c>
      <c r="C166" s="210">
        <v>5</v>
      </c>
    </row>
    <row r="167" spans="1:3" ht="15.5" x14ac:dyDescent="0.35">
      <c r="A167" s="209" t="s">
        <v>173</v>
      </c>
      <c r="B167" s="209" t="s">
        <v>841</v>
      </c>
      <c r="C167" s="210">
        <v>5</v>
      </c>
    </row>
    <row r="168" spans="1:3" ht="15.5" x14ac:dyDescent="0.35">
      <c r="A168" s="209" t="s">
        <v>842</v>
      </c>
      <c r="B168" s="209" t="s">
        <v>843</v>
      </c>
      <c r="C168" s="210">
        <v>5</v>
      </c>
    </row>
    <row r="169" spans="1:3" ht="15.5" x14ac:dyDescent="0.35">
      <c r="A169" s="209" t="s">
        <v>844</v>
      </c>
      <c r="B169" s="209" t="s">
        <v>845</v>
      </c>
      <c r="C169" s="210">
        <v>5</v>
      </c>
    </row>
    <row r="170" spans="1:3" ht="15.5" x14ac:dyDescent="0.35">
      <c r="A170" s="209" t="s">
        <v>846</v>
      </c>
      <c r="B170" s="209" t="s">
        <v>847</v>
      </c>
      <c r="C170" s="210">
        <v>5</v>
      </c>
    </row>
    <row r="171" spans="1:3" ht="15.5" x14ac:dyDescent="0.35">
      <c r="A171" s="209" t="s">
        <v>848</v>
      </c>
      <c r="B171" s="209" t="s">
        <v>849</v>
      </c>
      <c r="C171" s="210">
        <v>6</v>
      </c>
    </row>
    <row r="172" spans="1:3" ht="15.5" x14ac:dyDescent="0.35">
      <c r="A172" s="209" t="s">
        <v>850</v>
      </c>
      <c r="B172" s="209" t="s">
        <v>851</v>
      </c>
      <c r="C172" s="210">
        <v>4</v>
      </c>
    </row>
    <row r="173" spans="1:3" ht="15.5" x14ac:dyDescent="0.35">
      <c r="A173" s="209" t="s">
        <v>852</v>
      </c>
      <c r="B173" s="209" t="s">
        <v>853</v>
      </c>
      <c r="C173" s="210">
        <v>3</v>
      </c>
    </row>
    <row r="174" spans="1:3" ht="15.5" x14ac:dyDescent="0.35">
      <c r="A174" s="209" t="s">
        <v>1542</v>
      </c>
      <c r="B174" s="209" t="s">
        <v>1543</v>
      </c>
      <c r="C174" s="210">
        <v>4</v>
      </c>
    </row>
    <row r="175" spans="1:3" ht="15.5" x14ac:dyDescent="0.35">
      <c r="A175" s="209" t="s">
        <v>854</v>
      </c>
      <c r="B175" s="209" t="s">
        <v>855</v>
      </c>
      <c r="C175" s="210">
        <v>6</v>
      </c>
    </row>
    <row r="176" spans="1:3" ht="31" x14ac:dyDescent="0.35">
      <c r="A176" s="209" t="s">
        <v>856</v>
      </c>
      <c r="B176" s="209" t="s">
        <v>857</v>
      </c>
      <c r="C176" s="210">
        <v>5</v>
      </c>
    </row>
    <row r="177" spans="1:3" ht="15.5" x14ac:dyDescent="0.35">
      <c r="A177" s="209" t="s">
        <v>858</v>
      </c>
      <c r="B177" s="209" t="s">
        <v>859</v>
      </c>
      <c r="C177" s="210">
        <v>3</v>
      </c>
    </row>
    <row r="178" spans="1:3" ht="15.5" x14ac:dyDescent="0.35">
      <c r="A178" s="209" t="s">
        <v>860</v>
      </c>
      <c r="B178" s="209" t="s">
        <v>861</v>
      </c>
      <c r="C178" s="210">
        <v>5</v>
      </c>
    </row>
    <row r="179" spans="1:3" ht="15.5" x14ac:dyDescent="0.35">
      <c r="A179" s="209" t="s">
        <v>862</v>
      </c>
      <c r="B179" s="209" t="s">
        <v>863</v>
      </c>
      <c r="C179" s="210">
        <v>5</v>
      </c>
    </row>
    <row r="180" spans="1:3" ht="15.5" x14ac:dyDescent="0.35">
      <c r="A180" s="209" t="s">
        <v>864</v>
      </c>
      <c r="B180" s="209" t="s">
        <v>865</v>
      </c>
      <c r="C180" s="210">
        <v>4</v>
      </c>
    </row>
    <row r="181" spans="1:3" ht="15.5" x14ac:dyDescent="0.35">
      <c r="A181" s="209" t="s">
        <v>866</v>
      </c>
      <c r="B181" s="209" t="s">
        <v>555</v>
      </c>
      <c r="C181" s="210">
        <v>2</v>
      </c>
    </row>
    <row r="182" spans="1:3" ht="15.5" x14ac:dyDescent="0.35">
      <c r="A182" s="209" t="s">
        <v>867</v>
      </c>
      <c r="B182" s="209" t="s">
        <v>868</v>
      </c>
      <c r="C182" s="210">
        <v>3</v>
      </c>
    </row>
    <row r="183" spans="1:3" ht="15.5" x14ac:dyDescent="0.35">
      <c r="A183" s="209" t="s">
        <v>869</v>
      </c>
      <c r="B183" s="209" t="s">
        <v>870</v>
      </c>
      <c r="C183" s="210">
        <v>3</v>
      </c>
    </row>
    <row r="184" spans="1:3" ht="15.5" x14ac:dyDescent="0.35">
      <c r="A184" s="209" t="s">
        <v>871</v>
      </c>
      <c r="B184" s="209" t="s">
        <v>872</v>
      </c>
      <c r="C184" s="210">
        <v>5</v>
      </c>
    </row>
    <row r="185" spans="1:3" ht="15.5" x14ac:dyDescent="0.35">
      <c r="A185" s="209" t="s">
        <v>873</v>
      </c>
      <c r="B185" s="209" t="s">
        <v>874</v>
      </c>
      <c r="C185" s="210">
        <v>5</v>
      </c>
    </row>
    <row r="186" spans="1:3" ht="15.5" x14ac:dyDescent="0.35">
      <c r="A186" s="209" t="s">
        <v>875</v>
      </c>
      <c r="B186" s="209" t="s">
        <v>876</v>
      </c>
      <c r="C186" s="210">
        <v>2</v>
      </c>
    </row>
    <row r="187" spans="1:3" ht="15.5" x14ac:dyDescent="0.35">
      <c r="A187" s="209" t="s">
        <v>877</v>
      </c>
      <c r="B187" s="209" t="s">
        <v>878</v>
      </c>
      <c r="C187" s="210">
        <v>3</v>
      </c>
    </row>
    <row r="188" spans="1:3" ht="15.5" x14ac:dyDescent="0.35">
      <c r="A188" s="209" t="s">
        <v>879</v>
      </c>
      <c r="B188" s="209" t="s">
        <v>880</v>
      </c>
      <c r="C188" s="210">
        <v>4</v>
      </c>
    </row>
    <row r="189" spans="1:3" ht="15.5" x14ac:dyDescent="0.35">
      <c r="A189" s="209" t="s">
        <v>881</v>
      </c>
      <c r="B189" s="209" t="s">
        <v>882</v>
      </c>
      <c r="C189" s="210">
        <v>2</v>
      </c>
    </row>
    <row r="190" spans="1:3" ht="15.5" x14ac:dyDescent="0.35">
      <c r="A190" s="209" t="s">
        <v>883</v>
      </c>
      <c r="B190" s="209" t="s">
        <v>884</v>
      </c>
      <c r="C190" s="210">
        <v>2</v>
      </c>
    </row>
    <row r="191" spans="1:3" ht="15.5" x14ac:dyDescent="0.35">
      <c r="A191" s="209" t="s">
        <v>885</v>
      </c>
      <c r="B191" s="209" t="s">
        <v>886</v>
      </c>
      <c r="C191" s="210">
        <v>5</v>
      </c>
    </row>
    <row r="192" spans="1:3" ht="15.5" x14ac:dyDescent="0.35">
      <c r="A192" s="209" t="s">
        <v>887</v>
      </c>
      <c r="B192" s="209" t="s">
        <v>555</v>
      </c>
      <c r="C192" s="210">
        <v>2</v>
      </c>
    </row>
    <row r="193" spans="1:3" ht="15.5" x14ac:dyDescent="0.35">
      <c r="A193" s="209" t="s">
        <v>888</v>
      </c>
      <c r="B193" s="209" t="s">
        <v>889</v>
      </c>
      <c r="C193" s="210">
        <v>3</v>
      </c>
    </row>
    <row r="194" spans="1:3" ht="31" x14ac:dyDescent="0.35">
      <c r="A194" s="209" t="s">
        <v>890</v>
      </c>
      <c r="B194" s="209" t="s">
        <v>891</v>
      </c>
      <c r="C194" s="210">
        <v>3</v>
      </c>
    </row>
    <row r="195" spans="1:3" ht="31" x14ac:dyDescent="0.35">
      <c r="A195" s="209" t="s">
        <v>892</v>
      </c>
      <c r="B195" s="209" t="s">
        <v>893</v>
      </c>
      <c r="C195" s="210">
        <v>3</v>
      </c>
    </row>
    <row r="196" spans="1:3" ht="15.5" x14ac:dyDescent="0.35">
      <c r="A196" s="209" t="s">
        <v>894</v>
      </c>
      <c r="B196" s="209" t="s">
        <v>895</v>
      </c>
      <c r="C196" s="210">
        <v>5</v>
      </c>
    </row>
    <row r="197" spans="1:3" ht="15.5" x14ac:dyDescent="0.35">
      <c r="A197" s="209" t="s">
        <v>896</v>
      </c>
      <c r="B197" s="209" t="s">
        <v>897</v>
      </c>
      <c r="C197" s="210">
        <v>4</v>
      </c>
    </row>
    <row r="198" spans="1:3" ht="15.5" x14ac:dyDescent="0.35">
      <c r="A198" s="209" t="s">
        <v>898</v>
      </c>
      <c r="B198" s="209" t="s">
        <v>555</v>
      </c>
      <c r="C198" s="210">
        <v>2</v>
      </c>
    </row>
    <row r="199" spans="1:3" ht="15.5" x14ac:dyDescent="0.35">
      <c r="A199" s="209" t="s">
        <v>899</v>
      </c>
      <c r="B199" s="209" t="s">
        <v>900</v>
      </c>
      <c r="C199" s="210">
        <v>1</v>
      </c>
    </row>
    <row r="200" spans="1:3" ht="15.5" x14ac:dyDescent="0.35">
      <c r="A200" s="209" t="s">
        <v>901</v>
      </c>
      <c r="B200" s="209" t="s">
        <v>902</v>
      </c>
      <c r="C200" s="210">
        <v>4</v>
      </c>
    </row>
    <row r="201" spans="1:3" ht="15.5" x14ac:dyDescent="0.35">
      <c r="A201" s="209" t="s">
        <v>903</v>
      </c>
      <c r="B201" s="209" t="s">
        <v>904</v>
      </c>
      <c r="C201" s="210">
        <v>3</v>
      </c>
    </row>
    <row r="202" spans="1:3" ht="15.5" x14ac:dyDescent="0.35">
      <c r="A202" s="209" t="s">
        <v>905</v>
      </c>
      <c r="B202" s="209" t="s">
        <v>906</v>
      </c>
      <c r="C202" s="210">
        <v>4</v>
      </c>
    </row>
    <row r="203" spans="1:3" ht="15.5" x14ac:dyDescent="0.35">
      <c r="A203" s="209" t="s">
        <v>907</v>
      </c>
      <c r="B203" s="209" t="s">
        <v>908</v>
      </c>
      <c r="C203" s="210">
        <v>4</v>
      </c>
    </row>
    <row r="204" spans="1:3" ht="15.5" x14ac:dyDescent="0.35">
      <c r="A204" s="209" t="s">
        <v>909</v>
      </c>
      <c r="B204" s="209" t="s">
        <v>910</v>
      </c>
      <c r="C204" s="210">
        <v>4</v>
      </c>
    </row>
    <row r="205" spans="1:3" ht="15.5" x14ac:dyDescent="0.35">
      <c r="A205" s="209" t="s">
        <v>911</v>
      </c>
      <c r="B205" s="209" t="s">
        <v>912</v>
      </c>
      <c r="C205" s="210">
        <v>2</v>
      </c>
    </row>
    <row r="206" spans="1:3" ht="15.5" x14ac:dyDescent="0.35">
      <c r="A206" s="209" t="s">
        <v>913</v>
      </c>
      <c r="B206" s="209" t="s">
        <v>914</v>
      </c>
      <c r="C206" s="210">
        <v>3</v>
      </c>
    </row>
    <row r="207" spans="1:3" ht="15.5" x14ac:dyDescent="0.35">
      <c r="A207" s="209" t="s">
        <v>915</v>
      </c>
      <c r="B207" s="209" t="s">
        <v>916</v>
      </c>
      <c r="C207" s="210">
        <v>4</v>
      </c>
    </row>
    <row r="208" spans="1:3" ht="15.5" x14ac:dyDescent="0.35">
      <c r="A208" s="209" t="s">
        <v>917</v>
      </c>
      <c r="B208" s="209" t="s">
        <v>918</v>
      </c>
      <c r="C208" s="210">
        <v>2</v>
      </c>
    </row>
    <row r="209" spans="1:3" ht="15.5" x14ac:dyDescent="0.35">
      <c r="A209" s="209" t="s">
        <v>919</v>
      </c>
      <c r="B209" s="209" t="s">
        <v>920</v>
      </c>
      <c r="C209" s="210">
        <v>4</v>
      </c>
    </row>
    <row r="210" spans="1:3" ht="15.5" x14ac:dyDescent="0.35">
      <c r="A210" s="209" t="s">
        <v>921</v>
      </c>
      <c r="B210" s="209" t="s">
        <v>922</v>
      </c>
      <c r="C210" s="210">
        <v>4</v>
      </c>
    </row>
    <row r="211" spans="1:3" ht="15.5" x14ac:dyDescent="0.35">
      <c r="A211" s="209" t="s">
        <v>923</v>
      </c>
      <c r="B211" s="209" t="s">
        <v>924</v>
      </c>
      <c r="C211" s="210">
        <v>4</v>
      </c>
    </row>
    <row r="212" spans="1:3" ht="15.5" x14ac:dyDescent="0.35">
      <c r="A212" s="209" t="s">
        <v>925</v>
      </c>
      <c r="B212" s="209" t="s">
        <v>926</v>
      </c>
      <c r="C212" s="210">
        <v>3</v>
      </c>
    </row>
    <row r="213" spans="1:3" ht="15.5" x14ac:dyDescent="0.35">
      <c r="A213" s="209" t="s">
        <v>927</v>
      </c>
      <c r="B213" s="209" t="s">
        <v>555</v>
      </c>
      <c r="C213" s="210">
        <v>2</v>
      </c>
    </row>
    <row r="214" spans="1:3" ht="15.5" x14ac:dyDescent="0.35">
      <c r="A214" s="209" t="s">
        <v>928</v>
      </c>
      <c r="B214" s="209" t="s">
        <v>929</v>
      </c>
      <c r="C214" s="210">
        <v>1</v>
      </c>
    </row>
    <row r="215" spans="1:3" ht="15.5" x14ac:dyDescent="0.35">
      <c r="A215" s="209" t="s">
        <v>930</v>
      </c>
      <c r="B215" s="209" t="s">
        <v>931</v>
      </c>
      <c r="C215" s="210">
        <v>4</v>
      </c>
    </row>
    <row r="216" spans="1:3" ht="15.5" x14ac:dyDescent="0.35">
      <c r="A216" s="209" t="s">
        <v>932</v>
      </c>
      <c r="B216" s="209" t="s">
        <v>933</v>
      </c>
      <c r="C216" s="210">
        <v>4</v>
      </c>
    </row>
    <row r="217" spans="1:3" ht="15.5" x14ac:dyDescent="0.35">
      <c r="A217" s="209" t="s">
        <v>934</v>
      </c>
      <c r="B217" s="209" t="s">
        <v>935</v>
      </c>
      <c r="C217" s="210">
        <v>4</v>
      </c>
    </row>
    <row r="218" spans="1:3" ht="31" x14ac:dyDescent="0.35">
      <c r="A218" s="209" t="s">
        <v>936</v>
      </c>
      <c r="B218" s="209" t="s">
        <v>937</v>
      </c>
      <c r="C218" s="210">
        <v>4</v>
      </c>
    </row>
    <row r="219" spans="1:3" ht="15.5" x14ac:dyDescent="0.35">
      <c r="A219" s="209" t="s">
        <v>938</v>
      </c>
      <c r="B219" s="209" t="s">
        <v>939</v>
      </c>
      <c r="C219" s="210">
        <v>2</v>
      </c>
    </row>
    <row r="220" spans="1:3" ht="15.5" x14ac:dyDescent="0.35">
      <c r="A220" s="209" t="s">
        <v>940</v>
      </c>
      <c r="B220" s="209" t="s">
        <v>941</v>
      </c>
      <c r="C220" s="210">
        <v>1</v>
      </c>
    </row>
    <row r="221" spans="1:3" ht="15.5" x14ac:dyDescent="0.35">
      <c r="A221" s="209" t="s">
        <v>942</v>
      </c>
      <c r="B221" s="209" t="s">
        <v>943</v>
      </c>
      <c r="C221" s="210">
        <v>1</v>
      </c>
    </row>
    <row r="222" spans="1:3" ht="31" x14ac:dyDescent="0.35">
      <c r="A222" s="209" t="s">
        <v>944</v>
      </c>
      <c r="B222" s="209" t="s">
        <v>945</v>
      </c>
      <c r="C222" s="210">
        <v>4</v>
      </c>
    </row>
    <row r="223" spans="1:3" ht="15.5" x14ac:dyDescent="0.35">
      <c r="A223" s="209" t="s">
        <v>946</v>
      </c>
      <c r="B223" s="209" t="s">
        <v>947</v>
      </c>
      <c r="C223" s="210">
        <v>7</v>
      </c>
    </row>
    <row r="224" spans="1:3" ht="15.5" x14ac:dyDescent="0.35">
      <c r="A224" s="209" t="s">
        <v>388</v>
      </c>
      <c r="B224" s="209" t="s">
        <v>948</v>
      </c>
      <c r="C224" s="210">
        <v>5</v>
      </c>
    </row>
    <row r="225" spans="1:3" ht="15.5" x14ac:dyDescent="0.35">
      <c r="A225" s="209" t="s">
        <v>398</v>
      </c>
      <c r="B225" s="209" t="s">
        <v>949</v>
      </c>
      <c r="C225" s="210">
        <v>6</v>
      </c>
    </row>
    <row r="226" spans="1:3" ht="15.5" x14ac:dyDescent="0.35">
      <c r="A226" s="209" t="s">
        <v>395</v>
      </c>
      <c r="B226" s="209" t="s">
        <v>950</v>
      </c>
      <c r="C226" s="210">
        <v>5</v>
      </c>
    </row>
    <row r="227" spans="1:3" ht="15.5" x14ac:dyDescent="0.35">
      <c r="A227" s="209" t="s">
        <v>951</v>
      </c>
      <c r="B227" s="209" t="s">
        <v>952</v>
      </c>
      <c r="C227" s="210">
        <v>2</v>
      </c>
    </row>
    <row r="228" spans="1:3" ht="15.5" x14ac:dyDescent="0.35">
      <c r="A228" s="209" t="s">
        <v>425</v>
      </c>
      <c r="B228" s="209" t="s">
        <v>953</v>
      </c>
      <c r="C228" s="210">
        <v>3</v>
      </c>
    </row>
    <row r="229" spans="1:3" ht="15.5" x14ac:dyDescent="0.35">
      <c r="A229" s="209" t="s">
        <v>418</v>
      </c>
      <c r="B229" s="209" t="s">
        <v>954</v>
      </c>
      <c r="C229" s="210">
        <v>1</v>
      </c>
    </row>
    <row r="230" spans="1:3" ht="15.5" x14ac:dyDescent="0.35">
      <c r="A230" s="209" t="s">
        <v>449</v>
      </c>
      <c r="B230" s="209" t="s">
        <v>955</v>
      </c>
      <c r="C230" s="210">
        <v>7</v>
      </c>
    </row>
    <row r="231" spans="1:3" ht="15.5" x14ac:dyDescent="0.35">
      <c r="A231" s="209" t="s">
        <v>956</v>
      </c>
      <c r="B231" s="209" t="s">
        <v>957</v>
      </c>
      <c r="C231" s="210">
        <v>2</v>
      </c>
    </row>
    <row r="232" spans="1:3" ht="15.5" x14ac:dyDescent="0.35">
      <c r="A232" s="209" t="s">
        <v>437</v>
      </c>
      <c r="B232" s="209" t="s">
        <v>958</v>
      </c>
      <c r="C232" s="210">
        <v>5</v>
      </c>
    </row>
    <row r="233" spans="1:3" ht="15.5" x14ac:dyDescent="0.35">
      <c r="A233" s="209" t="s">
        <v>959</v>
      </c>
      <c r="B233" s="209" t="s">
        <v>555</v>
      </c>
      <c r="C233" s="210">
        <v>2</v>
      </c>
    </row>
    <row r="234" spans="1:3" ht="15.5" x14ac:dyDescent="0.35">
      <c r="A234" s="209" t="s">
        <v>960</v>
      </c>
      <c r="B234" s="209" t="s">
        <v>961</v>
      </c>
      <c r="C234" s="210">
        <v>6</v>
      </c>
    </row>
    <row r="235" spans="1:3" ht="15.5" x14ac:dyDescent="0.35">
      <c r="A235" s="209" t="s">
        <v>962</v>
      </c>
      <c r="B235" s="209" t="s">
        <v>963</v>
      </c>
      <c r="C235" s="210">
        <v>4</v>
      </c>
    </row>
    <row r="236" spans="1:3" ht="15.5" x14ac:dyDescent="0.35">
      <c r="A236" s="209" t="s">
        <v>964</v>
      </c>
      <c r="B236" s="209" t="s">
        <v>965</v>
      </c>
      <c r="C236" s="210">
        <v>6</v>
      </c>
    </row>
    <row r="237" spans="1:3" ht="15.5" x14ac:dyDescent="0.35">
      <c r="A237" s="209" t="s">
        <v>966</v>
      </c>
      <c r="B237" s="209" t="s">
        <v>967</v>
      </c>
      <c r="C237" s="210">
        <v>4</v>
      </c>
    </row>
    <row r="238" spans="1:3" ht="15.5" x14ac:dyDescent="0.35">
      <c r="A238" s="209" t="s">
        <v>968</v>
      </c>
      <c r="B238" s="209" t="s">
        <v>969</v>
      </c>
      <c r="C238" s="210">
        <v>6</v>
      </c>
    </row>
    <row r="239" spans="1:3" ht="15.5" x14ac:dyDescent="0.35">
      <c r="A239" s="209" t="s">
        <v>970</v>
      </c>
      <c r="B239" s="209" t="s">
        <v>971</v>
      </c>
      <c r="C239" s="210">
        <v>4</v>
      </c>
    </row>
    <row r="240" spans="1:3" ht="15.5" x14ac:dyDescent="0.35">
      <c r="A240" s="209" t="s">
        <v>404</v>
      </c>
      <c r="B240" s="209" t="s">
        <v>972</v>
      </c>
      <c r="C240" s="210">
        <v>7</v>
      </c>
    </row>
    <row r="241" spans="1:3" ht="15.5" x14ac:dyDescent="0.35">
      <c r="A241" s="209" t="s">
        <v>973</v>
      </c>
      <c r="B241" s="209" t="s">
        <v>974</v>
      </c>
      <c r="C241" s="210">
        <v>8</v>
      </c>
    </row>
    <row r="242" spans="1:3" ht="15.5" x14ac:dyDescent="0.35">
      <c r="A242" s="209" t="s">
        <v>975</v>
      </c>
      <c r="B242" s="209" t="s">
        <v>976</v>
      </c>
      <c r="C242" s="210">
        <v>6</v>
      </c>
    </row>
    <row r="243" spans="1:3" ht="15.5" x14ac:dyDescent="0.35">
      <c r="A243" s="209" t="s">
        <v>977</v>
      </c>
      <c r="B243" s="209" t="s">
        <v>978</v>
      </c>
      <c r="C243" s="210">
        <v>5</v>
      </c>
    </row>
    <row r="244" spans="1:3" ht="15.5" x14ac:dyDescent="0.35">
      <c r="A244" s="209" t="s">
        <v>979</v>
      </c>
      <c r="B244" s="209" t="s">
        <v>980</v>
      </c>
      <c r="C244" s="210">
        <v>6</v>
      </c>
    </row>
    <row r="245" spans="1:3" ht="31" x14ac:dyDescent="0.35">
      <c r="A245" s="209" t="s">
        <v>981</v>
      </c>
      <c r="B245" s="209" t="s">
        <v>982</v>
      </c>
      <c r="C245" s="210">
        <v>1</v>
      </c>
    </row>
    <row r="246" spans="1:3" ht="15.5" x14ac:dyDescent="0.35">
      <c r="A246" s="209" t="s">
        <v>983</v>
      </c>
      <c r="B246" s="209" t="s">
        <v>984</v>
      </c>
      <c r="C246" s="210">
        <v>4</v>
      </c>
    </row>
    <row r="247" spans="1:3" ht="15.5" x14ac:dyDescent="0.35">
      <c r="A247" s="209" t="s">
        <v>985</v>
      </c>
      <c r="B247" s="209" t="s">
        <v>986</v>
      </c>
      <c r="C247" s="210">
        <v>5</v>
      </c>
    </row>
    <row r="248" spans="1:3" ht="15.5" x14ac:dyDescent="0.35">
      <c r="A248" s="209" t="s">
        <v>987</v>
      </c>
      <c r="B248" s="209" t="s">
        <v>555</v>
      </c>
      <c r="C248" s="210">
        <v>2</v>
      </c>
    </row>
    <row r="249" spans="1:3" ht="15.5" x14ac:dyDescent="0.35">
      <c r="A249" s="209" t="s">
        <v>988</v>
      </c>
      <c r="B249" s="209" t="s">
        <v>989</v>
      </c>
      <c r="C249" s="210">
        <v>8</v>
      </c>
    </row>
    <row r="250" spans="1:3" ht="15.5" x14ac:dyDescent="0.35">
      <c r="A250" s="209" t="s">
        <v>990</v>
      </c>
      <c r="B250" s="209" t="s">
        <v>991</v>
      </c>
      <c r="C250" s="210">
        <v>8</v>
      </c>
    </row>
    <row r="251" spans="1:3" ht="31" x14ac:dyDescent="0.35">
      <c r="A251" s="209" t="s">
        <v>992</v>
      </c>
      <c r="B251" s="209" t="s">
        <v>993</v>
      </c>
      <c r="C251" s="210">
        <v>7</v>
      </c>
    </row>
    <row r="252" spans="1:3" ht="15.5" x14ac:dyDescent="0.35">
      <c r="A252" s="209" t="s">
        <v>994</v>
      </c>
      <c r="B252" s="209" t="s">
        <v>995</v>
      </c>
      <c r="C252" s="210">
        <v>5</v>
      </c>
    </row>
    <row r="253" spans="1:3" ht="15.5" x14ac:dyDescent="0.35">
      <c r="A253" s="209" t="s">
        <v>996</v>
      </c>
      <c r="B253" s="209" t="s">
        <v>997</v>
      </c>
      <c r="C253" s="210">
        <v>7</v>
      </c>
    </row>
    <row r="254" spans="1:3" ht="31" x14ac:dyDescent="0.35">
      <c r="A254" s="209" t="s">
        <v>998</v>
      </c>
      <c r="B254" s="209" t="s">
        <v>999</v>
      </c>
      <c r="C254" s="210">
        <v>4</v>
      </c>
    </row>
    <row r="255" spans="1:3" ht="15.5" x14ac:dyDescent="0.35">
      <c r="A255" s="209" t="s">
        <v>1000</v>
      </c>
      <c r="B255" s="209" t="s">
        <v>1001</v>
      </c>
      <c r="C255" s="210">
        <v>4</v>
      </c>
    </row>
    <row r="256" spans="1:3" ht="15.5" x14ac:dyDescent="0.35">
      <c r="A256" s="209" t="s">
        <v>1002</v>
      </c>
      <c r="B256" s="209" t="s">
        <v>1003</v>
      </c>
      <c r="C256" s="210">
        <v>5</v>
      </c>
    </row>
    <row r="257" spans="1:3" ht="15.5" x14ac:dyDescent="0.35">
      <c r="A257" s="209" t="s">
        <v>1004</v>
      </c>
      <c r="B257" s="209" t="s">
        <v>1005</v>
      </c>
      <c r="C257" s="210">
        <v>8</v>
      </c>
    </row>
    <row r="258" spans="1:3" ht="15.5" x14ac:dyDescent="0.35">
      <c r="A258" s="209" t="s">
        <v>1006</v>
      </c>
      <c r="B258" s="209" t="s">
        <v>1007</v>
      </c>
      <c r="C258" s="210">
        <v>4</v>
      </c>
    </row>
    <row r="259" spans="1:3" ht="15.5" x14ac:dyDescent="0.35">
      <c r="A259" s="209" t="s">
        <v>1008</v>
      </c>
      <c r="B259" s="209" t="s">
        <v>555</v>
      </c>
      <c r="C259" s="210">
        <v>3</v>
      </c>
    </row>
    <row r="260" spans="1:3" ht="15.5" x14ac:dyDescent="0.35">
      <c r="A260" s="209" t="s">
        <v>1009</v>
      </c>
      <c r="B260" s="209" t="s">
        <v>1010</v>
      </c>
      <c r="C260" s="210">
        <v>5</v>
      </c>
    </row>
    <row r="261" spans="1:3" ht="15.5" x14ac:dyDescent="0.35">
      <c r="A261" s="209" t="s">
        <v>1011</v>
      </c>
      <c r="B261" s="209" t="s">
        <v>1012</v>
      </c>
      <c r="C261" s="210">
        <v>8</v>
      </c>
    </row>
    <row r="262" spans="1:3" ht="15.5" x14ac:dyDescent="0.35">
      <c r="A262" s="209" t="s">
        <v>1013</v>
      </c>
      <c r="B262" s="209" t="s">
        <v>1014</v>
      </c>
      <c r="C262" s="210">
        <v>5</v>
      </c>
    </row>
    <row r="263" spans="1:3" ht="15.5" x14ac:dyDescent="0.35">
      <c r="A263" s="209" t="s">
        <v>1015</v>
      </c>
      <c r="B263" s="209" t="s">
        <v>1016</v>
      </c>
      <c r="C263" s="210">
        <v>4</v>
      </c>
    </row>
    <row r="264" spans="1:3" ht="15.5" x14ac:dyDescent="0.35">
      <c r="A264" s="209" t="s">
        <v>1017</v>
      </c>
      <c r="B264" s="209" t="s">
        <v>1018</v>
      </c>
      <c r="C264" s="210">
        <v>4</v>
      </c>
    </row>
    <row r="265" spans="1:3" ht="15.5" x14ac:dyDescent="0.35">
      <c r="A265" s="209" t="s">
        <v>1019</v>
      </c>
      <c r="B265" s="209" t="s">
        <v>1020</v>
      </c>
      <c r="C265" s="210">
        <v>5</v>
      </c>
    </row>
    <row r="266" spans="1:3" ht="15.5" x14ac:dyDescent="0.35">
      <c r="A266" s="209" t="s">
        <v>1021</v>
      </c>
      <c r="B266" s="209" t="s">
        <v>1022</v>
      </c>
      <c r="C266" s="210">
        <v>6</v>
      </c>
    </row>
    <row r="267" spans="1:3" ht="15.5" x14ac:dyDescent="0.35">
      <c r="A267" s="209" t="s">
        <v>1023</v>
      </c>
      <c r="B267" s="209" t="s">
        <v>1024</v>
      </c>
      <c r="C267" s="210">
        <v>5</v>
      </c>
    </row>
    <row r="268" spans="1:3" ht="15.5" x14ac:dyDescent="0.35">
      <c r="A268" s="209" t="s">
        <v>1025</v>
      </c>
      <c r="B268" s="209" t="s">
        <v>1026</v>
      </c>
      <c r="C268" s="210">
        <v>6</v>
      </c>
    </row>
    <row r="269" spans="1:3" ht="31" x14ac:dyDescent="0.35">
      <c r="A269" s="209" t="s">
        <v>1027</v>
      </c>
      <c r="B269" s="209" t="s">
        <v>1028</v>
      </c>
      <c r="C269" s="210">
        <v>8</v>
      </c>
    </row>
    <row r="270" spans="1:3" ht="31" x14ac:dyDescent="0.35">
      <c r="A270" s="209" t="s">
        <v>1029</v>
      </c>
      <c r="B270" s="209" t="s">
        <v>1030</v>
      </c>
      <c r="C270" s="210">
        <v>7</v>
      </c>
    </row>
    <row r="271" spans="1:3" ht="15.5" x14ac:dyDescent="0.35">
      <c r="A271" s="209" t="s">
        <v>1031</v>
      </c>
      <c r="B271" s="209" t="s">
        <v>1032</v>
      </c>
      <c r="C271" s="210">
        <v>6</v>
      </c>
    </row>
    <row r="272" spans="1:3" ht="15.5" x14ac:dyDescent="0.35">
      <c r="A272" s="209" t="s">
        <v>1033</v>
      </c>
      <c r="B272" s="209" t="s">
        <v>1034</v>
      </c>
      <c r="C272" s="210">
        <v>8</v>
      </c>
    </row>
    <row r="273" spans="1:3" ht="31" x14ac:dyDescent="0.35">
      <c r="A273" s="209" t="s">
        <v>457</v>
      </c>
      <c r="B273" s="209" t="s">
        <v>1035</v>
      </c>
      <c r="C273" s="210">
        <v>4</v>
      </c>
    </row>
    <row r="274" spans="1:3" ht="15.5" x14ac:dyDescent="0.35">
      <c r="A274" s="209" t="s">
        <v>1036</v>
      </c>
      <c r="B274" s="209" t="s">
        <v>1037</v>
      </c>
      <c r="C274" s="210">
        <v>8</v>
      </c>
    </row>
    <row r="275" spans="1:3" ht="15.5" x14ac:dyDescent="0.35">
      <c r="A275" s="209" t="s">
        <v>1038</v>
      </c>
      <c r="B275" s="209" t="s">
        <v>1039</v>
      </c>
      <c r="C275" s="210">
        <v>6</v>
      </c>
    </row>
    <row r="276" spans="1:3" ht="15.5" x14ac:dyDescent="0.35">
      <c r="A276" s="209" t="s">
        <v>1040</v>
      </c>
      <c r="B276" s="209" t="s">
        <v>1041</v>
      </c>
      <c r="C276" s="210">
        <v>6</v>
      </c>
    </row>
    <row r="277" spans="1:3" ht="15.5" x14ac:dyDescent="0.35">
      <c r="A277" s="209" t="s">
        <v>1042</v>
      </c>
      <c r="B277" s="209" t="s">
        <v>1043</v>
      </c>
      <c r="C277" s="210">
        <v>6</v>
      </c>
    </row>
    <row r="278" spans="1:3" ht="15.5" x14ac:dyDescent="0.35">
      <c r="A278" s="209" t="s">
        <v>1044</v>
      </c>
      <c r="B278" s="209" t="s">
        <v>1045</v>
      </c>
      <c r="C278" s="210">
        <v>4</v>
      </c>
    </row>
    <row r="279" spans="1:3" ht="15.5" x14ac:dyDescent="0.35">
      <c r="A279" s="209" t="s">
        <v>1046</v>
      </c>
      <c r="B279" s="209" t="s">
        <v>555</v>
      </c>
      <c r="C279" s="210">
        <v>2</v>
      </c>
    </row>
    <row r="280" spans="1:3" ht="15.5" x14ac:dyDescent="0.35">
      <c r="A280" s="209" t="s">
        <v>1047</v>
      </c>
      <c r="B280" s="209" t="s">
        <v>1048</v>
      </c>
      <c r="C280" s="210">
        <v>2</v>
      </c>
    </row>
    <row r="281" spans="1:3" ht="15.5" x14ac:dyDescent="0.35">
      <c r="A281" s="209" t="s">
        <v>1049</v>
      </c>
      <c r="B281" s="209" t="s">
        <v>1050</v>
      </c>
      <c r="C281" s="210">
        <v>5</v>
      </c>
    </row>
    <row r="282" spans="1:3" ht="15.5" x14ac:dyDescent="0.35">
      <c r="A282" s="209" t="s">
        <v>1051</v>
      </c>
      <c r="B282" s="209" t="s">
        <v>1052</v>
      </c>
      <c r="C282" s="210">
        <v>5</v>
      </c>
    </row>
    <row r="283" spans="1:3" ht="15.5" x14ac:dyDescent="0.35">
      <c r="A283" s="209" t="s">
        <v>1053</v>
      </c>
      <c r="B283" s="209" t="s">
        <v>1054</v>
      </c>
      <c r="C283" s="210">
        <v>4</v>
      </c>
    </row>
    <row r="284" spans="1:3" ht="31" x14ac:dyDescent="0.35">
      <c r="A284" s="209" t="s">
        <v>1055</v>
      </c>
      <c r="B284" s="209" t="s">
        <v>1056</v>
      </c>
      <c r="C284" s="210">
        <v>4</v>
      </c>
    </row>
    <row r="285" spans="1:3" ht="15.5" x14ac:dyDescent="0.35">
      <c r="A285" s="209" t="s">
        <v>1057</v>
      </c>
      <c r="B285" s="209" t="s">
        <v>1058</v>
      </c>
      <c r="C285" s="210">
        <v>8</v>
      </c>
    </row>
    <row r="286" spans="1:3" ht="31" x14ac:dyDescent="0.35">
      <c r="A286" s="209" t="s">
        <v>1059</v>
      </c>
      <c r="B286" s="209" t="s">
        <v>1060</v>
      </c>
      <c r="C286" s="210">
        <v>7</v>
      </c>
    </row>
    <row r="287" spans="1:3" ht="31" x14ac:dyDescent="0.35">
      <c r="A287" s="209" t="s">
        <v>1061</v>
      </c>
      <c r="B287" s="209" t="s">
        <v>1062</v>
      </c>
      <c r="C287" s="210">
        <v>6</v>
      </c>
    </row>
    <row r="288" spans="1:3" ht="31" x14ac:dyDescent="0.35">
      <c r="A288" s="209" t="s">
        <v>1063</v>
      </c>
      <c r="B288" s="209" t="s">
        <v>1064</v>
      </c>
      <c r="C288" s="210">
        <v>8</v>
      </c>
    </row>
    <row r="289" spans="1:3" ht="31" x14ac:dyDescent="0.35">
      <c r="A289" s="209" t="s">
        <v>1065</v>
      </c>
      <c r="B289" s="209" t="s">
        <v>1066</v>
      </c>
      <c r="C289" s="210">
        <v>7</v>
      </c>
    </row>
    <row r="290" spans="1:3" ht="15.5" x14ac:dyDescent="0.35">
      <c r="A290" s="209" t="s">
        <v>1067</v>
      </c>
      <c r="B290" s="209" t="s">
        <v>1068</v>
      </c>
      <c r="C290" s="210">
        <v>6</v>
      </c>
    </row>
    <row r="291" spans="1:3" ht="15.5" x14ac:dyDescent="0.35">
      <c r="A291" s="209" t="s">
        <v>1069</v>
      </c>
      <c r="B291" s="209" t="s">
        <v>1070</v>
      </c>
      <c r="C291" s="210">
        <v>4</v>
      </c>
    </row>
    <row r="292" spans="1:3" ht="15.5" x14ac:dyDescent="0.35">
      <c r="A292" s="209" t="s">
        <v>1071</v>
      </c>
      <c r="B292" s="209" t="s">
        <v>1072</v>
      </c>
      <c r="C292" s="210">
        <v>4</v>
      </c>
    </row>
    <row r="293" spans="1:3" ht="15.5" x14ac:dyDescent="0.35">
      <c r="A293" s="209" t="s">
        <v>1073</v>
      </c>
      <c r="B293" s="209" t="s">
        <v>1074</v>
      </c>
      <c r="C293" s="210">
        <v>5</v>
      </c>
    </row>
    <row r="294" spans="1:3" ht="15.5" x14ac:dyDescent="0.35">
      <c r="A294" s="209" t="s">
        <v>1075</v>
      </c>
      <c r="B294" s="209" t="s">
        <v>1076</v>
      </c>
      <c r="C294" s="210">
        <v>1</v>
      </c>
    </row>
    <row r="295" spans="1:3" ht="15.5" x14ac:dyDescent="0.35">
      <c r="A295" s="209" t="s">
        <v>1077</v>
      </c>
      <c r="B295" s="209" t="s">
        <v>1078</v>
      </c>
      <c r="C295" s="210">
        <v>4</v>
      </c>
    </row>
    <row r="296" spans="1:3" ht="15.5" x14ac:dyDescent="0.35">
      <c r="A296" s="209" t="s">
        <v>1079</v>
      </c>
      <c r="B296" s="209" t="s">
        <v>1080</v>
      </c>
      <c r="C296" s="210">
        <v>7</v>
      </c>
    </row>
    <row r="297" spans="1:3" ht="15.5" x14ac:dyDescent="0.35">
      <c r="A297" s="209" t="s">
        <v>1081</v>
      </c>
      <c r="B297" s="209" t="s">
        <v>1082</v>
      </c>
      <c r="C297" s="210">
        <v>6</v>
      </c>
    </row>
    <row r="298" spans="1:3" ht="15.5" x14ac:dyDescent="0.35">
      <c r="A298" s="209" t="s">
        <v>1083</v>
      </c>
      <c r="B298" s="209" t="s">
        <v>1084</v>
      </c>
      <c r="C298" s="210">
        <v>5</v>
      </c>
    </row>
    <row r="299" spans="1:3" ht="15.5" x14ac:dyDescent="0.35">
      <c r="A299" s="209" t="s">
        <v>1085</v>
      </c>
      <c r="B299" s="209" t="s">
        <v>1086</v>
      </c>
      <c r="C299" s="210">
        <v>5</v>
      </c>
    </row>
    <row r="300" spans="1:3" ht="15.5" x14ac:dyDescent="0.35">
      <c r="A300" s="209" t="s">
        <v>1087</v>
      </c>
      <c r="B300" s="209" t="s">
        <v>1088</v>
      </c>
      <c r="C300" s="210">
        <v>3</v>
      </c>
    </row>
    <row r="301" spans="1:3" ht="15.5" x14ac:dyDescent="0.35">
      <c r="A301" s="209" t="s">
        <v>1089</v>
      </c>
      <c r="B301" s="209" t="s">
        <v>1090</v>
      </c>
      <c r="C301" s="210">
        <v>6</v>
      </c>
    </row>
    <row r="302" spans="1:3" ht="15.5" x14ac:dyDescent="0.35">
      <c r="A302" s="209" t="s">
        <v>1091</v>
      </c>
      <c r="B302" s="209" t="s">
        <v>1092</v>
      </c>
      <c r="C302" s="210">
        <v>5</v>
      </c>
    </row>
    <row r="303" spans="1:3" ht="15.5" x14ac:dyDescent="0.35">
      <c r="A303" s="209" t="s">
        <v>1093</v>
      </c>
      <c r="B303" s="209" t="s">
        <v>1094</v>
      </c>
      <c r="C303" s="210">
        <v>5</v>
      </c>
    </row>
    <row r="304" spans="1:3" ht="15.5" x14ac:dyDescent="0.35">
      <c r="A304" s="209" t="s">
        <v>1095</v>
      </c>
      <c r="B304" s="209" t="s">
        <v>1096</v>
      </c>
      <c r="C304" s="210">
        <v>6</v>
      </c>
    </row>
    <row r="305" spans="1:3" ht="15.5" x14ac:dyDescent="0.35">
      <c r="A305" s="209" t="s">
        <v>1097</v>
      </c>
      <c r="B305" s="209" t="s">
        <v>1098</v>
      </c>
      <c r="C305" s="210">
        <v>5</v>
      </c>
    </row>
    <row r="306" spans="1:3" ht="15.5" x14ac:dyDescent="0.35">
      <c r="A306" s="209" t="s">
        <v>1099</v>
      </c>
      <c r="B306" s="209" t="s">
        <v>1100</v>
      </c>
      <c r="C306" s="210">
        <v>5</v>
      </c>
    </row>
    <row r="307" spans="1:3" ht="15.5" x14ac:dyDescent="0.35">
      <c r="A307" s="209" t="s">
        <v>1101</v>
      </c>
      <c r="B307" s="209" t="s">
        <v>555</v>
      </c>
      <c r="C307" s="210">
        <v>2</v>
      </c>
    </row>
    <row r="308" spans="1:3" ht="15.5" x14ac:dyDescent="0.35">
      <c r="A308" s="209" t="s">
        <v>1102</v>
      </c>
      <c r="B308" s="209" t="s">
        <v>1103</v>
      </c>
      <c r="C308" s="210">
        <v>1</v>
      </c>
    </row>
    <row r="309" spans="1:3" ht="15.5" x14ac:dyDescent="0.35">
      <c r="A309" s="209" t="s">
        <v>1104</v>
      </c>
      <c r="B309" s="209" t="s">
        <v>1105</v>
      </c>
      <c r="C309" s="210">
        <v>4</v>
      </c>
    </row>
    <row r="310" spans="1:3" ht="15.5" x14ac:dyDescent="0.35">
      <c r="A310" s="209" t="s">
        <v>1106</v>
      </c>
      <c r="B310" s="209" t="s">
        <v>1107</v>
      </c>
      <c r="C310" s="210">
        <v>5</v>
      </c>
    </row>
    <row r="311" spans="1:3" ht="15.5" x14ac:dyDescent="0.35">
      <c r="A311" s="209" t="s">
        <v>1108</v>
      </c>
      <c r="B311" s="209" t="s">
        <v>1109</v>
      </c>
      <c r="C311" s="210">
        <v>3</v>
      </c>
    </row>
    <row r="312" spans="1:3" ht="15.5" x14ac:dyDescent="0.35">
      <c r="A312" s="209" t="s">
        <v>1110</v>
      </c>
      <c r="B312" s="209" t="s">
        <v>1111</v>
      </c>
      <c r="C312" s="210">
        <v>6</v>
      </c>
    </row>
    <row r="313" spans="1:3" ht="15.5" x14ac:dyDescent="0.35">
      <c r="A313" s="209" t="s">
        <v>1112</v>
      </c>
      <c r="B313" s="209" t="s">
        <v>1113</v>
      </c>
      <c r="C313" s="210">
        <v>4</v>
      </c>
    </row>
    <row r="314" spans="1:3" ht="15.5" x14ac:dyDescent="0.35">
      <c r="A314" s="209" t="s">
        <v>1114</v>
      </c>
      <c r="B314" s="209" t="s">
        <v>1115</v>
      </c>
      <c r="C314" s="210">
        <v>5</v>
      </c>
    </row>
    <row r="315" spans="1:3" ht="15.5" x14ac:dyDescent="0.35">
      <c r="A315" s="209" t="s">
        <v>1116</v>
      </c>
      <c r="B315" s="209" t="s">
        <v>1117</v>
      </c>
      <c r="C315" s="210">
        <v>4</v>
      </c>
    </row>
    <row r="316" spans="1:3" ht="15.5" x14ac:dyDescent="0.35">
      <c r="A316" s="209" t="s">
        <v>1118</v>
      </c>
      <c r="B316" s="209" t="s">
        <v>1119</v>
      </c>
      <c r="C316" s="210">
        <v>6</v>
      </c>
    </row>
    <row r="317" spans="1:3" ht="15.5" x14ac:dyDescent="0.35">
      <c r="A317" s="209" t="s">
        <v>1120</v>
      </c>
      <c r="B317" s="209" t="s">
        <v>1121</v>
      </c>
      <c r="C317" s="210">
        <v>6</v>
      </c>
    </row>
    <row r="318" spans="1:3" ht="15.5" x14ac:dyDescent="0.35">
      <c r="A318" s="209" t="s">
        <v>1122</v>
      </c>
      <c r="B318" s="209" t="s">
        <v>1123</v>
      </c>
      <c r="C318" s="210">
        <v>4</v>
      </c>
    </row>
    <row r="319" spans="1:3" ht="15.5" x14ac:dyDescent="0.35">
      <c r="A319" s="209" t="s">
        <v>1124</v>
      </c>
      <c r="B319" s="209" t="s">
        <v>1125</v>
      </c>
      <c r="C319" s="210">
        <v>6</v>
      </c>
    </row>
    <row r="320" spans="1:3" ht="15.5" x14ac:dyDescent="0.35">
      <c r="A320" s="209" t="s">
        <v>1126</v>
      </c>
      <c r="B320" s="209" t="s">
        <v>1127</v>
      </c>
      <c r="C320" s="210">
        <v>3</v>
      </c>
    </row>
    <row r="321" spans="1:3" ht="15.5" x14ac:dyDescent="0.35">
      <c r="A321" s="209" t="s">
        <v>1128</v>
      </c>
      <c r="B321" s="209" t="s">
        <v>1129</v>
      </c>
      <c r="C321" s="210">
        <v>5</v>
      </c>
    </row>
    <row r="322" spans="1:3" ht="15.5" x14ac:dyDescent="0.35">
      <c r="A322" s="209" t="s">
        <v>1130</v>
      </c>
      <c r="B322" s="209" t="s">
        <v>1131</v>
      </c>
      <c r="C322" s="210">
        <v>4</v>
      </c>
    </row>
    <row r="323" spans="1:3" ht="15.5" x14ac:dyDescent="0.35">
      <c r="A323" s="209" t="s">
        <v>1132</v>
      </c>
      <c r="B323" s="209" t="s">
        <v>1133</v>
      </c>
      <c r="C323" s="210">
        <v>3</v>
      </c>
    </row>
    <row r="324" spans="1:3" ht="15.5" x14ac:dyDescent="0.35">
      <c r="A324" s="209" t="s">
        <v>1134</v>
      </c>
      <c r="B324" s="209" t="s">
        <v>1135</v>
      </c>
      <c r="C324" s="210">
        <v>4</v>
      </c>
    </row>
    <row r="325" spans="1:3" ht="15.5" x14ac:dyDescent="0.35">
      <c r="A325" s="209" t="s">
        <v>1136</v>
      </c>
      <c r="B325" s="209" t="s">
        <v>1137</v>
      </c>
      <c r="C325" s="210">
        <v>5</v>
      </c>
    </row>
    <row r="326" spans="1:3" ht="15.5" x14ac:dyDescent="0.35">
      <c r="A326" s="209" t="s">
        <v>1138</v>
      </c>
      <c r="B326" s="209" t="s">
        <v>1139</v>
      </c>
      <c r="C326" s="210">
        <v>4</v>
      </c>
    </row>
    <row r="327" spans="1:3" ht="15.5" x14ac:dyDescent="0.35">
      <c r="A327" s="209" t="s">
        <v>1140</v>
      </c>
      <c r="B327" s="209" t="s">
        <v>1141</v>
      </c>
      <c r="C327" s="210">
        <v>5</v>
      </c>
    </row>
    <row r="328" spans="1:3" ht="15.5" x14ac:dyDescent="0.35">
      <c r="A328" s="209" t="s">
        <v>1142</v>
      </c>
      <c r="B328" s="209" t="s">
        <v>1143</v>
      </c>
      <c r="C328" s="210">
        <v>4</v>
      </c>
    </row>
    <row r="329" spans="1:3" ht="15.5" x14ac:dyDescent="0.35">
      <c r="A329" s="209" t="s">
        <v>1144</v>
      </c>
      <c r="B329" s="209" t="s">
        <v>1145</v>
      </c>
      <c r="C329" s="210">
        <v>4</v>
      </c>
    </row>
    <row r="330" spans="1:3" ht="15.5" x14ac:dyDescent="0.35">
      <c r="A330" s="209" t="s">
        <v>1146</v>
      </c>
      <c r="B330" s="209" t="s">
        <v>1147</v>
      </c>
      <c r="C330" s="210">
        <v>5</v>
      </c>
    </row>
    <row r="331" spans="1:3" ht="15.5" x14ac:dyDescent="0.35">
      <c r="A331" s="209" t="s">
        <v>1148</v>
      </c>
      <c r="B331" s="209" t="s">
        <v>1149</v>
      </c>
      <c r="C331" s="210">
        <v>6</v>
      </c>
    </row>
    <row r="332" spans="1:3" ht="15.5" x14ac:dyDescent="0.35">
      <c r="A332" s="209" t="s">
        <v>1150</v>
      </c>
      <c r="B332" s="209" t="s">
        <v>1151</v>
      </c>
      <c r="C332" s="210">
        <v>5</v>
      </c>
    </row>
    <row r="333" spans="1:3" ht="15.5" x14ac:dyDescent="0.35">
      <c r="A333" s="209" t="s">
        <v>1152</v>
      </c>
      <c r="B333" s="209" t="s">
        <v>1153</v>
      </c>
      <c r="C333" s="210">
        <v>5</v>
      </c>
    </row>
    <row r="334" spans="1:3" ht="15.5" x14ac:dyDescent="0.35">
      <c r="A334" s="209" t="s">
        <v>1154</v>
      </c>
      <c r="B334" s="209" t="s">
        <v>1155</v>
      </c>
      <c r="C334" s="210">
        <v>6</v>
      </c>
    </row>
    <row r="335" spans="1:3" ht="15.5" x14ac:dyDescent="0.35">
      <c r="A335" s="209" t="s">
        <v>1156</v>
      </c>
      <c r="B335" s="209" t="s">
        <v>1157</v>
      </c>
      <c r="C335" s="210">
        <v>5</v>
      </c>
    </row>
    <row r="336" spans="1:3" ht="15.5" x14ac:dyDescent="0.35">
      <c r="A336" s="209" t="s">
        <v>1158</v>
      </c>
      <c r="B336" s="209" t="s">
        <v>1159</v>
      </c>
      <c r="C336" s="210">
        <v>5</v>
      </c>
    </row>
    <row r="337" spans="1:3" ht="15.5" x14ac:dyDescent="0.35">
      <c r="A337" s="209" t="s">
        <v>1160</v>
      </c>
      <c r="B337" s="209" t="s">
        <v>1161</v>
      </c>
      <c r="C337" s="210">
        <v>6</v>
      </c>
    </row>
    <row r="338" spans="1:3" ht="15.5" x14ac:dyDescent="0.35">
      <c r="A338" s="209" t="s">
        <v>1162</v>
      </c>
      <c r="B338" s="209" t="s">
        <v>1163</v>
      </c>
      <c r="C338" s="210">
        <v>6</v>
      </c>
    </row>
    <row r="339" spans="1:3" ht="15.5" x14ac:dyDescent="0.35">
      <c r="A339" s="209" t="s">
        <v>484</v>
      </c>
      <c r="B339" s="209" t="s">
        <v>1164</v>
      </c>
      <c r="C339" s="210">
        <v>6</v>
      </c>
    </row>
    <row r="340" spans="1:3" ht="15.5" x14ac:dyDescent="0.35">
      <c r="A340" s="209" t="s">
        <v>1165</v>
      </c>
      <c r="B340" s="209" t="s">
        <v>1166</v>
      </c>
      <c r="C340" s="210">
        <v>6</v>
      </c>
    </row>
    <row r="341" spans="1:3" ht="15.5" x14ac:dyDescent="0.35">
      <c r="A341" s="209" t="s">
        <v>1544</v>
      </c>
      <c r="B341" s="209" t="s">
        <v>1545</v>
      </c>
      <c r="C341" s="210">
        <v>5</v>
      </c>
    </row>
    <row r="342" spans="1:3" ht="15.5" x14ac:dyDescent="0.35">
      <c r="A342" s="209" t="s">
        <v>1546</v>
      </c>
      <c r="B342" s="209" t="s">
        <v>1547</v>
      </c>
      <c r="C342" s="210">
        <v>4</v>
      </c>
    </row>
    <row r="343" spans="1:3" ht="15.5" x14ac:dyDescent="0.35">
      <c r="A343" s="209" t="s">
        <v>1167</v>
      </c>
      <c r="B343" s="209" t="s">
        <v>1168</v>
      </c>
      <c r="C343" s="210">
        <v>6</v>
      </c>
    </row>
    <row r="344" spans="1:3" ht="15.5" x14ac:dyDescent="0.35">
      <c r="A344" s="209" t="s">
        <v>1169</v>
      </c>
      <c r="B344" s="209" t="s">
        <v>1170</v>
      </c>
      <c r="C344" s="210">
        <v>5</v>
      </c>
    </row>
    <row r="345" spans="1:3" ht="15.5" x14ac:dyDescent="0.35">
      <c r="A345" s="209" t="s">
        <v>1171</v>
      </c>
      <c r="B345" s="209" t="s">
        <v>1172</v>
      </c>
      <c r="C345" s="210">
        <v>6</v>
      </c>
    </row>
    <row r="346" spans="1:3" ht="15.5" x14ac:dyDescent="0.35">
      <c r="A346" s="209" t="s">
        <v>1173</v>
      </c>
      <c r="B346" s="209" t="s">
        <v>1174</v>
      </c>
      <c r="C346" s="210">
        <v>6</v>
      </c>
    </row>
    <row r="347" spans="1:3" ht="15.5" x14ac:dyDescent="0.35">
      <c r="A347" s="209" t="s">
        <v>1175</v>
      </c>
      <c r="B347" s="209" t="s">
        <v>1176</v>
      </c>
      <c r="C347" s="210">
        <v>4</v>
      </c>
    </row>
    <row r="348" spans="1:3" ht="15.5" x14ac:dyDescent="0.35">
      <c r="A348" s="209" t="s">
        <v>1177</v>
      </c>
      <c r="B348" s="209" t="s">
        <v>1178</v>
      </c>
      <c r="C348" s="210">
        <v>5</v>
      </c>
    </row>
    <row r="349" spans="1:3" ht="15.5" x14ac:dyDescent="0.35">
      <c r="A349" s="209" t="s">
        <v>1179</v>
      </c>
      <c r="B349" s="209" t="s">
        <v>1180</v>
      </c>
      <c r="C349" s="210">
        <v>4</v>
      </c>
    </row>
    <row r="350" spans="1:3" ht="15.5" x14ac:dyDescent="0.35">
      <c r="A350" s="209" t="s">
        <v>1181</v>
      </c>
      <c r="B350" s="209" t="s">
        <v>1182</v>
      </c>
      <c r="C350" s="210">
        <v>3</v>
      </c>
    </row>
    <row r="351" spans="1:3" ht="15.5" x14ac:dyDescent="0.35">
      <c r="A351" s="209" t="s">
        <v>1183</v>
      </c>
      <c r="B351" s="209" t="s">
        <v>1184</v>
      </c>
      <c r="C351" s="210">
        <v>2</v>
      </c>
    </row>
    <row r="352" spans="1:3" ht="15.5" x14ac:dyDescent="0.35">
      <c r="A352" s="209" t="s">
        <v>1185</v>
      </c>
      <c r="B352" s="209" t="s">
        <v>1186</v>
      </c>
      <c r="C352" s="210">
        <v>3</v>
      </c>
    </row>
    <row r="353" spans="1:3" ht="15.5" x14ac:dyDescent="0.35">
      <c r="A353" s="209" t="s">
        <v>1187</v>
      </c>
      <c r="B353" s="209" t="s">
        <v>555</v>
      </c>
      <c r="C353" s="210">
        <v>2</v>
      </c>
    </row>
    <row r="354" spans="1:3" ht="15.5" x14ac:dyDescent="0.35">
      <c r="A354" s="209" t="s">
        <v>1188</v>
      </c>
      <c r="B354" s="209" t="s">
        <v>1189</v>
      </c>
      <c r="C354" s="210">
        <v>7</v>
      </c>
    </row>
    <row r="355" spans="1:3" ht="15.5" x14ac:dyDescent="0.35">
      <c r="A355" s="209" t="s">
        <v>1190</v>
      </c>
      <c r="B355" s="209" t="s">
        <v>1191</v>
      </c>
      <c r="C355" s="210">
        <v>6</v>
      </c>
    </row>
    <row r="356" spans="1:3" ht="15.5" x14ac:dyDescent="0.35">
      <c r="A356" s="209" t="s">
        <v>1192</v>
      </c>
      <c r="B356" s="209" t="s">
        <v>1193</v>
      </c>
      <c r="C356" s="210">
        <v>7</v>
      </c>
    </row>
    <row r="357" spans="1:3" ht="15.5" x14ac:dyDescent="0.35">
      <c r="A357" s="209" t="s">
        <v>1194</v>
      </c>
      <c r="B357" s="209" t="s">
        <v>1195</v>
      </c>
      <c r="C357" s="210">
        <v>5</v>
      </c>
    </row>
    <row r="358" spans="1:3" ht="15.5" x14ac:dyDescent="0.35">
      <c r="A358" s="209" t="s">
        <v>1196</v>
      </c>
      <c r="B358" s="209" t="s">
        <v>1197</v>
      </c>
      <c r="C358" s="210">
        <v>5</v>
      </c>
    </row>
    <row r="359" spans="1:3" ht="15.5" x14ac:dyDescent="0.35">
      <c r="A359" s="209" t="s">
        <v>1198</v>
      </c>
      <c r="B359" s="209" t="s">
        <v>1199</v>
      </c>
      <c r="C359" s="210">
        <v>6</v>
      </c>
    </row>
    <row r="360" spans="1:3" ht="15.5" x14ac:dyDescent="0.35">
      <c r="A360" s="209" t="s">
        <v>1200</v>
      </c>
      <c r="B360" s="209" t="s">
        <v>1201</v>
      </c>
      <c r="C360" s="210">
        <v>5</v>
      </c>
    </row>
    <row r="361" spans="1:3" ht="15.5" x14ac:dyDescent="0.35">
      <c r="A361" s="209" t="s">
        <v>1202</v>
      </c>
      <c r="B361" s="209" t="s">
        <v>1203</v>
      </c>
      <c r="C361" s="210">
        <v>4</v>
      </c>
    </row>
    <row r="362" spans="1:3" ht="15.5" x14ac:dyDescent="0.35">
      <c r="A362" s="209" t="s">
        <v>1204</v>
      </c>
      <c r="B362" s="209" t="s">
        <v>1205</v>
      </c>
      <c r="C362" s="210">
        <v>2</v>
      </c>
    </row>
    <row r="363" spans="1:3" ht="15.5" x14ac:dyDescent="0.35">
      <c r="A363" s="209" t="s">
        <v>1206</v>
      </c>
      <c r="B363" s="209" t="s">
        <v>1207</v>
      </c>
      <c r="C363" s="210">
        <v>4</v>
      </c>
    </row>
    <row r="364" spans="1:3" ht="15.5" x14ac:dyDescent="0.35">
      <c r="A364" s="209" t="s">
        <v>1208</v>
      </c>
      <c r="B364" s="209" t="s">
        <v>1209</v>
      </c>
      <c r="C364" s="210">
        <v>4</v>
      </c>
    </row>
    <row r="365" spans="1:3" ht="15.5" x14ac:dyDescent="0.35">
      <c r="A365" s="209" t="s">
        <v>477</v>
      </c>
      <c r="B365" s="209" t="s">
        <v>1210</v>
      </c>
      <c r="C365" s="210">
        <v>5</v>
      </c>
    </row>
    <row r="366" spans="1:3" ht="15.5" x14ac:dyDescent="0.35">
      <c r="A366" s="209" t="s">
        <v>1211</v>
      </c>
      <c r="B366" s="209" t="s">
        <v>1212</v>
      </c>
      <c r="C366" s="210">
        <v>2</v>
      </c>
    </row>
    <row r="367" spans="1:3" ht="15.5" x14ac:dyDescent="0.35">
      <c r="A367" s="209" t="s">
        <v>1213</v>
      </c>
      <c r="B367" s="209" t="s">
        <v>1214</v>
      </c>
      <c r="C367" s="210">
        <v>4</v>
      </c>
    </row>
    <row r="368" spans="1:3" ht="15.5" x14ac:dyDescent="0.35">
      <c r="A368" s="209" t="s">
        <v>1215</v>
      </c>
      <c r="B368" s="209" t="s">
        <v>1216</v>
      </c>
      <c r="C368" s="210">
        <v>4</v>
      </c>
    </row>
    <row r="369" spans="1:3" ht="15.5" x14ac:dyDescent="0.35">
      <c r="A369" s="209" t="s">
        <v>1217</v>
      </c>
      <c r="B369" s="209" t="s">
        <v>1218</v>
      </c>
      <c r="C369" s="210">
        <v>5</v>
      </c>
    </row>
    <row r="370" spans="1:3" ht="15.5" x14ac:dyDescent="0.35">
      <c r="A370" s="209" t="s">
        <v>1219</v>
      </c>
      <c r="B370" s="209" t="s">
        <v>1220</v>
      </c>
      <c r="C370" s="210">
        <v>8</v>
      </c>
    </row>
    <row r="371" spans="1:3" ht="15.5" x14ac:dyDescent="0.35">
      <c r="A371" s="209" t="s">
        <v>1221</v>
      </c>
      <c r="B371" s="209" t="s">
        <v>1222</v>
      </c>
      <c r="C371" s="210">
        <v>3</v>
      </c>
    </row>
    <row r="372" spans="1:3" ht="15.5" x14ac:dyDescent="0.35">
      <c r="A372" s="209" t="s">
        <v>1223</v>
      </c>
      <c r="B372" s="209" t="s">
        <v>1224</v>
      </c>
      <c r="C372" s="210">
        <v>4</v>
      </c>
    </row>
    <row r="373" spans="1:3" ht="15.5" x14ac:dyDescent="0.35">
      <c r="A373" s="209" t="s">
        <v>1225</v>
      </c>
      <c r="B373" s="209" t="s">
        <v>1226</v>
      </c>
      <c r="C373" s="210">
        <v>4</v>
      </c>
    </row>
    <row r="374" spans="1:3" ht="31" x14ac:dyDescent="0.35">
      <c r="A374" s="209" t="s">
        <v>1227</v>
      </c>
      <c r="B374" s="209" t="s">
        <v>1228</v>
      </c>
      <c r="C374" s="210">
        <v>4</v>
      </c>
    </row>
    <row r="375" spans="1:3" ht="15.5" x14ac:dyDescent="0.35">
      <c r="A375" s="209" t="s">
        <v>1229</v>
      </c>
      <c r="B375" s="209" t="s">
        <v>1230</v>
      </c>
      <c r="C375" s="210">
        <v>5</v>
      </c>
    </row>
    <row r="376" spans="1:3" ht="15.5" x14ac:dyDescent="0.35">
      <c r="A376" s="209" t="s">
        <v>1231</v>
      </c>
      <c r="B376" s="209" t="s">
        <v>1232</v>
      </c>
      <c r="C376" s="210">
        <v>5</v>
      </c>
    </row>
    <row r="377" spans="1:3" ht="15.5" x14ac:dyDescent="0.35">
      <c r="A377" s="209" t="s">
        <v>1233</v>
      </c>
      <c r="B377" s="209" t="s">
        <v>1234</v>
      </c>
      <c r="C377" s="210">
        <v>5</v>
      </c>
    </row>
    <row r="378" spans="1:3" ht="15.5" x14ac:dyDescent="0.35">
      <c r="A378" s="209" t="s">
        <v>1235</v>
      </c>
      <c r="B378" s="209" t="s">
        <v>1236</v>
      </c>
      <c r="C378" s="210">
        <v>4</v>
      </c>
    </row>
    <row r="379" spans="1:3" ht="15.5" x14ac:dyDescent="0.35">
      <c r="A379" s="209" t="s">
        <v>1237</v>
      </c>
      <c r="B379" s="209" t="s">
        <v>1238</v>
      </c>
      <c r="C379" s="210">
        <v>6</v>
      </c>
    </row>
    <row r="380" spans="1:3" ht="15.5" x14ac:dyDescent="0.35">
      <c r="A380" s="209" t="s">
        <v>1239</v>
      </c>
      <c r="B380" s="209" t="s">
        <v>1240</v>
      </c>
      <c r="C380" s="210">
        <v>4</v>
      </c>
    </row>
    <row r="381" spans="1:3" ht="15.5" x14ac:dyDescent="0.35">
      <c r="A381" s="209" t="s">
        <v>1241</v>
      </c>
      <c r="B381" s="209" t="s">
        <v>555</v>
      </c>
      <c r="C381" s="210">
        <v>2</v>
      </c>
    </row>
    <row r="382" spans="1:3" ht="15.5" x14ac:dyDescent="0.35">
      <c r="A382" s="209" t="s">
        <v>1242</v>
      </c>
      <c r="B382" s="209" t="s">
        <v>1243</v>
      </c>
      <c r="C382" s="210">
        <v>4</v>
      </c>
    </row>
    <row r="383" spans="1:3" ht="15.5" x14ac:dyDescent="0.35">
      <c r="A383" s="209" t="s">
        <v>1244</v>
      </c>
      <c r="B383" s="209" t="s">
        <v>1245</v>
      </c>
      <c r="C383" s="210">
        <v>1</v>
      </c>
    </row>
    <row r="384" spans="1:3" ht="15.5" x14ac:dyDescent="0.35">
      <c r="A384" s="209" t="s">
        <v>1246</v>
      </c>
      <c r="B384" s="209" t="s">
        <v>1247</v>
      </c>
      <c r="C384" s="210">
        <v>4</v>
      </c>
    </row>
    <row r="385" spans="1:3" ht="15.5" x14ac:dyDescent="0.35">
      <c r="A385" s="209" t="s">
        <v>1248</v>
      </c>
      <c r="B385" s="209" t="s">
        <v>1249</v>
      </c>
      <c r="C385" s="210">
        <v>3</v>
      </c>
    </row>
    <row r="386" spans="1:3" ht="15.5" x14ac:dyDescent="0.35">
      <c r="A386" s="209" t="s">
        <v>1250</v>
      </c>
      <c r="B386" s="209" t="s">
        <v>1251</v>
      </c>
      <c r="C386" s="210">
        <v>5</v>
      </c>
    </row>
    <row r="387" spans="1:3" ht="15.5" x14ac:dyDescent="0.35">
      <c r="A387" s="209" t="s">
        <v>1252</v>
      </c>
      <c r="B387" s="209" t="s">
        <v>1253</v>
      </c>
      <c r="C387" s="210">
        <v>4</v>
      </c>
    </row>
    <row r="388" spans="1:3" ht="15.5" x14ac:dyDescent="0.35">
      <c r="A388" s="209" t="s">
        <v>1254</v>
      </c>
      <c r="B388" s="209" t="s">
        <v>1255</v>
      </c>
      <c r="C388" s="210">
        <v>4</v>
      </c>
    </row>
    <row r="389" spans="1:3" ht="15.5" x14ac:dyDescent="0.35">
      <c r="A389" s="209" t="s">
        <v>1256</v>
      </c>
      <c r="B389" s="209" t="s">
        <v>1257</v>
      </c>
      <c r="C389" s="210">
        <v>5</v>
      </c>
    </row>
    <row r="390" spans="1:3" ht="15.5" x14ac:dyDescent="0.35">
      <c r="A390" s="209" t="s">
        <v>1258</v>
      </c>
      <c r="B390" s="209" t="s">
        <v>1259</v>
      </c>
      <c r="C390" s="210">
        <v>1</v>
      </c>
    </row>
    <row r="391" spans="1:3" ht="15.5" x14ac:dyDescent="0.35">
      <c r="A391" s="209" t="s">
        <v>1260</v>
      </c>
      <c r="B391" s="209" t="s">
        <v>1261</v>
      </c>
      <c r="C391" s="210">
        <v>1</v>
      </c>
    </row>
    <row r="392" spans="1:3" ht="15.5" x14ac:dyDescent="0.35">
      <c r="A392" s="209" t="s">
        <v>1262</v>
      </c>
      <c r="B392" s="209" t="s">
        <v>555</v>
      </c>
      <c r="C392" s="210">
        <v>2</v>
      </c>
    </row>
    <row r="393" spans="1:3" ht="15.5" x14ac:dyDescent="0.35">
      <c r="A393" s="209" t="s">
        <v>1263</v>
      </c>
      <c r="B393" s="209" t="s">
        <v>1264</v>
      </c>
      <c r="C393" s="210">
        <v>1</v>
      </c>
    </row>
    <row r="394" spans="1:3" ht="15.5" x14ac:dyDescent="0.35">
      <c r="A394" s="209" t="s">
        <v>1265</v>
      </c>
      <c r="B394" s="209" t="s">
        <v>1266</v>
      </c>
      <c r="C394" s="210">
        <v>1</v>
      </c>
    </row>
    <row r="395" spans="1:3" ht="15.5" x14ac:dyDescent="0.35">
      <c r="A395" s="209" t="s">
        <v>1267</v>
      </c>
      <c r="B395" s="209" t="s">
        <v>1268</v>
      </c>
      <c r="C395" s="210">
        <v>1</v>
      </c>
    </row>
    <row r="396" spans="1:3" ht="15.5" x14ac:dyDescent="0.35">
      <c r="A396" s="209" t="s">
        <v>1269</v>
      </c>
      <c r="B396" s="209" t="s">
        <v>1270</v>
      </c>
      <c r="C396" s="210">
        <v>1</v>
      </c>
    </row>
    <row r="397" spans="1:3" ht="15.5" x14ac:dyDescent="0.35">
      <c r="A397" s="209" t="s">
        <v>1271</v>
      </c>
      <c r="B397" s="209" t="s">
        <v>1272</v>
      </c>
      <c r="C397" s="210">
        <v>1</v>
      </c>
    </row>
    <row r="398" spans="1:3" ht="15.5" x14ac:dyDescent="0.35">
      <c r="A398" s="209" t="s">
        <v>1273</v>
      </c>
      <c r="B398" s="209" t="s">
        <v>1274</v>
      </c>
      <c r="C398" s="210">
        <v>1</v>
      </c>
    </row>
    <row r="399" spans="1:3" ht="15.5" x14ac:dyDescent="0.35">
      <c r="A399" s="209" t="s">
        <v>1275</v>
      </c>
      <c r="B399" s="209" t="s">
        <v>1276</v>
      </c>
      <c r="C399" s="210">
        <v>1</v>
      </c>
    </row>
    <row r="400" spans="1:3" ht="15.5" x14ac:dyDescent="0.35">
      <c r="A400" s="209" t="s">
        <v>1277</v>
      </c>
      <c r="B400" s="209" t="s">
        <v>1278</v>
      </c>
      <c r="C400" s="210">
        <v>1</v>
      </c>
    </row>
    <row r="401" spans="1:3" ht="15.5" x14ac:dyDescent="0.35">
      <c r="A401" s="209" t="s">
        <v>1279</v>
      </c>
      <c r="B401" s="209" t="s">
        <v>1280</v>
      </c>
      <c r="C401" s="210">
        <v>1</v>
      </c>
    </row>
    <row r="402" spans="1:3" ht="15.5" x14ac:dyDescent="0.35">
      <c r="A402" s="209" t="s">
        <v>1281</v>
      </c>
      <c r="B402" s="209" t="s">
        <v>1282</v>
      </c>
      <c r="C402" s="210">
        <v>1</v>
      </c>
    </row>
    <row r="403" spans="1:3" ht="15.5" x14ac:dyDescent="0.35">
      <c r="A403" s="209" t="s">
        <v>1283</v>
      </c>
      <c r="B403" s="209" t="s">
        <v>1284</v>
      </c>
      <c r="C403" s="210">
        <v>1</v>
      </c>
    </row>
    <row r="404" spans="1:3" ht="15.5" x14ac:dyDescent="0.35">
      <c r="A404" s="209" t="s">
        <v>1285</v>
      </c>
      <c r="B404" s="209" t="s">
        <v>1286</v>
      </c>
      <c r="C404" s="210">
        <v>1</v>
      </c>
    </row>
    <row r="405" spans="1:3" ht="15.5" x14ac:dyDescent="0.35">
      <c r="A405" s="209" t="s">
        <v>1287</v>
      </c>
      <c r="B405" s="209" t="s">
        <v>1288</v>
      </c>
      <c r="C405" s="210">
        <v>1</v>
      </c>
    </row>
    <row r="406" spans="1:3" ht="15.5" x14ac:dyDescent="0.35">
      <c r="A406" s="209" t="s">
        <v>1289</v>
      </c>
      <c r="B406" s="209" t="s">
        <v>1290</v>
      </c>
      <c r="C406" s="210">
        <v>1</v>
      </c>
    </row>
    <row r="407" spans="1:3" ht="15.5" x14ac:dyDescent="0.35">
      <c r="A407" s="209" t="s">
        <v>1291</v>
      </c>
      <c r="B407" s="209" t="s">
        <v>1292</v>
      </c>
      <c r="C407" s="210">
        <v>1</v>
      </c>
    </row>
    <row r="408" spans="1:3" ht="15.5" x14ac:dyDescent="0.35">
      <c r="A408" s="209" t="s">
        <v>1293</v>
      </c>
      <c r="B408" s="209" t="s">
        <v>1294</v>
      </c>
      <c r="C408" s="210">
        <v>1</v>
      </c>
    </row>
    <row r="409" spans="1:3" ht="15.5" x14ac:dyDescent="0.35">
      <c r="A409" s="209" t="s">
        <v>1295</v>
      </c>
      <c r="B409" s="209" t="s">
        <v>1296</v>
      </c>
      <c r="C409" s="210">
        <v>1</v>
      </c>
    </row>
    <row r="410" spans="1:3" ht="15.5" x14ac:dyDescent="0.35">
      <c r="A410" s="209" t="s">
        <v>1297</v>
      </c>
      <c r="B410" s="209" t="s">
        <v>1298</v>
      </c>
      <c r="C410" s="210">
        <v>1</v>
      </c>
    </row>
    <row r="411" spans="1:3" ht="15.5" x14ac:dyDescent="0.35">
      <c r="A411" s="209" t="s">
        <v>1299</v>
      </c>
      <c r="B411" s="209" t="s">
        <v>1300</v>
      </c>
      <c r="C411" s="210">
        <v>1</v>
      </c>
    </row>
    <row r="412" spans="1:3" ht="15.5" x14ac:dyDescent="0.35">
      <c r="A412" s="209" t="s">
        <v>1301</v>
      </c>
      <c r="B412" s="209" t="s">
        <v>1302</v>
      </c>
      <c r="C412" s="210">
        <v>1</v>
      </c>
    </row>
    <row r="413" spans="1:3" ht="15.5" x14ac:dyDescent="0.35">
      <c r="A413" s="209" t="s">
        <v>1303</v>
      </c>
      <c r="B413" s="209" t="s">
        <v>1304</v>
      </c>
      <c r="C413" s="210">
        <v>1</v>
      </c>
    </row>
    <row r="414" spans="1:3" ht="15.5" x14ac:dyDescent="0.35">
      <c r="A414" s="209" t="s">
        <v>1305</v>
      </c>
      <c r="B414" s="209" t="s">
        <v>1306</v>
      </c>
      <c r="C414" s="210">
        <v>1</v>
      </c>
    </row>
    <row r="415" spans="1:3" ht="15.5" x14ac:dyDescent="0.35">
      <c r="A415" s="209" t="s">
        <v>1307</v>
      </c>
      <c r="B415" s="209" t="s">
        <v>1308</v>
      </c>
      <c r="C415" s="210">
        <v>1</v>
      </c>
    </row>
    <row r="416" spans="1:3" ht="15.5" x14ac:dyDescent="0.35">
      <c r="A416" s="209" t="s">
        <v>1309</v>
      </c>
      <c r="B416" s="209" t="s">
        <v>1310</v>
      </c>
      <c r="C416" s="210">
        <v>1</v>
      </c>
    </row>
    <row r="417" spans="1:3" ht="15.5" x14ac:dyDescent="0.35">
      <c r="A417" s="209" t="s">
        <v>1311</v>
      </c>
      <c r="B417" s="209" t="s">
        <v>1312</v>
      </c>
      <c r="C417" s="210">
        <v>1</v>
      </c>
    </row>
    <row r="418" spans="1:3" ht="15.5" x14ac:dyDescent="0.35">
      <c r="A418" s="209" t="s">
        <v>1313</v>
      </c>
      <c r="B418" s="209" t="s">
        <v>1314</v>
      </c>
      <c r="C418" s="210">
        <v>1</v>
      </c>
    </row>
    <row r="419" spans="1:3" ht="15.5" x14ac:dyDescent="0.35">
      <c r="A419" s="209" t="s">
        <v>1315</v>
      </c>
      <c r="B419" s="209" t="s">
        <v>1316</v>
      </c>
      <c r="C419" s="210">
        <v>1</v>
      </c>
    </row>
    <row r="420" spans="1:3" ht="15.5" x14ac:dyDescent="0.35">
      <c r="A420" s="209" t="s">
        <v>1317</v>
      </c>
      <c r="B420" s="209" t="s">
        <v>1318</v>
      </c>
      <c r="C420" s="210">
        <v>1</v>
      </c>
    </row>
    <row r="421" spans="1:3" ht="15.5" x14ac:dyDescent="0.35">
      <c r="A421" s="209" t="s">
        <v>1319</v>
      </c>
      <c r="B421" s="209" t="s">
        <v>1320</v>
      </c>
      <c r="C421" s="210">
        <v>1</v>
      </c>
    </row>
    <row r="422" spans="1:3" ht="15.5" x14ac:dyDescent="0.35">
      <c r="A422" s="209" t="s">
        <v>1321</v>
      </c>
      <c r="B422" s="209" t="s">
        <v>1322</v>
      </c>
      <c r="C422" s="210">
        <v>1</v>
      </c>
    </row>
    <row r="423" spans="1:3" ht="15.5" x14ac:dyDescent="0.35">
      <c r="A423" s="209" t="s">
        <v>1323</v>
      </c>
      <c r="B423" s="209" t="s">
        <v>1324</v>
      </c>
      <c r="C423" s="210">
        <v>1</v>
      </c>
    </row>
    <row r="424" spans="1:3" ht="15.5" x14ac:dyDescent="0.35">
      <c r="A424" s="209" t="s">
        <v>1325</v>
      </c>
      <c r="B424" s="209" t="s">
        <v>1326</v>
      </c>
      <c r="C424" s="210">
        <v>1</v>
      </c>
    </row>
    <row r="425" spans="1:3" ht="15.5" x14ac:dyDescent="0.35">
      <c r="A425" s="209" t="s">
        <v>1327</v>
      </c>
      <c r="B425" s="209" t="s">
        <v>1328</v>
      </c>
      <c r="C425" s="210">
        <v>1</v>
      </c>
    </row>
    <row r="426" spans="1:3" ht="15.5" x14ac:dyDescent="0.35">
      <c r="A426" s="209" t="s">
        <v>1329</v>
      </c>
      <c r="B426" s="209" t="s">
        <v>1330</v>
      </c>
      <c r="C426" s="210">
        <v>1</v>
      </c>
    </row>
    <row r="427" spans="1:3" ht="15.5" x14ac:dyDescent="0.35">
      <c r="A427" s="209" t="s">
        <v>1331</v>
      </c>
      <c r="B427" s="209" t="s">
        <v>1332</v>
      </c>
      <c r="C427" s="210">
        <v>1</v>
      </c>
    </row>
    <row r="428" spans="1:3" ht="15.5" x14ac:dyDescent="0.35">
      <c r="A428" s="209" t="s">
        <v>1333</v>
      </c>
      <c r="B428" s="209" t="s">
        <v>1334</v>
      </c>
      <c r="C428" s="210">
        <v>1</v>
      </c>
    </row>
    <row r="429" spans="1:3" ht="15.5" x14ac:dyDescent="0.35">
      <c r="A429" s="209" t="s">
        <v>1335</v>
      </c>
      <c r="B429" s="209" t="s">
        <v>1322</v>
      </c>
      <c r="C429" s="210">
        <v>1</v>
      </c>
    </row>
    <row r="430" spans="1:3" ht="15.5" x14ac:dyDescent="0.35">
      <c r="A430" s="209" t="s">
        <v>1336</v>
      </c>
      <c r="B430" s="209" t="s">
        <v>1337</v>
      </c>
      <c r="C430" s="210">
        <v>1</v>
      </c>
    </row>
    <row r="431" spans="1:3" ht="15.5" x14ac:dyDescent="0.35">
      <c r="A431" s="209" t="s">
        <v>1338</v>
      </c>
      <c r="B431" s="209" t="s">
        <v>1339</v>
      </c>
      <c r="C431" s="210">
        <v>1</v>
      </c>
    </row>
    <row r="432" spans="1:3" ht="15.5" x14ac:dyDescent="0.35">
      <c r="A432" s="209" t="s">
        <v>1340</v>
      </c>
      <c r="B432" s="209" t="s">
        <v>1341</v>
      </c>
      <c r="C432" s="210">
        <v>1</v>
      </c>
    </row>
    <row r="433" spans="1:3" ht="15.5" x14ac:dyDescent="0.35">
      <c r="A433" s="209" t="s">
        <v>1342</v>
      </c>
      <c r="B433" s="209" t="s">
        <v>1343</v>
      </c>
      <c r="C433" s="210">
        <v>1</v>
      </c>
    </row>
    <row r="434" spans="1:3" ht="15.5" x14ac:dyDescent="0.35">
      <c r="A434" s="209" t="s">
        <v>1344</v>
      </c>
      <c r="B434" s="209" t="s">
        <v>1345</v>
      </c>
      <c r="C434" s="210">
        <v>1</v>
      </c>
    </row>
    <row r="435" spans="1:3" ht="15.5" x14ac:dyDescent="0.35">
      <c r="A435" s="209" t="s">
        <v>1346</v>
      </c>
      <c r="B435" s="209" t="s">
        <v>1347</v>
      </c>
      <c r="C435" s="210">
        <v>1</v>
      </c>
    </row>
    <row r="436" spans="1:3" ht="15.5" x14ac:dyDescent="0.35">
      <c r="A436" s="209" t="s">
        <v>1348</v>
      </c>
      <c r="B436" s="209" t="s">
        <v>1349</v>
      </c>
      <c r="C436" s="210">
        <v>1</v>
      </c>
    </row>
    <row r="437" spans="1:3" ht="15.5" x14ac:dyDescent="0.35">
      <c r="A437" s="209" t="s">
        <v>1350</v>
      </c>
      <c r="B437" s="209" t="s">
        <v>1351</v>
      </c>
      <c r="C437" s="210">
        <v>1</v>
      </c>
    </row>
    <row r="438" spans="1:3" ht="15.5" x14ac:dyDescent="0.35">
      <c r="A438" s="209" t="s">
        <v>1352</v>
      </c>
      <c r="B438" s="209" t="s">
        <v>1353</v>
      </c>
      <c r="C438" s="210">
        <v>1</v>
      </c>
    </row>
    <row r="439" spans="1:3" ht="15.5" x14ac:dyDescent="0.35">
      <c r="A439" s="209" t="s">
        <v>1354</v>
      </c>
      <c r="B439" s="209" t="s">
        <v>1355</v>
      </c>
      <c r="C439" s="210">
        <v>1</v>
      </c>
    </row>
    <row r="440" spans="1:3" ht="15.5" x14ac:dyDescent="0.35">
      <c r="A440" s="209" t="s">
        <v>1356</v>
      </c>
      <c r="B440" s="209" t="s">
        <v>1357</v>
      </c>
      <c r="C440" s="210">
        <v>1</v>
      </c>
    </row>
    <row r="441" spans="1:3" ht="15.5" x14ac:dyDescent="0.35">
      <c r="A441" s="209" t="s">
        <v>1358</v>
      </c>
      <c r="B441" s="209" t="s">
        <v>1359</v>
      </c>
      <c r="C441" s="210">
        <v>1</v>
      </c>
    </row>
    <row r="442" spans="1:3" ht="15.5" x14ac:dyDescent="0.35">
      <c r="A442" s="209" t="s">
        <v>1360</v>
      </c>
      <c r="B442" s="209" t="s">
        <v>1361</v>
      </c>
      <c r="C442" s="210">
        <v>1</v>
      </c>
    </row>
    <row r="443" spans="1:3" ht="15.5" x14ac:dyDescent="0.35">
      <c r="A443" s="209" t="s">
        <v>1362</v>
      </c>
      <c r="B443" s="209" t="s">
        <v>1363</v>
      </c>
      <c r="C443" s="210">
        <v>1</v>
      </c>
    </row>
    <row r="444" spans="1:3" ht="15.5" x14ac:dyDescent="0.35">
      <c r="A444" s="209" t="s">
        <v>1364</v>
      </c>
      <c r="B444" s="209" t="s">
        <v>1365</v>
      </c>
      <c r="C444" s="210">
        <v>1</v>
      </c>
    </row>
    <row r="445" spans="1:3" ht="15.5" x14ac:dyDescent="0.35">
      <c r="A445" s="209" t="s">
        <v>1366</v>
      </c>
      <c r="B445" s="209" t="s">
        <v>1367</v>
      </c>
      <c r="C445" s="210">
        <v>1</v>
      </c>
    </row>
    <row r="446" spans="1:3" ht="15.5" x14ac:dyDescent="0.35">
      <c r="A446" s="209" t="s">
        <v>1368</v>
      </c>
      <c r="B446" s="209" t="s">
        <v>1369</v>
      </c>
      <c r="C446" s="210">
        <v>1</v>
      </c>
    </row>
    <row r="447" spans="1:3" ht="15.5" x14ac:dyDescent="0.35">
      <c r="A447" s="209" t="s">
        <v>1370</v>
      </c>
      <c r="B447" s="209" t="s">
        <v>1371</v>
      </c>
      <c r="C447" s="210">
        <v>1</v>
      </c>
    </row>
    <row r="448" spans="1:3" ht="15.5" x14ac:dyDescent="0.35">
      <c r="A448" s="209" t="s">
        <v>1372</v>
      </c>
      <c r="B448" s="209" t="s">
        <v>1373</v>
      </c>
      <c r="C448" s="210">
        <v>1</v>
      </c>
    </row>
    <row r="449" spans="1:3" ht="15.5" x14ac:dyDescent="0.35">
      <c r="A449" s="209" t="s">
        <v>1374</v>
      </c>
      <c r="B449" s="209" t="s">
        <v>1375</v>
      </c>
      <c r="C449" s="210">
        <v>1</v>
      </c>
    </row>
    <row r="450" spans="1:3" ht="15.5" x14ac:dyDescent="0.35">
      <c r="A450" s="209" t="s">
        <v>1376</v>
      </c>
      <c r="B450" s="209" t="s">
        <v>1377</v>
      </c>
      <c r="C450" s="210">
        <v>1</v>
      </c>
    </row>
    <row r="451" spans="1:3" ht="15.5" x14ac:dyDescent="0.35">
      <c r="A451" s="209" t="s">
        <v>1378</v>
      </c>
      <c r="B451" s="209" t="s">
        <v>1379</v>
      </c>
      <c r="C451" s="210">
        <v>1</v>
      </c>
    </row>
    <row r="452" spans="1:3" ht="15.5" x14ac:dyDescent="0.35">
      <c r="A452" s="209" t="s">
        <v>1380</v>
      </c>
      <c r="B452" s="209" t="s">
        <v>1381</v>
      </c>
      <c r="C452" s="210">
        <v>1</v>
      </c>
    </row>
    <row r="453" spans="1:3" ht="15.5" x14ac:dyDescent="0.35">
      <c r="A453" s="209" t="s">
        <v>1382</v>
      </c>
      <c r="B453" s="209" t="s">
        <v>1383</v>
      </c>
      <c r="C453" s="210">
        <v>1</v>
      </c>
    </row>
    <row r="454" spans="1:3" ht="15.5" x14ac:dyDescent="0.35">
      <c r="A454" s="209" t="s">
        <v>1384</v>
      </c>
      <c r="B454" s="209" t="s">
        <v>1385</v>
      </c>
      <c r="C454" s="210">
        <v>1</v>
      </c>
    </row>
    <row r="455" spans="1:3" ht="15.5" x14ac:dyDescent="0.35">
      <c r="A455" s="209" t="s">
        <v>1386</v>
      </c>
      <c r="B455" s="209" t="s">
        <v>1387</v>
      </c>
      <c r="C455" s="210">
        <v>1</v>
      </c>
    </row>
    <row r="456" spans="1:3" ht="15.5" x14ac:dyDescent="0.35">
      <c r="A456" s="209" t="s">
        <v>1388</v>
      </c>
      <c r="B456" s="209" t="s">
        <v>1389</v>
      </c>
      <c r="C456" s="210">
        <v>1</v>
      </c>
    </row>
    <row r="457" spans="1:3" ht="15.5" x14ac:dyDescent="0.35">
      <c r="A457" s="209" t="s">
        <v>1390</v>
      </c>
      <c r="B457" s="209" t="s">
        <v>1391</v>
      </c>
      <c r="C457" s="210">
        <v>1</v>
      </c>
    </row>
    <row r="458" spans="1:3" ht="15.5" x14ac:dyDescent="0.35">
      <c r="A458" s="209" t="s">
        <v>1392</v>
      </c>
      <c r="B458" s="209" t="s">
        <v>1393</v>
      </c>
      <c r="C458" s="210">
        <v>1</v>
      </c>
    </row>
    <row r="459" spans="1:3" ht="15.5" x14ac:dyDescent="0.35">
      <c r="A459" s="209" t="s">
        <v>1394</v>
      </c>
      <c r="B459" s="209" t="s">
        <v>1395</v>
      </c>
      <c r="C459" s="210">
        <v>1</v>
      </c>
    </row>
    <row r="460" spans="1:3" ht="15.5" x14ac:dyDescent="0.35">
      <c r="A460" s="209" t="s">
        <v>1396</v>
      </c>
      <c r="B460" s="209" t="s">
        <v>1397</v>
      </c>
      <c r="C460" s="210">
        <v>1</v>
      </c>
    </row>
    <row r="461" spans="1:3" ht="15.5" x14ac:dyDescent="0.35">
      <c r="A461" s="209" t="s">
        <v>1398</v>
      </c>
      <c r="B461" s="209" t="s">
        <v>1399</v>
      </c>
      <c r="C461" s="210">
        <v>1</v>
      </c>
    </row>
    <row r="462" spans="1:3" ht="15.5" x14ac:dyDescent="0.35">
      <c r="A462" s="209" t="s">
        <v>1400</v>
      </c>
      <c r="B462" s="209" t="s">
        <v>1401</v>
      </c>
      <c r="C462" s="210">
        <v>1</v>
      </c>
    </row>
    <row r="463" spans="1:3" ht="15.5" x14ac:dyDescent="0.35">
      <c r="A463" s="209" t="s">
        <v>1402</v>
      </c>
      <c r="B463" s="209" t="s">
        <v>1403</v>
      </c>
      <c r="C463" s="210">
        <v>1</v>
      </c>
    </row>
    <row r="464" spans="1:3" ht="15.5" x14ac:dyDescent="0.35">
      <c r="A464" s="209" t="s">
        <v>1404</v>
      </c>
      <c r="B464" s="209" t="s">
        <v>1405</v>
      </c>
      <c r="C464" s="210">
        <v>1</v>
      </c>
    </row>
    <row r="465" spans="1:3" ht="15.5" x14ac:dyDescent="0.35">
      <c r="A465" s="209" t="s">
        <v>1406</v>
      </c>
      <c r="B465" s="209" t="s">
        <v>1407</v>
      </c>
      <c r="C465" s="210">
        <v>1</v>
      </c>
    </row>
    <row r="466" spans="1:3" ht="15.5" x14ac:dyDescent="0.35">
      <c r="A466" s="209" t="s">
        <v>1408</v>
      </c>
      <c r="B466" s="209" t="s">
        <v>1409</v>
      </c>
      <c r="C466" s="210">
        <v>1</v>
      </c>
    </row>
    <row r="467" spans="1:3" ht="15.5" x14ac:dyDescent="0.35">
      <c r="A467" s="209" t="s">
        <v>1410</v>
      </c>
      <c r="B467" s="209" t="s">
        <v>1411</v>
      </c>
      <c r="C467" s="210">
        <v>1</v>
      </c>
    </row>
    <row r="468" spans="1:3" ht="15.5" x14ac:dyDescent="0.35">
      <c r="A468" s="209" t="s">
        <v>1412</v>
      </c>
      <c r="B468" s="209" t="s">
        <v>1413</v>
      </c>
      <c r="C468" s="210">
        <v>1</v>
      </c>
    </row>
    <row r="469" spans="1:3" ht="15.5" x14ac:dyDescent="0.35">
      <c r="A469" s="209" t="s">
        <v>1414</v>
      </c>
      <c r="B469" s="209" t="s">
        <v>1415</v>
      </c>
      <c r="C469" s="210">
        <v>1</v>
      </c>
    </row>
    <row r="470" spans="1:3" ht="15.5" x14ac:dyDescent="0.35">
      <c r="A470" s="209" t="s">
        <v>1416</v>
      </c>
      <c r="B470" s="209" t="s">
        <v>1417</v>
      </c>
      <c r="C470" s="210">
        <v>1</v>
      </c>
    </row>
    <row r="471" spans="1:3" ht="15.5" x14ac:dyDescent="0.35">
      <c r="A471" s="209" t="s">
        <v>1418</v>
      </c>
      <c r="B471" s="209" t="s">
        <v>1419</v>
      </c>
      <c r="C471" s="210">
        <v>1</v>
      </c>
    </row>
    <row r="472" spans="1:3" ht="15.5" x14ac:dyDescent="0.35">
      <c r="A472" s="209" t="s">
        <v>1420</v>
      </c>
      <c r="B472" s="209" t="s">
        <v>1421</v>
      </c>
      <c r="C472" s="210">
        <v>1</v>
      </c>
    </row>
    <row r="473" spans="1:3" ht="15.5" x14ac:dyDescent="0.35">
      <c r="A473" s="209" t="s">
        <v>1422</v>
      </c>
      <c r="B473" s="209" t="s">
        <v>1423</v>
      </c>
      <c r="C473" s="210">
        <v>1</v>
      </c>
    </row>
    <row r="474" spans="1:3" ht="15.5" x14ac:dyDescent="0.35">
      <c r="A474" s="209" t="s">
        <v>1424</v>
      </c>
      <c r="B474" s="209" t="s">
        <v>1425</v>
      </c>
      <c r="C474" s="210">
        <v>1</v>
      </c>
    </row>
    <row r="475" spans="1:3" ht="15.5" x14ac:dyDescent="0.35">
      <c r="A475" s="209" t="s">
        <v>1426</v>
      </c>
      <c r="B475" s="209" t="s">
        <v>1427</v>
      </c>
      <c r="C475" s="210">
        <v>5</v>
      </c>
    </row>
    <row r="476" spans="1:3" ht="15.5" x14ac:dyDescent="0.35">
      <c r="A476" s="209" t="s">
        <v>1428</v>
      </c>
      <c r="B476" s="209" t="s">
        <v>1429</v>
      </c>
      <c r="C476" s="210">
        <v>4</v>
      </c>
    </row>
    <row r="477" spans="1:3" ht="15.5" x14ac:dyDescent="0.35">
      <c r="A477" s="209" t="s">
        <v>1430</v>
      </c>
      <c r="B477" s="209" t="s">
        <v>1431</v>
      </c>
      <c r="C477" s="210">
        <v>1</v>
      </c>
    </row>
    <row r="478" spans="1:3" ht="15.5" x14ac:dyDescent="0.35">
      <c r="A478" s="209" t="s">
        <v>1432</v>
      </c>
      <c r="B478" s="209" t="s">
        <v>1433</v>
      </c>
      <c r="C478" s="210">
        <v>1</v>
      </c>
    </row>
    <row r="479" spans="1:3" ht="15.5" x14ac:dyDescent="0.35">
      <c r="A479" s="209" t="s">
        <v>1434</v>
      </c>
      <c r="B479" s="209" t="s">
        <v>1435</v>
      </c>
      <c r="C479" s="210">
        <v>1</v>
      </c>
    </row>
    <row r="480" spans="1:3" ht="15.5" x14ac:dyDescent="0.35">
      <c r="A480" s="209" t="s">
        <v>1436</v>
      </c>
      <c r="B480" s="209" t="s">
        <v>1437</v>
      </c>
      <c r="C480" s="210">
        <v>1</v>
      </c>
    </row>
    <row r="481" spans="1:3" ht="15.5" x14ac:dyDescent="0.35">
      <c r="A481" s="209" t="s">
        <v>1438</v>
      </c>
      <c r="B481" s="209" t="s">
        <v>1439</v>
      </c>
      <c r="C481" s="210">
        <v>1</v>
      </c>
    </row>
    <row r="482" spans="1:3" ht="15.5" x14ac:dyDescent="0.35">
      <c r="A482" s="209" t="s">
        <v>1440</v>
      </c>
      <c r="B482" s="209" t="s">
        <v>1441</v>
      </c>
      <c r="C482" s="210">
        <v>1</v>
      </c>
    </row>
    <row r="483" spans="1:3" ht="15.5" x14ac:dyDescent="0.35">
      <c r="A483" s="209" t="s">
        <v>1442</v>
      </c>
      <c r="B483" s="209" t="s">
        <v>1443</v>
      </c>
      <c r="C483" s="210">
        <v>1</v>
      </c>
    </row>
    <row r="484" spans="1:3" ht="15.5" x14ac:dyDescent="0.35">
      <c r="A484" s="209" t="s">
        <v>1444</v>
      </c>
      <c r="B484" s="209" t="s">
        <v>1445</v>
      </c>
      <c r="C484" s="210">
        <v>1</v>
      </c>
    </row>
    <row r="485" spans="1:3" ht="15.5" x14ac:dyDescent="0.35">
      <c r="A485" s="209" t="s">
        <v>1446</v>
      </c>
      <c r="B485" s="209" t="s">
        <v>1447</v>
      </c>
      <c r="C485" s="210">
        <v>1</v>
      </c>
    </row>
    <row r="486" spans="1:3" ht="15.5" x14ac:dyDescent="0.35">
      <c r="A486" s="209" t="s">
        <v>1448</v>
      </c>
      <c r="B486" s="209" t="s">
        <v>1449</v>
      </c>
      <c r="C486" s="210">
        <v>1</v>
      </c>
    </row>
    <row r="487" spans="1:3" ht="15.5" x14ac:dyDescent="0.35">
      <c r="A487" s="209" t="s">
        <v>1450</v>
      </c>
      <c r="B487" s="209" t="s">
        <v>1451</v>
      </c>
      <c r="C487" s="210">
        <v>1</v>
      </c>
    </row>
    <row r="488" spans="1:3" ht="15.5" x14ac:dyDescent="0.35">
      <c r="A488" s="209" t="s">
        <v>1452</v>
      </c>
      <c r="B488" s="209" t="s">
        <v>1453</v>
      </c>
      <c r="C488" s="210">
        <v>1</v>
      </c>
    </row>
    <row r="489" spans="1:3" ht="15.5" x14ac:dyDescent="0.35">
      <c r="A489" s="209" t="s">
        <v>1454</v>
      </c>
      <c r="B489" s="209" t="s">
        <v>1455</v>
      </c>
      <c r="C489" s="210">
        <v>1</v>
      </c>
    </row>
    <row r="490" spans="1:3" ht="15.5" x14ac:dyDescent="0.35">
      <c r="A490" s="209" t="s">
        <v>1456</v>
      </c>
      <c r="B490" s="209" t="s">
        <v>1457</v>
      </c>
      <c r="C490" s="210">
        <v>8</v>
      </c>
    </row>
    <row r="491" spans="1:3" ht="15.5" x14ac:dyDescent="0.35">
      <c r="A491" s="209" t="s">
        <v>1458</v>
      </c>
      <c r="B491" s="209" t="s">
        <v>1459</v>
      </c>
      <c r="C491" s="210">
        <v>1</v>
      </c>
    </row>
    <row r="492" spans="1:3" ht="15.5" x14ac:dyDescent="0.35">
      <c r="A492" s="209" t="s">
        <v>1460</v>
      </c>
      <c r="B492" s="209" t="s">
        <v>1461</v>
      </c>
      <c r="C492" s="210">
        <v>1</v>
      </c>
    </row>
    <row r="493" spans="1:3" ht="15.5" x14ac:dyDescent="0.35">
      <c r="A493" s="209" t="s">
        <v>1462</v>
      </c>
      <c r="B493" s="209" t="s">
        <v>1463</v>
      </c>
      <c r="C493" s="210">
        <v>1</v>
      </c>
    </row>
    <row r="494" spans="1:3" ht="15.5" x14ac:dyDescent="0.35">
      <c r="A494" s="209" t="s">
        <v>1464</v>
      </c>
      <c r="B494" s="209" t="s">
        <v>1465</v>
      </c>
      <c r="C494" s="210">
        <v>1</v>
      </c>
    </row>
    <row r="495" spans="1:3" ht="15.5" x14ac:dyDescent="0.35">
      <c r="A495" s="209" t="s">
        <v>1466</v>
      </c>
      <c r="B495" s="209" t="s">
        <v>1467</v>
      </c>
      <c r="C495" s="210">
        <v>1</v>
      </c>
    </row>
    <row r="496" spans="1:3" ht="15.5" x14ac:dyDescent="0.35">
      <c r="A496" s="209" t="s">
        <v>1468</v>
      </c>
      <c r="B496" s="209" t="s">
        <v>1469</v>
      </c>
      <c r="C496" s="210">
        <v>1</v>
      </c>
    </row>
    <row r="497" spans="1:3" ht="15.5" x14ac:dyDescent="0.35">
      <c r="A497" s="209" t="s">
        <v>1470</v>
      </c>
      <c r="B497" s="209" t="s">
        <v>1471</v>
      </c>
      <c r="C497" s="210">
        <v>1</v>
      </c>
    </row>
    <row r="498" spans="1:3" ht="15.5" x14ac:dyDescent="0.35">
      <c r="A498" s="209" t="s">
        <v>1472</v>
      </c>
      <c r="B498" s="209" t="s">
        <v>1473</v>
      </c>
      <c r="C498" s="210">
        <v>1</v>
      </c>
    </row>
    <row r="499" spans="1:3" ht="15.5" x14ac:dyDescent="0.35">
      <c r="A499" s="209" t="s">
        <v>1474</v>
      </c>
      <c r="B499" s="209" t="s">
        <v>1475</v>
      </c>
      <c r="C499" s="210">
        <v>1</v>
      </c>
    </row>
    <row r="500" spans="1:3" ht="15.5" x14ac:dyDescent="0.35">
      <c r="A500" s="209" t="s">
        <v>1476</v>
      </c>
      <c r="B500" s="209" t="s">
        <v>1477</v>
      </c>
      <c r="C500" s="210">
        <v>1</v>
      </c>
    </row>
    <row r="501" spans="1:3" ht="15.5" x14ac:dyDescent="0.35">
      <c r="A501" s="209" t="s">
        <v>1478</v>
      </c>
      <c r="B501" s="209" t="s">
        <v>1479</v>
      </c>
      <c r="C501" s="210">
        <v>1</v>
      </c>
    </row>
    <row r="502" spans="1:3" ht="15.5" x14ac:dyDescent="0.35">
      <c r="A502" s="209" t="s">
        <v>1480</v>
      </c>
      <c r="B502" s="209" t="s">
        <v>1481</v>
      </c>
      <c r="C502" s="210">
        <v>1</v>
      </c>
    </row>
    <row r="503" spans="1:3" ht="15.5" x14ac:dyDescent="0.35">
      <c r="A503" s="209" t="s">
        <v>1482</v>
      </c>
      <c r="B503" s="209" t="s">
        <v>1483</v>
      </c>
      <c r="C503" s="210">
        <v>1</v>
      </c>
    </row>
    <row r="504" spans="1:3" ht="15.5" x14ac:dyDescent="0.35">
      <c r="A504" s="209" t="s">
        <v>1484</v>
      </c>
      <c r="B504" s="209" t="s">
        <v>1485</v>
      </c>
      <c r="C504" s="210">
        <v>1</v>
      </c>
    </row>
    <row r="505" spans="1:3" ht="15.5" x14ac:dyDescent="0.35">
      <c r="A505" s="209" t="s">
        <v>1486</v>
      </c>
      <c r="B505" s="209" t="s">
        <v>1487</v>
      </c>
      <c r="C505" s="210">
        <v>1</v>
      </c>
    </row>
    <row r="506" spans="1:3" ht="15.5" x14ac:dyDescent="0.35">
      <c r="A506" s="209" t="s">
        <v>1488</v>
      </c>
      <c r="B506" s="209" t="s">
        <v>1489</v>
      </c>
      <c r="C506" s="210">
        <v>1</v>
      </c>
    </row>
    <row r="507" spans="1:3" ht="15.5" x14ac:dyDescent="0.35">
      <c r="A507" s="209" t="s">
        <v>1490</v>
      </c>
      <c r="B507" s="209" t="s">
        <v>1491</v>
      </c>
      <c r="C507" s="210">
        <v>1</v>
      </c>
    </row>
    <row r="508" spans="1:3" ht="15.5" x14ac:dyDescent="0.35">
      <c r="A508" s="209" t="s">
        <v>1492</v>
      </c>
      <c r="B508" s="209" t="s">
        <v>1493</v>
      </c>
      <c r="C508" s="210">
        <v>1</v>
      </c>
    </row>
    <row r="509" spans="1:3" ht="15.5" x14ac:dyDescent="0.35">
      <c r="A509" s="209" t="s">
        <v>1494</v>
      </c>
      <c r="B509" s="209" t="s">
        <v>1495</v>
      </c>
      <c r="C509" s="210">
        <v>1</v>
      </c>
    </row>
    <row r="510" spans="1:3" ht="15.5" x14ac:dyDescent="0.35">
      <c r="A510" s="209" t="s">
        <v>1496</v>
      </c>
      <c r="B510" s="209" t="s">
        <v>1497</v>
      </c>
      <c r="C510" s="210">
        <v>1</v>
      </c>
    </row>
    <row r="511" spans="1:3" ht="15.5" x14ac:dyDescent="0.35">
      <c r="A511" s="209" t="s">
        <v>1498</v>
      </c>
      <c r="B511" s="209" t="s">
        <v>1499</v>
      </c>
      <c r="C511" s="210">
        <v>1</v>
      </c>
    </row>
    <row r="512" spans="1:3" ht="15.5" x14ac:dyDescent="0.35">
      <c r="A512" s="209" t="s">
        <v>1500</v>
      </c>
      <c r="B512" s="209" t="s">
        <v>1501</v>
      </c>
      <c r="C512" s="210">
        <v>1</v>
      </c>
    </row>
    <row r="513" spans="1:3" ht="15.5" x14ac:dyDescent="0.35">
      <c r="A513" s="209" t="s">
        <v>1502</v>
      </c>
      <c r="B513" s="209" t="s">
        <v>1503</v>
      </c>
      <c r="C513" s="210">
        <v>1</v>
      </c>
    </row>
    <row r="514" spans="1:3" ht="15.5" x14ac:dyDescent="0.35">
      <c r="A514" s="209" t="s">
        <v>1504</v>
      </c>
      <c r="B514" s="209" t="s">
        <v>1505</v>
      </c>
      <c r="C514" s="210">
        <v>1</v>
      </c>
    </row>
    <row r="515" spans="1:3" ht="15.5" x14ac:dyDescent="0.35">
      <c r="A515" s="209" t="s">
        <v>1506</v>
      </c>
      <c r="B515" s="209" t="s">
        <v>1507</v>
      </c>
      <c r="C515" s="210">
        <v>1</v>
      </c>
    </row>
    <row r="516" spans="1:3" ht="15.5" x14ac:dyDescent="0.35">
      <c r="A516" s="209" t="s">
        <v>1508</v>
      </c>
      <c r="B516" s="209" t="s">
        <v>1509</v>
      </c>
      <c r="C516" s="210">
        <v>1</v>
      </c>
    </row>
    <row r="517" spans="1:3" ht="15.5" x14ac:dyDescent="0.35">
      <c r="A517" s="209" t="s">
        <v>1510</v>
      </c>
      <c r="B517" s="209" t="s">
        <v>1511</v>
      </c>
      <c r="C517" s="210">
        <v>1</v>
      </c>
    </row>
    <row r="518" spans="1:3" ht="15.5" x14ac:dyDescent="0.35">
      <c r="A518" s="209" t="s">
        <v>1512</v>
      </c>
      <c r="B518" s="209" t="s">
        <v>1513</v>
      </c>
      <c r="C518" s="210">
        <v>1</v>
      </c>
    </row>
    <row r="519" spans="1:3" ht="15.5" x14ac:dyDescent="0.35">
      <c r="A519" s="209" t="s">
        <v>1514</v>
      </c>
      <c r="B519" s="209" t="s">
        <v>1515</v>
      </c>
      <c r="C519" s="210">
        <v>1</v>
      </c>
    </row>
    <row r="520" spans="1:3" ht="15.5" x14ac:dyDescent="0.35">
      <c r="A520" s="209" t="s">
        <v>1516</v>
      </c>
      <c r="B520" s="209" t="s">
        <v>1517</v>
      </c>
      <c r="C520" s="210">
        <v>1</v>
      </c>
    </row>
    <row r="521" spans="1:3" ht="15.5" x14ac:dyDescent="0.35">
      <c r="A521" s="209" t="s">
        <v>1518</v>
      </c>
      <c r="B521" s="209" t="s">
        <v>1519</v>
      </c>
      <c r="C521" s="210">
        <v>1</v>
      </c>
    </row>
    <row r="522" spans="1:3" ht="15.5" x14ac:dyDescent="0.35">
      <c r="A522" s="209" t="s">
        <v>1520</v>
      </c>
      <c r="B522" s="209" t="s">
        <v>1521</v>
      </c>
      <c r="C522" s="210">
        <v>1</v>
      </c>
    </row>
    <row r="523" spans="1:3" ht="15.5" x14ac:dyDescent="0.35">
      <c r="A523" s="209" t="s">
        <v>1522</v>
      </c>
      <c r="B523" s="209" t="s">
        <v>1523</v>
      </c>
      <c r="C523" s="210">
        <v>1</v>
      </c>
    </row>
    <row r="524" spans="1:3" ht="15.5" x14ac:dyDescent="0.35">
      <c r="A524" s="209" t="s">
        <v>1524</v>
      </c>
      <c r="B524" s="209" t="s">
        <v>1525</v>
      </c>
      <c r="C524" s="210">
        <v>1</v>
      </c>
    </row>
    <row r="525" spans="1:3" ht="15.5" x14ac:dyDescent="0.35">
      <c r="A525" s="209" t="s">
        <v>1526</v>
      </c>
      <c r="B525" s="209" t="s">
        <v>1527</v>
      </c>
      <c r="C525" s="210">
        <v>1</v>
      </c>
    </row>
    <row r="526" spans="1:3" ht="15.5" x14ac:dyDescent="0.35">
      <c r="A526" s="209" t="s">
        <v>1528</v>
      </c>
      <c r="B526" s="209" t="s">
        <v>1529</v>
      </c>
      <c r="C526" s="210">
        <v>1</v>
      </c>
    </row>
    <row r="527" spans="1:3" ht="15.5" x14ac:dyDescent="0.35">
      <c r="A527" s="209" t="s">
        <v>1530</v>
      </c>
      <c r="B527" s="209" t="s">
        <v>1531</v>
      </c>
      <c r="C527" s="21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ECC417-47F9-457D-975A-386CE10204C8}">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756830B-73C4-498F-9C68-BD5FB3AE2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829E9F-565A-419B-94D9-BFD4920B09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2022-07-06T23:16:00Z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