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8RMB\Documents\SBU Data\Disclosure\DETAIL Data Services\1 PPS NEW JOB 2024-2025\IRS.gov\12-5-2024- Kerr Computer security compliance references and related topics — SCSEM (Updates)\"/>
    </mc:Choice>
  </mc:AlternateContent>
  <xr:revisionPtr revIDLastSave="0" documentId="8_{5987BB09-D422-4BA2-9EB9-0E43AC34330E}" xr6:coauthVersionLast="47" xr6:coauthVersionMax="47" xr10:uidLastSave="{00000000-0000-0000-0000-000000000000}"/>
  <bookViews>
    <workbookView xWindow="28680" yWindow="-10920" windowWidth="29040" windowHeight="17520" tabRatio="726" xr2:uid="{00000000-000D-0000-FFFF-FFFF00000000}"/>
  </bookViews>
  <sheets>
    <sheet name="Dashboard" sheetId="1" r:id="rId1"/>
    <sheet name="Results" sheetId="22" r:id="rId2"/>
    <sheet name="Instructions" sheetId="9" r:id="rId3"/>
    <sheet name="ESXI7.0 Test Cases" sheetId="39" r:id="rId4"/>
    <sheet name="ESXi8.0 Test Cases" sheetId="32" r:id="rId5"/>
    <sheet name="Change Log" sheetId="11" r:id="rId6"/>
    <sheet name="New Release Changes" sheetId="31" r:id="rId7"/>
    <sheet name="Issue Code Table" sheetId="23" r:id="rId8"/>
  </sheets>
  <definedNames>
    <definedName name="_xlnm._FilterDatabase" localSheetId="3" hidden="1">'ESXI7.0 Test Cases'!$A$1:$AA$64</definedName>
    <definedName name="_xlnm._FilterDatabase" localSheetId="4" hidden="1">'ESXi8.0 Test Cases'!$A$2:$AA$124</definedName>
    <definedName name="_xlnm._FilterDatabase" localSheetId="7" hidden="1">'Issue Code Table'!$A$1:$U$548</definedName>
    <definedName name="_xlnm._FilterDatabase" localSheetId="6" hidden="1">'New Release Changes'!$A$2:$D$2</definedName>
    <definedName name="_xlnm.Print_Area" localSheetId="5">'Change Log'!$A$1:$D$3</definedName>
    <definedName name="_xlnm.Print_Area" localSheetId="0">Dashboard!$A$1:$C$42</definedName>
    <definedName name="_xlnm.Print_Area" localSheetId="2">Instructions!$A$1:$N$88</definedName>
    <definedName name="_xlnm.Print_Area" localSheetId="6">'New Release Changes'!$A$1:$D$2</definedName>
    <definedName name="_xlnm.Print_Area" localSheetId="1">Results!$A$1:$O$7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4" i="32" l="1"/>
  <c r="AA123" i="32"/>
  <c r="AA122" i="32"/>
  <c r="AA121" i="32"/>
  <c r="AA120" i="32"/>
  <c r="AA119" i="32"/>
  <c r="AA118" i="32"/>
  <c r="AA117" i="32"/>
  <c r="AA116" i="32"/>
  <c r="AA115" i="32"/>
  <c r="AA114" i="32"/>
  <c r="AA113" i="32"/>
  <c r="AA112" i="32"/>
  <c r="AA111" i="32"/>
  <c r="AA110" i="32"/>
  <c r="AA109" i="32"/>
  <c r="AA108" i="32"/>
  <c r="AA107" i="32"/>
  <c r="AA106" i="32"/>
  <c r="AA105" i="32"/>
  <c r="AA104" i="32"/>
  <c r="AA103" i="32"/>
  <c r="AA102" i="32"/>
  <c r="AA101" i="32"/>
  <c r="AA100" i="32"/>
  <c r="AA99" i="32"/>
  <c r="AA98" i="32"/>
  <c r="AA97" i="32"/>
  <c r="AA96" i="32"/>
  <c r="AA95" i="32"/>
  <c r="AA94" i="32"/>
  <c r="AA93" i="32"/>
  <c r="AA92" i="32"/>
  <c r="AA91" i="32"/>
  <c r="AA89" i="32"/>
  <c r="AA88" i="32"/>
  <c r="AA87" i="32"/>
  <c r="AA86" i="32"/>
  <c r="AA85" i="32"/>
  <c r="AA84" i="32"/>
  <c r="AA83" i="32"/>
  <c r="AA82" i="32"/>
  <c r="AA81" i="32"/>
  <c r="AA80" i="32"/>
  <c r="AA79" i="32"/>
  <c r="AA78" i="32"/>
  <c r="AA77" i="32"/>
  <c r="AA76" i="32"/>
  <c r="AA75" i="32"/>
  <c r="AA74" i="32"/>
  <c r="AA73" i="32"/>
  <c r="AA72" i="32"/>
  <c r="AA71" i="32"/>
  <c r="AA70" i="32"/>
  <c r="AA69" i="32"/>
  <c r="AA68" i="32"/>
  <c r="AA67" i="32"/>
  <c r="AA66" i="32"/>
  <c r="AA65" i="32"/>
  <c r="AA64" i="32"/>
  <c r="AA63" i="32"/>
  <c r="AA62" i="32"/>
  <c r="AA61" i="32"/>
  <c r="AA60" i="32"/>
  <c r="AA59" i="32"/>
  <c r="AA58" i="32"/>
  <c r="AA57" i="32"/>
  <c r="AA56" i="32"/>
  <c r="AA55" i="32"/>
  <c r="AA54" i="32"/>
  <c r="AA53" i="32"/>
  <c r="AA52" i="32"/>
  <c r="AA51" i="32"/>
  <c r="AA50" i="32"/>
  <c r="AA49" i="32"/>
  <c r="AA48" i="32"/>
  <c r="AA47" i="32"/>
  <c r="AA46" i="32"/>
  <c r="AA45" i="32"/>
  <c r="AA44" i="32"/>
  <c r="AA43" i="32"/>
  <c r="AA42" i="32"/>
  <c r="AA41" i="32"/>
  <c r="AA40" i="32"/>
  <c r="AA39" i="32"/>
  <c r="AA38" i="32"/>
  <c r="AA37" i="32"/>
  <c r="AA36" i="32"/>
  <c r="AA35" i="32"/>
  <c r="AA34" i="32"/>
  <c r="AA33" i="32"/>
  <c r="AA32" i="32"/>
  <c r="AA31" i="32"/>
  <c r="AA30" i="32"/>
  <c r="AA29" i="32"/>
  <c r="AA28" i="32"/>
  <c r="AA27" i="32"/>
  <c r="AA26" i="32"/>
  <c r="AA25" i="32"/>
  <c r="AA24" i="32"/>
  <c r="AA23" i="32"/>
  <c r="AA22" i="32"/>
  <c r="AA21" i="32"/>
  <c r="AA20" i="32"/>
  <c r="AA19" i="32"/>
  <c r="AA18" i="32"/>
  <c r="AA17" i="32"/>
  <c r="AA16" i="32"/>
  <c r="AA15" i="32"/>
  <c r="AA14" i="32"/>
  <c r="AA13" i="32"/>
  <c r="AA12" i="32"/>
  <c r="AA11" i="32"/>
  <c r="AA10" i="32"/>
  <c r="AA9" i="32"/>
  <c r="AA8" i="32"/>
  <c r="AA7" i="32"/>
  <c r="AA6" i="32"/>
  <c r="AA5" i="32"/>
  <c r="AA4" i="32"/>
  <c r="AA3" i="32"/>
  <c r="AA64" i="39"/>
  <c r="AA63" i="39"/>
  <c r="AA62" i="39"/>
  <c r="AA61" i="39"/>
  <c r="AA60" i="39"/>
  <c r="AA59" i="39"/>
  <c r="AA58" i="39"/>
  <c r="AA57" i="39"/>
  <c r="AA56" i="39"/>
  <c r="AA55" i="39"/>
  <c r="AA54" i="39"/>
  <c r="AA53" i="39"/>
  <c r="AA52" i="39"/>
  <c r="AA51" i="39"/>
  <c r="AA50" i="39"/>
  <c r="AA49" i="39"/>
  <c r="AA48" i="39"/>
  <c r="AA47" i="39"/>
  <c r="AA46" i="39"/>
  <c r="AA45" i="39"/>
  <c r="AA44" i="39"/>
  <c r="AA43" i="39"/>
  <c r="AA42" i="39"/>
  <c r="AA41" i="39"/>
  <c r="AA40" i="39"/>
  <c r="AA39" i="39"/>
  <c r="AA38" i="39"/>
  <c r="AA37" i="39"/>
  <c r="AA36" i="39"/>
  <c r="AA35" i="39"/>
  <c r="AA34" i="39"/>
  <c r="AA33" i="39"/>
  <c r="AA32" i="39"/>
  <c r="AA31" i="39"/>
  <c r="AA30" i="39"/>
  <c r="AA29" i="39"/>
  <c r="AA28" i="39"/>
  <c r="AA27" i="39"/>
  <c r="AA26" i="39"/>
  <c r="AA25" i="39"/>
  <c r="AA24" i="39"/>
  <c r="AA23" i="39"/>
  <c r="AA22" i="39"/>
  <c r="AA21" i="39"/>
  <c r="AA20" i="39"/>
  <c r="AA19" i="39"/>
  <c r="AA18" i="39"/>
  <c r="AA17" i="39"/>
  <c r="AA16" i="39"/>
  <c r="AA15" i="39"/>
  <c r="AA14" i="39"/>
  <c r="AA13" i="39"/>
  <c r="AA12" i="39"/>
  <c r="AA11" i="39"/>
  <c r="AA10" i="39"/>
  <c r="AA9" i="39"/>
  <c r="AA8" i="39"/>
  <c r="AA7" i="39"/>
  <c r="AA6" i="39"/>
  <c r="C19" i="22" s="1"/>
  <c r="H19" i="22" s="1"/>
  <c r="AA5" i="39"/>
  <c r="AA4" i="39"/>
  <c r="AA3" i="39"/>
  <c r="K38" i="22"/>
  <c r="K37" i="22"/>
  <c r="J37" i="22"/>
  <c r="K35" i="22"/>
  <c r="K34" i="22"/>
  <c r="O30" i="22"/>
  <c r="M30" i="22"/>
  <c r="E30" i="22"/>
  <c r="D30" i="22"/>
  <c r="C30" i="22"/>
  <c r="B30" i="22"/>
  <c r="F23" i="22"/>
  <c r="E23" i="22"/>
  <c r="D23" i="22"/>
  <c r="I23" i="22" s="1"/>
  <c r="F22" i="22"/>
  <c r="E22" i="22"/>
  <c r="D22" i="22"/>
  <c r="I22" i="22" s="1"/>
  <c r="C22" i="22"/>
  <c r="F21" i="22"/>
  <c r="E21" i="22"/>
  <c r="D21" i="22"/>
  <c r="I21" i="22" s="1"/>
  <c r="K20" i="22"/>
  <c r="F20" i="22"/>
  <c r="E20" i="22"/>
  <c r="D20" i="22"/>
  <c r="I20" i="22" s="1"/>
  <c r="K19" i="22"/>
  <c r="J19" i="22"/>
  <c r="F19" i="22"/>
  <c r="E19" i="22"/>
  <c r="D19" i="22"/>
  <c r="I19" i="22" s="1"/>
  <c r="F18" i="22"/>
  <c r="E18" i="22"/>
  <c r="D18" i="22"/>
  <c r="I18" i="22" s="1"/>
  <c r="K17" i="22"/>
  <c r="F17" i="22"/>
  <c r="E17" i="22"/>
  <c r="D17" i="22"/>
  <c r="I17" i="22" s="1"/>
  <c r="K16" i="22"/>
  <c r="F16" i="22"/>
  <c r="E16" i="22"/>
  <c r="D16" i="22"/>
  <c r="I16" i="22" s="1"/>
  <c r="O12" i="22"/>
  <c r="N12" i="22" s="1"/>
  <c r="M12" i="22"/>
  <c r="E12" i="22"/>
  <c r="D12" i="22"/>
  <c r="C12" i="22"/>
  <c r="B12" i="22"/>
  <c r="F12" i="22" s="1"/>
  <c r="H22" i="22" l="1"/>
  <c r="C17" i="22"/>
  <c r="H17" i="22" s="1"/>
  <c r="C16" i="22"/>
  <c r="H16" i="22" s="1"/>
  <c r="C18" i="22"/>
  <c r="H18" i="22" s="1"/>
  <c r="C21" i="22"/>
  <c r="H21" i="22" s="1"/>
  <c r="C20" i="22"/>
  <c r="H20" i="22" s="1"/>
  <c r="C23" i="22"/>
  <c r="H23" i="22" s="1"/>
  <c r="J16" i="22"/>
  <c r="F30" i="22"/>
  <c r="E38" i="22"/>
  <c r="F35" i="22"/>
  <c r="E40" i="22"/>
  <c r="F38" i="22"/>
  <c r="D40" i="22"/>
  <c r="I40" i="22" s="1"/>
  <c r="D36" i="22"/>
  <c r="I36" i="22" s="1"/>
  <c r="D39" i="22"/>
  <c r="I39" i="22" s="1"/>
  <c r="E41" i="22"/>
  <c r="D35" i="22"/>
  <c r="I35" i="22" s="1"/>
  <c r="F41" i="22"/>
  <c r="E36" i="22"/>
  <c r="E39" i="22"/>
  <c r="D38" i="22"/>
  <c r="I38" i="22" s="1"/>
  <c r="F36" i="22"/>
  <c r="F39" i="22"/>
  <c r="F34" i="22"/>
  <c r="D41" i="22"/>
  <c r="I41" i="22" s="1"/>
  <c r="D37" i="22"/>
  <c r="I37" i="22" s="1"/>
  <c r="E34" i="22"/>
  <c r="F37" i="22"/>
  <c r="F40" i="22"/>
  <c r="D34" i="22"/>
  <c r="I34" i="22" s="1"/>
  <c r="E37" i="22"/>
  <c r="E35" i="22"/>
  <c r="N30" i="22"/>
  <c r="J34" i="22" s="1"/>
  <c r="C41" i="22"/>
  <c r="C36" i="22"/>
  <c r="C34" i="22"/>
  <c r="C35" i="22"/>
  <c r="H35" i="22" s="1"/>
  <c r="C39" i="22"/>
  <c r="C37" i="22"/>
  <c r="C38" i="22"/>
  <c r="H38" i="22" s="1"/>
  <c r="C40" i="22"/>
  <c r="D24" i="22" l="1"/>
  <c r="G12" i="22" s="1"/>
  <c r="H39" i="22"/>
  <c r="H34" i="22"/>
  <c r="H36" i="22"/>
  <c r="H41" i="22"/>
  <c r="H40" i="22"/>
  <c r="H37" i="22"/>
  <c r="D42" i="22"/>
  <c r="G30" i="22" s="1"/>
</calcChain>
</file>

<file path=xl/sharedStrings.xml><?xml version="1.0" encoding="utf-8"?>
<sst xmlns="http://schemas.openxmlformats.org/spreadsheetml/2006/main" count="4631" uniqueCount="3094">
  <si>
    <t>Internal Revenue Service</t>
  </si>
  <si>
    <t>Office of Safeguards</t>
  </si>
  <si>
    <t>Safeguard Computer Security Evaluation Matrix (SCSEM)</t>
  </si>
  <si>
    <t xml:space="preserve"> ▪ VMWare ESXi 7.0 and 8.0</t>
  </si>
  <si>
    <t xml:space="preserve"> ▪ SCSEM Version: 5.0</t>
  </si>
  <si>
    <t xml:space="preserve"> ▪ SCSEM Release Date: September 12, 2024</t>
  </si>
  <si>
    <t>NOTICE:</t>
  </si>
  <si>
    <t>The IRS strongly recommends agencies test all SCSEM settings in a development or test environment prior to deployment in production. In some</t>
  </si>
  <si>
    <t>cases a security setting may impact a system's functionality and usability. Consequently, it is important to perform testing to determine the impact</t>
  </si>
  <si>
    <t>on system security, functionality, and usability. Ideally, the test system configuration should match the production system configuration. Prior to</t>
  </si>
  <si>
    <t>making changes to the production system, agencies should back up all critical data files on the system and if possible, make a full backup</t>
  </si>
  <si>
    <t>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</si>
  <si>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</si>
  <si>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</si>
  <si>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</si>
  <si>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</si>
  <si>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</si>
  <si>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</si>
  <si>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</si>
  <si>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</si>
  <si>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</si>
  <si>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</si>
  <si>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</si>
  <si>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</si>
  <si>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</si>
  <si>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</si>
  <si>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Organization:</t>
  </si>
  <si>
    <t>Title:</t>
  </si>
  <si>
    <t>Office Phone:</t>
  </si>
  <si>
    <t>E-mail Address:</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</si>
  <si>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</si>
  <si>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</si>
  <si>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</si>
  <si>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</si>
  <si>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</si>
  <si>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</si>
  <si>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</si>
  <si>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</si>
  <si>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</si>
  <si>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</si>
  <si>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</si>
  <si>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SCSEM Test Results - ESXI7.0</t>
  </si>
  <si>
    <t>Final Test Results</t>
  </si>
  <si>
    <t>Overall SCSEM Statistics</t>
  </si>
  <si>
    <t>This table calculates all tests in the ESXI7.0 Test Cases Tab</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</si>
  <si>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</si>
  <si>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</si>
  <si>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</si>
  <si>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</si>
  <si>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</si>
  <si>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</si>
  <si>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</si>
  <si>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</si>
  <si>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</si>
  <si>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</si>
  <si>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</si>
  <si>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</si>
  <si>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</si>
  <si>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</si>
  <si>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</si>
  <si>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</si>
  <si>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</si>
  <si>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</si>
  <si>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</si>
  <si>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</si>
  <si>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SCSEM Test Results - ESXI8.0</t>
  </si>
  <si>
    <t>This table calculates all tests in the ESXi8.0 Test Cases Tab</t>
  </si>
  <si>
    <t>Instructions</t>
  </si>
  <si>
    <t>Introduction and Purpose:</t>
  </si>
  <si>
    <t>This SCSEM is used by the IRS Office of Safeguards to evaluate compliance with IRS Publication 1075 for agencies that have implemented virtual</t>
  </si>
  <si>
    <t xml:space="preserve">systems that receive, store, process and transmit FTI in a virtual machine environment. This SCSEM focuses on evaluating the physical platform </t>
  </si>
  <si>
    <t xml:space="preserve">system (VMware ESXi server) that hosts the virtual systems. It is used in complement with other existing platform operating system and application </t>
  </si>
  <si>
    <t xml:space="preserve">SCSEMs for the operating systems and applications that the virtual machine systems utilize.   </t>
  </si>
  <si>
    <t xml:space="preserve">Agencies should use this SCSEM to prepare for an upcoming Safeguard review, but it is also an effective tool for agencies to use as part of </t>
  </si>
  <si>
    <t xml:space="preserve">internal periodic security assessments or internal inspections to ensure continued compliance in the years when a Safeguard review is not </t>
  </si>
  <si>
    <t xml:space="preserve">scheduled.  Also the agency can use the SCSEM to identify the types of policies to have in place to ensure continued compliance with IRS </t>
  </si>
  <si>
    <t>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</si>
  <si>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</si>
  <si>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</si>
  <si>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</si>
  <si>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xml:space="preserve">Executing a review of a VMware virtualized environment is comprised of steps in addition to completing the test cases in this SCSEM.  </t>
  </si>
  <si>
    <t xml:space="preserve">Reviewers conducting the review should follow the steps listed below to ensure a comprehensive review of the virtual environment:  </t>
  </si>
  <si>
    <t xml:space="preserve">a.  Confer with the VMware administrator. Identify all physical platforms which make up the architecture of the virtual environment </t>
  </si>
  <si>
    <t xml:space="preserve">     (ESXi Server, Virtual Center platform, hosting platforms).  </t>
  </si>
  <si>
    <t xml:space="preserve">b.  Identify all virtual machines that receive, store, process, or transmit FTI, and the operating systems and applications that are </t>
  </si>
  <si>
    <t xml:space="preserve">     used on those virtual machines.</t>
  </si>
  <si>
    <t>c.  Draw a simplified schematic which describes the architecture of the VMware virtual environment (see Architecture tab for an example).</t>
  </si>
  <si>
    <t>d.  Complete the Virtual Environments Test Cases, documenting the results using this SCSEM.</t>
  </si>
  <si>
    <t xml:space="preserve">e.  If the VMware version is v.3 (or earlier), complete a Unix SCSEM review of the ESX server OS using the UNIX-Linux SCSEM.  If the </t>
  </si>
  <si>
    <t xml:space="preserve">     VMware version is v.3i or later, the ESX installed is the Hypervisor. If so, skip this step.</t>
  </si>
  <si>
    <t xml:space="preserve">f.   If the VMware instance (with the exception of the hosted systems) resides on multiple platforms (for example, if Virtual Center is </t>
  </si>
  <si>
    <t xml:space="preserve">    installed), run the appropriate operating system technology SCSEM (Windows, Unix, etc.) for each component platform.</t>
  </si>
  <si>
    <t xml:space="preserve">g.  Complete the appropriate operating system technology SCSEM (Windows, Unix, etc.) for each identified hosted virtual system that </t>
  </si>
  <si>
    <t xml:space="preserve">     receives, processes, stores or transmits FTI.  If the agency is hosting multiple virtual systems that are similar in configuration, they </t>
  </si>
  <si>
    <t xml:space="preserve">     can be "type reviewed" by completing the technology SCSEM on the template system if available, or on a selected virtual system.</t>
  </si>
  <si>
    <t xml:space="preserve">     When reviewing the Guest OS look for VMware specific plugin such as VMchat, VMftp and any other communication functionality which may leave </t>
  </si>
  <si>
    <t xml:space="preserve">     the Guest OS open to attack. Be sure to ask if the administrator can drag-and-drop or transfer files between Guest OSs</t>
  </si>
  <si>
    <t>h. Depending on the deployment model, where applicable, check each test case based on where it is applicable, either at the vCenter,</t>
  </si>
  <si>
    <t xml:space="preserve">     ESX/ ESXi, vSphere, Virtual Infrastructure Client or SSH level. </t>
  </si>
  <si>
    <t>Typical Virtual Architecture:</t>
  </si>
  <si>
    <t>Accessing ESXi Host Via Secure Shell (SSH)</t>
  </si>
  <si>
    <t xml:space="preserve">Temporarily disable Lockdown Mode and enable the ESXi Shell via the vSphere Client. Open the vSphere/VMware Infrastructure (VI) Client and log in </t>
  </si>
  <si>
    <t xml:space="preserve">with appropriate credentials. If connecting to vCenter Server, click on the desired host. Click the Configuration tab. Click Software, Security Profile, </t>
  </si>
  <si>
    <t>Services, Properties, ESXi Shell and Options, respectively. Start the ESXi Shell service, where/as required. Use an SSH client (e.g. PuTTY) to access</t>
  </si>
  <si>
    <t>the server to execute test commands.  Many commands require root access.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</si>
  <si>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</si>
  <si>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</si>
  <si>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</si>
  <si>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</si>
  <si>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</si>
  <si>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</si>
  <si>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</si>
  <si>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</si>
  <si>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</si>
  <si>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</si>
  <si>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</si>
  <si>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</si>
  <si>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</si>
  <si>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</si>
  <si>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</si>
  <si>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</si>
  <si>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</si>
  <si>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</si>
  <si>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</si>
  <si>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</si>
  <si>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</si>
  <si>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</si>
  <si>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</si>
  <si>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</si>
  <si>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</si>
  <si>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</si>
  <si>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</si>
  <si>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</si>
  <si>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</si>
  <si>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</si>
  <si>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</si>
  <si>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</si>
  <si>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</si>
  <si>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</si>
  <si>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</si>
  <si>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</si>
  <si>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</si>
  <si>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</si>
  <si>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</si>
  <si>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</si>
  <si>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</si>
  <si>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</si>
  <si>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</si>
  <si>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</si>
  <si>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</si>
  <si>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</si>
  <si>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</si>
  <si>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</si>
  <si>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</si>
  <si>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</si>
  <si>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</si>
  <si>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</si>
  <si>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Issue Code Mapping (Select one to enter in column N)</t>
  </si>
  <si>
    <t>CIS Benchmark Section #</t>
  </si>
  <si>
    <t>Recommendation #</t>
  </si>
  <si>
    <t>Rationale Statement</t>
  </si>
  <si>
    <t>Remediation Procedure</t>
  </si>
  <si>
    <t>Remediation Statement (Internal Use Only)</t>
  </si>
  <si>
    <t>CAP Request Statement  (Internal Use Only)</t>
  </si>
  <si>
    <t>Risk Rating (Do Not Edit)</t>
  </si>
  <si>
    <t>ESXI7.0-01</t>
  </si>
  <si>
    <t>SA-22</t>
  </si>
  <si>
    <t>Unsupported System Components</t>
  </si>
  <si>
    <t>Test (Manual)</t>
  </si>
  <si>
    <t>ESXi system is in vendor support from VMware</t>
  </si>
  <si>
    <t>VMware Update Manager is a tool used to automate patch management for vSphere hosts and Virtual machines. Creating a baseline for patches is a good way to ensure all hosts are at the same patch level.</t>
  </si>
  <si>
    <t>Ask for the version of ESXi - analyze the VMware website to ensure it is in support
http://www.vmware.com/files/pdf/support/Product-Lifecycle-Matrix.pdf</t>
  </si>
  <si>
    <t>VMware is in current general support or extended support. If in extended support, ensure the agency has purchased extra support</t>
  </si>
  <si>
    <t>VMware ESXi %version#% is no longer actively supported by VMWare (as of %EndofGeneral SupportDate%) and no longer receives security patches or product updates.</t>
  </si>
  <si>
    <r>
      <rPr>
        <b/>
        <sz val="10"/>
        <color indexed="10"/>
        <rFont val="Arial"/>
        <family val="2"/>
      </rPr>
      <t>End of General Support:</t>
    </r>
    <r>
      <rPr>
        <sz val="10"/>
        <color indexed="10"/>
        <rFont val="Arial"/>
        <family val="2"/>
      </rPr>
      <t xml:space="preserve">
</t>
    </r>
    <r>
      <rPr>
        <b/>
        <sz val="10"/>
        <color indexed="8"/>
        <rFont val="Arial"/>
        <family val="2"/>
      </rPr>
      <t>ESXi 7.x  October 2, 2025</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</si>
  <si>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</si>
  <si>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</si>
  <si>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</si>
  <si>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VMware ESXi server to the latest release of the software that is actively supported by the vendor and receives security patches or product updates.  Harden the upgraded VMware ESXi server in accordance with IRS standards using the Safeguard Computer Security Evaluation Matrix (SCSEM) for VMware.</t>
  </si>
  <si>
    <t>To close this finding, please provide a screenshot of the updated ESXi version and its patch level with the agency's CAP.</t>
  </si>
  <si>
    <t>ESXI7.0-02</t>
  </si>
  <si>
    <t>SI-2</t>
  </si>
  <si>
    <t>Flaw Remediation</t>
  </si>
  <si>
    <t>Ensure ESXi is properly patched</t>
  </si>
  <si>
    <t>VMware Lifecycle Manager is a tool which may be utilized to automate patch management for vSphere hosts and virtual machines. Creating a baseline for patches is a good way to ensure all hosts are at the same patch level. VMware also publishes advisories on security patches and offers a way to subscribe to email alerts for them.</t>
  </si>
  <si>
    <t>Verify that the patches are up to date. The following PowerCLI snippet will provide a list of all installed patches:
Foreach ($VMHost in Get-VMHost ) {
 $EsxCli = Get-EsxCli -VMHost $VMHost -V2
 $EsxCli.software.vib.list.invoke() | Select-Object @{N="VMHost";E={$VMHost}},*
}
You may also manage updates via VMware Lifecycle Manager located under `Menu`, `Lifecycle Manager`.</t>
  </si>
  <si>
    <t>VMware ESXi is regularly patched from the vendor.</t>
  </si>
  <si>
    <t>VMware ESXi is not regularly patched from the vendor.  The system is running %INCLUDE UPDATE LEVEL/PATCH LEVEL AND IF THERE ARE HIGH OR CRITICAL CVEs%".</t>
  </si>
  <si>
    <t>Note: If Critical CVEs exist in the current version change baseline criticality to Significant and use HSI27 as the appropriate issue code.  Discuss with IT Lead during onsite review (to determine if criticality should be elevated to critical).</t>
  </si>
  <si>
    <t>Significant</t>
  </si>
  <si>
    <t>HSI2
HSI27</t>
  </si>
  <si>
    <t xml:space="preserve">HSI2: System patch level is insufficient
HSI27: Critical security patches have not been applied </t>
  </si>
  <si>
    <t>1</t>
  </si>
  <si>
    <t>1.1</t>
  </si>
  <si>
    <t>By staying up to date on ESXi patches, vulnerabilities in the hypervisor can be mitigated. An educated attacker can exploit known vulnerabilities when attempting to attain access or elevate privileges on an ESXi host.</t>
  </si>
  <si>
    <t>Employ a process to keep ESXi hosts up to date with patches in accordance with industry standards and internal guidelines. Leverage the VMware Lifecycle Manager to test and apply patches as they become available.</t>
  </si>
  <si>
    <t>Employ a process to keep ESXi hosts up to date with patches in accordance with industry standards and internal guidelines. Leverage the VMware Update Manager to test and apply patches as they become available.</t>
  </si>
  <si>
    <t>To close this finding, please provide a screenshot of the updated ESXi version and patch level with the agency's CAP.</t>
  </si>
  <si>
    <t>ESXI7.0-03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</si>
  <si>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</si>
  <si>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</si>
  <si>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</si>
  <si>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</si>
  <si>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</si>
  <si>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</si>
  <si>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</si>
  <si>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</si>
  <si>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</si>
  <si>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</si>
  <si>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</si>
  <si>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</si>
  <si>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</si>
  <si>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ESXI7.0-63</t>
  </si>
  <si>
    <t>IA-5(1)</t>
  </si>
  <si>
    <t>Authenticator Management | Password-based Authentication</t>
  </si>
  <si>
    <t>Commonly-used, expected, or compromised passwords</t>
  </si>
  <si>
    <r>
      <t xml:space="preserve">The agency employs mechanisms to ensure passwords aren’t used that are </t>
    </r>
    <r>
      <rPr>
        <sz val="10"/>
        <color theme="1"/>
        <rFont val="Arial"/>
        <family val="2"/>
      </rPr>
      <t>commonly-used, expected, or compromised passwords.</t>
    </r>
  </si>
  <si>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
</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</si>
  <si>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</si>
  <si>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</si>
  <si>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</si>
  <si>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</si>
  <si>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</si>
  <si>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Virtual disk wiping can effectively cause a denial of service.</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</si>
  <si>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`isolation.tools.diskWiper.disable` with a value of `TRUE`.
5- Click `OK`, then `OK` again.
To disable virtual disk wiping, run the following PowerCLI command:
# Add the setting to all VMs
Get-VM | New-AdvancedSetting -Name "isolation.tools.diskWiper.disable" -value $true.</t>
  </si>
  <si>
    <t>Disable virtual disk wiping. One method to implement the recommended state is to run the following PowerCLI command:
# Add the setting to all VMs
Get-VM | New-AdvancedSetting -Name "isolation.tools.diskWiper.disable" -value $true.</t>
  </si>
  <si>
    <t>ESXI7.0-04</t>
  </si>
  <si>
    <t>SI-7</t>
  </si>
  <si>
    <t>Software, Firmware, and Information Integrity</t>
  </si>
  <si>
    <t>Test (Automated)</t>
  </si>
  <si>
    <t>Ensure the Image Profile VIB acceptance level is configured properly</t>
  </si>
  <si>
    <t>A VIB (vSphere Installation Bundle) is a collection of files that are packaged into an archive. The VIB contains a signature file that is used to verify the level of trust. The ESXi Image Profile supports four VIB acceptance levels:
1. VMware Certified - VIBs created, tested, and signed by VMware
2. VMware Accepted - VIBs created by a VMware partner but tested and signed by VMware
3. Partner Supported - VIBs created, tested, and signed by a certified VMware partner
4. Community Supported - VIBs that have not been tested by VMware or a VMware partner</t>
  </si>
  <si>
    <t>To verify the host image profile acceptance level perform the following:
1- From the vSphere Web Client, select the host.
2- Click `Configure`, then under `System` select `Security Profile`.
3- Under `Host Image Profile Acceptance Level` ensure it is set to one of the following - "VMware Certified", "VMware Accepted", or "Partner Supported".
This may also be performed as follows:
1- Connect to each ESX/ESXi host using the ESXi Shell or vCLI, and execute the command `esxcli software acceptance get` to verify the acceptance level is at either "VMware Certified", "VMware Accepted", or "Partner Supported".
2- Connect to each ESX/ESXi host using the vCLI, and execute the command `esxcli software vib list` to verify the acceptance level for each VIB is either "VMware Certified", "VMware Accepted", or "Partner Supported".
Additionally, the following PowerCLI command may be used:
# List the Software AcceptanceLevel for each host
Foreach ($VMHost in Get-VMHost ) {
 $ESXCli = Get-EsxCli -VMHost $VMHost
 $VMHost | Select Name, @{N="AcceptanceLevel";E={$ESXCli.software.acceptance.get()}}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t>
  </si>
  <si>
    <t>All vSphere Installation Bundle (VIBs) are VMware certified, supported or partner supported.</t>
  </si>
  <si>
    <t>VMware install files are not trusted by the vendor or an authorized third party.</t>
  </si>
  <si>
    <t>Moderate</t>
  </si>
  <si>
    <t>HCM45</t>
  </si>
  <si>
    <t>HCM45: System configuration provides additional attack surface</t>
  </si>
  <si>
    <t>1.2</t>
  </si>
  <si>
    <t>The ESXi Image Profile should only allow signed VIBs because an unsigned VIB represents untested code installed on an ESXi host. Also, use of unsigned VIBs will cause hypervisor Secure Boot to fail to configure. Community Supported VIBs do not have digital signatures. To protect the security and integrity of your ESXi hosts, do not allow unsigned (CommunitySupported) VIBs to be installed on your hosts.</t>
  </si>
  <si>
    <t>To verify the host image profile acceptance level perform the following:
1- From the vSphere Web Client, select the host.
2- Click `Configure`, then under `System` select `Security Profile`.
3- Under `Host Image Profile Acceptance Level` select `Edit`
4- In the dropdown select one of the following - `VMware Certified`, `VMware Accepted`, or `Partner Supported`.
To implement the recommended configuration state, run the following PowerCLI command (in the example code, the level is Partner Supported):
# Set the Software AcceptanceLevel for each host&lt;span&gt;
Foreach ($VMHost in Get-VMHost ) {
$ESXCli = Get-EsxCli -VMHost $VMHost
$ESXCli.software.acceptance.Set("PartnerSupported")
}.</t>
  </si>
  <si>
    <t>Implement vSphere Installation Bundles (VIBs) that are VMware certified, supported or partner supported. One method to implement the recommended state is to run the following ESXCLI command on each host that contains FTI: 
# Set the Software AcceptanceLevel for each host&lt;span&gt;
Foreach ($VMHost in Get-VMHost ) {
$ESXCli = Get-EsxCli -VMHost $VMHost
$ESXCli.software.acceptance.Set("PartnerSupported")
}.</t>
  </si>
  <si>
    <t>ESXI7.0-05</t>
  </si>
  <si>
    <t>Ensure no unauthorized kernel modules are loaded on the host</t>
  </si>
  <si>
    <t>ESXi hosts by default do not permit the loading of kernel modules that lack valid digital signatures. This feature can be overridden, which would allow unauthorized kernel modules to be loaded.</t>
  </si>
  <si>
    <t>To list all the loaded kernel modules from the ESXi Shell or vCLI, run: "esxcli system module list". For each module, verify the signature by running: `esxcli system module get -m &lt;module&gt;`. 
Additionally, the following PowerCLI command may be used:
# List the system modules and Signature Info for each host
Foreach ($VMHost in Get-VMHost ) {
$ESXCli = Get-EsxCli -VMHost $VMHost
$ESXCli.system.module.list() | Foreach {
$ESXCli.system.module.get($_.Name) | Select @{N="VMHost";E={$VMHost}}, Module, License, Modulefile, Version, SignedStatus, SignatureDigest, SignatureFingerPrint
 }
}</t>
  </si>
  <si>
    <t>All VMware ESXi kernel modules are digitally signed.</t>
  </si>
  <si>
    <t>VMware ESXi kernel modules are not all digitally signed.</t>
  </si>
  <si>
    <t>1.3</t>
  </si>
  <si>
    <t>VMware provides digital signatures for kernel modules. Untested or malicious kernel modules loaded on the ESXi host can put the host at risk for instability and/or exploitation.</t>
  </si>
  <si>
    <t>Secure the host by disabling unsigned modules and removing the offending VIBs from the host. To implement the recommended configuration state, run the following PowerCLI command:
# To disable a module:
$ESXCli = Get-EsxCli -VMHost "MyHostName_or_IPaddress"
$ESXCli.system.module.set($false, $false, "MyModuleName").</t>
  </si>
  <si>
    <t>Secure the host by disabling unsigned modules and removing the offending VIBs from the host. One method to implement the recommended state is to run the following ESXCLI command on each host that contains FTI: 
$ESXCli = Get-EsxCli -VMHost "MyHostName_or_IPaddress"
$ESXCli.system.module.set($false, $false, "MyModuleName").</t>
  </si>
  <si>
    <t>ESXI7.0-06</t>
  </si>
  <si>
    <t>AU-8</t>
  </si>
  <si>
    <t>Time Stamps</t>
  </si>
  <si>
    <t>Ensure NTP time synchronization is configured properly</t>
  </si>
  <si>
    <t>Network Time Protocol (NTP) synchronization should be configured correctly and enabled on each VMware ESXi host to ensure accurate time for system event logs. The time sources used by the ESXi hosts should be in sync with an agreed-upon time standard such as Coordinated Universal Time (UTC). There should be at minimum two NTP sources in place, and they should sync whenever possible.</t>
  </si>
  <si>
    <t>To confirm NTP synchronization is enabled and properly configured, perform the following from the vSphere Web Client:
1- Select a host
2- Click `Configure` then expand `System` then select `Time Configuration`.
3- Verify that `Time Synchronization` is set to Automatic
4- Verify that the NTP Client is set to `Enabled`
5- Verify that the NTP Service Status is `Running`
6- Verify that appropriate NTP servers are set.
Additionally, the following PowerCLI command may be used:
# List the NTP Settings for all hosts
Get-VMHost | Select Name, @{N="NTPSetting";E={$_ | Get-VMHostNtpServer}}</t>
  </si>
  <si>
    <t>NTP synchronizes the time on the ESXI server and its logs and host operating systems.</t>
  </si>
  <si>
    <t>Network Time Protocol (NTP) is not utilized used to synchronize time on the ESXi instance and its guest operating systems.</t>
  </si>
  <si>
    <t>HAU11</t>
  </si>
  <si>
    <t>HAU11: NTP is not properly implemented</t>
  </si>
  <si>
    <t>2</t>
  </si>
  <si>
    <t>2.1</t>
  </si>
  <si>
    <t>By ensuring that all systems use the same relative time source (including the relevant localization offset), and that the relative time source can be correlated to an agreed-upon time standard, it is simpler to track and correlate an intruder's actions when reviewing the relevant log files. Incorrect time settings can also make auditing inaccurate.</t>
  </si>
  <si>
    <t>To enable and properly configure NTP synchronization, perform the following from the vSphere web client:
1- Select a host
2- Click `Configure` then expand `System` then select `Time Configuration`.
3- Select `Edit` next to Network Time Protocol
4- Select the `Enable` box, then fill in the appropriate NTP Servers.
5- in the `NTP Service Startup Policy` drop down select `Start and stop with host`.
6- Click `OK`.
To implement the recommended configuration state,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</si>
  <si>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Implement NTP to synchronize the ESXi instance and its guest operating systems. Log synchronization ensures a timely and accurate review of logs in case of a forensic or incident response investigation. One method to accomplish the recommended state is to 
run the following PowerCLI command:
# Set the NTP Settings for all hosts
# If an internal NTP server is used, replace pool.ntp.org with 
# the IP address or the Fully Qualified Domain Name (FQDN) of the internal NTP server
$NTPServers = "pool.ntp.org", "pool2-ntp.org"
Get-VMHost | Add-VmHostNtpServer $NTPServers.</t>
  </si>
  <si>
    <t>ESXI7.0-07</t>
  </si>
  <si>
    <t>CM-7</t>
  </si>
  <si>
    <t>Least Functionality</t>
  </si>
  <si>
    <t>Ensure the ESXi host firewall is configured to restrict access to services running on the host</t>
  </si>
  <si>
    <t>The ESXi firewall is enabled by default and allows ping (ICMP) and communication with DHCP/DNS clients. Access to services should only be allowed by authorized IP addresses/networks.</t>
  </si>
  <si>
    <t>To confirm access to services running on an ESXi host is properly restricted, perform the following from the vSphere web client:
1- Select a host
2- Click `Configure` then expand `System` then select `Firewall`.
3- Click `Edit` to view services which are enabled (indicated by a check).
4- For each enabled service, (e.g., ssh, vSphere Web Access, http client) check to ensure that the list of allowed IP addresses specified is correct.
Additionally, the following PowerCLI command may be used: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t>
  </si>
  <si>
    <t>VMware utilizes firewall protections to allow access to the host operating systems from defined ranges.</t>
  </si>
  <si>
    <t>VMware does not use firewall access controls for %Provide list of enabled services that do not have a range of IP addresses defined%.</t>
  </si>
  <si>
    <t>HCM9</t>
  </si>
  <si>
    <t>HCM9: Systems are not deployed using the concept of least privilege</t>
  </si>
  <si>
    <t>2.2</t>
  </si>
  <si>
    <t>Unrestricted access to services running on an ESXi host can expose a host to outside attacks and unauthorized access. Reduce the risk by configuring the ESXi firewall to only allow access from authorized IP addresses and networks.</t>
  </si>
  <si>
    <t>To properly restrict access to services running on an ESXi host, perform the following from the vSphere web client:
1- Select a host
2- Click `Configure` then expand `System` then select `Firewall`.
3- Click `Edit` to view services which are enabled (indicated by a check).
5- For each enabled service, (e.g., ssh, vSphere Web Access, http client) provide a list of allowed IP addresses.
5- Click `OK`.</t>
  </si>
  <si>
    <t>Restrict access to services running on an ESXi host. One method to implement the recommended state is to perform the following from the vSphere web client:
1- Select a host
2- Click `Configure` then expand `System` then select `Firewall`.
3- Click `Edit` to view services which are enabled (indicated by a check).
5- For each enabled service, (e.g., ssh, vSphere Web Access, http client) provide a list of allowed IP addresses.
5- Click `OK`.</t>
  </si>
  <si>
    <t>To close this finding, please provide a screenshot of the firewall IP addresses assigned to allow access to each of the enabled services with the agency's CAP.</t>
  </si>
  <si>
    <t>ESXI7.0-08</t>
  </si>
  <si>
    <t>Ensure Managed Object Browser (MOB) is disabled</t>
  </si>
  <si>
    <t>The Managed Object Browser (MOB) is a web-based server application that lets you examine objects that exist on the server side, explore the object model used by the VM kernel to manage the host, and change configurations. It is installed and started automatically when vCenter is installed.</t>
  </si>
  <si>
    <t>To confirm whether MOB is enabled, perform the following from the vSphere Web Client:
1- Select a host
2- Click `Configure` then expand `System` then select `Advanced System Settings`.
3- Click `Edit` then search for `Config.HostAgent.plugins.solo.enableMob`
4- Verify the value is set to `false`.
To determine if the MOB is enabled, run the following command from the ESXi shell:
vim-cmd proxysvc/service_list 
Additionally, the following PowerCLI command may be used:
Get-VMHost | Get-AdvancedSetting -Name Config.HostAgent.plugins.solo.enableMob</t>
  </si>
  <si>
    <t>The MOB is provided for third party diagnostics and is disabled.</t>
  </si>
  <si>
    <t>The Managed Object Browser (MOB) is not disabled.</t>
  </si>
  <si>
    <t>HCM10</t>
  </si>
  <si>
    <t>HCM10: System has unneeded functionality installed</t>
  </si>
  <si>
    <t>2.3</t>
  </si>
  <si>
    <t>The MOB is meant to be used primarily for debugging the vSphere SDK. Because there are no access controls, the MOB could also be used as a method to obtain information about a host being targeted for unauthorized access.</t>
  </si>
  <si>
    <t>To disabled MOB, perform the following from the vSphere Web Client:
1- Select a host
2- Click `Configure` then expand `System` then select `Advanced System Settings`.
3- Click `Edit` then search for `Config.HostAgent.plugins.solo.enableMob`
4- Set the value to `false`.
5- Click `OK`.</t>
  </si>
  <si>
    <t>Disable the MOB. One method to implement the recommended state is to run the following from the vSphere Web Client:
1- Select a host
2- Click `Configure` then expand `System` then select `Advanced System Settings`.
3- Click `Edit` then search for `Config.HostAgent.plugins.solo.enableMob`
4- Set the value to `false`.
5- Click `OK`.</t>
  </si>
  <si>
    <t>To close this finding, please provide a screenshot showing the disabled MOB  setting with the agency's CAP.</t>
  </si>
  <si>
    <t>ESXI7.0-09</t>
  </si>
  <si>
    <t>AC-3</t>
  </si>
  <si>
    <t>Access Enforcement</t>
  </si>
  <si>
    <t>Ensure SNMP is configured properly</t>
  </si>
  <si>
    <t>Simple Network Management Protocol (SNMP) can be used to help manage hosts. Many organizations have other means in place of managing hosts and do not need SNMP enabled. If SNMP is needed, it should be configured properly to reduce the risk of misuse or compromise. For example, ESXi supports SNMPv3, which provides stronger security than SNMPv1 or SNMPv2, including key authentication and encryption. It is also important to configure the destination for SNMP traps.</t>
  </si>
  <si>
    <t>To confirm the proper configuration of SNMP, perform the following from the ESXi Shell or vCLI:
1- Run the following to determine if SNMP is being used: 
esxcli system snmp get
2- If SNMP is being used, refer to the vSphere Monitoring and Performance guide, chapter 8 for steps to verify the parameters.
Additionally, the following PowerCLI command may be used to view the SNMP configuration:
# List the SNMP Configuration of a host (single host connection required)
Get-VMHostSnmp</t>
  </si>
  <si>
    <t>SNMPv3 is utilized to manage the ESXi environment.</t>
  </si>
  <si>
    <t>Simple Network Management Protocol (SNMP) version 3 is not used to provide security to ESXi management.</t>
  </si>
  <si>
    <t>HCM11</t>
  </si>
  <si>
    <t>HCM11: SNMP is not implemented correctly</t>
  </si>
  <si>
    <t>2.5</t>
  </si>
  <si>
    <t>If SNMP is not properly configured, monitoring data containing sensitive information may be sent to a malicious host and used to help exploit said host.</t>
  </si>
  <si>
    <t>To correct the SNMP configuration, perform the following from the ESXi Shell or vCLI:
1- If SNMP is not needed, disable it by running: 
esxcli system snmp set --enable false
2- If SNMP is needed, refer to the vSphere Monitoring and Performance guide, chapter 8 for steps to configure it.
Additionally, the following PowerCLI command may be used to implement the configuration:
# Update the host SNMP Configuration (single host connection required)
Get-VmHostSNMP | Set-VMHostSNMP -Enabled:$true -ReadOnlyCommunity '&lt;secret&gt;'.</t>
  </si>
  <si>
    <t>Configure SNMPv3 to provide security to ESXi management. One method to implement the recommended state is to use PowerCLI to implement the following:
# Update the host SNMP Configuration (single host connection required)
Get-VmHostSNMP | Set-VMHostSNMP -Enabled:$true -ReadOnlyCommunity '&lt;secret&gt;'.</t>
  </si>
  <si>
    <t>To close this finding, please provide a screenshot of the SNMP settings with the agency's CAP.</t>
  </si>
  <si>
    <t>ESXI7.0-10</t>
  </si>
  <si>
    <t>Ensure dvfilter API is not configured if not used</t>
  </si>
  <si>
    <t>The dvfilter network API is used by some products (e.g., VMSafe). If it is not in use, it should not be configured to send network information to a VM.</t>
  </si>
  <si>
    <t>If the dvfilter network API is not being used on the host, ensure that the following kernel parameter has a blank value: `Net.DVFilterBindIpAddress`.
1- From the vSphere web client, select the host and click `Configure` then expand `System`
2- Click on `Advanced System Settings` then `Edit`.
2- Search for `Net.DVFilterBindIpAddress` in the filter.
3- Verify `Net.DVFilterBindIpAddress` has an empty value.
4- If an appliance is being used, then ensure the value of this parameter is set to the proper IP address.
Additionally, the following PowerCLI command may be used to verify the setting:
# List Net.DVFilterBindIpAddress for each host
Get-VMHost | Select Name, @{N="Net.DVFilterBindIpAddress";E={$_ | Get-AdvancedSetting Net.DVFilterBindIpAddress | Select -ExpandProperty Values}}</t>
  </si>
  <si>
    <t>DVFilter is configured properly for use within the agency network.</t>
  </si>
  <si>
    <t>DVFilter is not configured properly for use within the agency network.</t>
  </si>
  <si>
    <t>2.6</t>
  </si>
  <si>
    <t>If the dvfilter network API is enabled in the future and it is already configured, an attacker might attempt to connect a VM to it, thereby potentially providing access to the network of other VMs on the host.</t>
  </si>
  <si>
    <t>To remove the configuration for the dvfilter network API, perform the following from the vSphere web client:
1- From the vSphere web client, select the host and click `Configure` then expand `System`
2- Click on `Advanced System Settings` then `Edit`.
3- Search for `Net.DVFilterBindIpAddress` in the filter.
4- Set `Net.DVFilterBindIpAddress` has an empty value.
5- If an appliance is being used, make sure the value of this parameter is set to the proper IP address.
6- Enter the proper IP address.
7- Click `OK`.
To implement the recommended configuration state, run the following PowerCLI command:
# Set Net.DVFilterBindIpAddress to null on all hosts
Get-VMHost HOST1 | Foreach { Set-AdvancedSetting -VMHost $_ -Name Net.DVFilterBindIpAddress -IPValue "" }.</t>
  </si>
  <si>
    <t xml:space="preserve">Properly configure DVFilter for use within the agency network. One method to implement  the recommended configuration state, run the following PowerCLI command:
# Set Net.DVFilterBindIpAddress to null on all hosts
Get-VMHost HOST1 | Foreach { Set-AdvancedSetting -VMHost $_ -Name Net.DVFilterBindIpAddress -IPValue "" }.
</t>
  </si>
  <si>
    <t>To close this finding, please provide a screenshot of the Net.DVFilterBindIpAddress values with the agency's CAP.</t>
  </si>
  <si>
    <t>ESXI7.0-11</t>
  </si>
  <si>
    <t>SC-13</t>
  </si>
  <si>
    <t>Cryptographic Protection</t>
  </si>
  <si>
    <t>Ensure expired and revoked SSL certificates are removed from the ESXi server</t>
  </si>
  <si>
    <t>By default, ESXi hosts do not have Certificate Revocation List (CRL) checking available, so expired and revoked SSL certificates must be checked and removed manually.</t>
  </si>
  <si>
    <t>To assess if there are expired or revoked SSL certificates on your ESXi server, use the PowerCLI script called out in "[verify-ssl-certificates](http://en-us.sysadmins.lv/Lists/Posts/Post.aspx?List=332991f0-bfed-4143-9eea-f521167d287c&amp;ID=60)".</t>
  </si>
  <si>
    <t>Expired or revoked SSL certificates are removed from the server and replaced with valid FIPS compliant certificates.</t>
  </si>
  <si>
    <t>Expired or revoked Secure Sockets Layer (SSL) certificates exist on the server.</t>
  </si>
  <si>
    <t>Note - CMVP stopped accepting FIPS 140-2 submissions for new validation certificates of 9/21/2021. However, it is still valid as of 9/30/2021 without an announced end of life date. Check the NIST website for further guidance.</t>
  </si>
  <si>
    <t>HSC24</t>
  </si>
  <si>
    <t>HSC24: Digital Signatures or PKI certificates are expired or revoked</t>
  </si>
  <si>
    <t>2.7</t>
  </si>
  <si>
    <t>Leaving expired and revoked certificates on your vCenter Server system can compromise your environment. Replacing certificates will avoid having users get used to clicking through browser warnings. The warning might be an indication of a man-in-the-middle attack, and only inspection of the certificate and thumbprint can guard against such attacks.</t>
  </si>
  <si>
    <t>Replace expired and revoked certificates with certificates from a trusted CA. Certificates can be replaced in a number of ways: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
Alternatively, you can put the host into maintenance mode, install the new certificate, use the Direct Console User Interface (DCUI) to restart the management agents, and set the host to exit maintenance mode.
**Replace a Default ESI Certificate and Key by Using the vifs Command**
1- Back up the existing certificates.
2- Generate a certificate request following the instructions from the certificate authority.
3- At the command line, use the vifs command to upload the certificate to the appropriate location on the host. 
vifs --server hostname --username username --put rui.crt /host/ssl_cert
vifs --server hostname --username username --put rui.key /host/ssl_key
4- Restart the host.
Alternatively, you can put the host into maintenance mode, install the new certificate, and then use the Direct Console User Interface (DCUI) to restart the management agents.
**Replace A Default ESI Certificate and Key Using HTTP PUT**
1- Back up the existing certificates.
2- In your upload application, process each file as follows:
Open the file.
Publish the file to one of these locations:
Certificates https://hostname/host/ssl_cert
Keys https://hostname/host/ssl_key 
3- The locations /host/ssl\_cert and host/ssl\_key link to the certificate files in /etc/vmware/ssl.
4- Restart the host.</t>
  </si>
  <si>
    <t>Replace expired and revoked certificates with certificates from a trusted CA. One method to accomplish the recommended state is to replace a Default ESXi Certificate and Key from the ESXi Shell: 
1) Log in to the ESXi Shell, either directly from the DCUI or from an SSH client, as a user with administrator privileges.
2) In the directory /etc/vmware/ssl, rename the existing certificates using the following commands:
mv rui.crt orig.rui.crt 
mv rui.key orig.rui.key 
3) Copy the certificates that you want to use to /etc/vmware/ssl.
4) Rename the new certificate and key to rui.crt and rui.key.
5) Restart the host after you install the new certificate.</t>
  </si>
  <si>
    <t>To close this finding, please provide a screenshot of certificates from a trusted CA with the agency's CAP.</t>
  </si>
  <si>
    <t>ESXI7.0-12</t>
  </si>
  <si>
    <t xml:space="preserve">IA-2 </t>
  </si>
  <si>
    <t>Ensure vSphere Authentication Proxy is used when adding hosts to Active Directory</t>
  </si>
  <si>
    <t>vSphere Authentication Proxy enables ESXi hosts to join a domain without using Active Directory credentials. vSphere Authentication Proxy enhances security for PXE-booted hosts and hosts that are provisioned using Auto Deploy and Host profiles, by removing the need to store Active Directory credentials in the host configuration.
The vSphere Authentication Proxy service binds to an IPv4 address for communication with vCenter Server, and does not support IPv6. The vCenter Server can be on a host machine in an IPv4-only, IPv4/IPv6 mixed-mode, or IPv6-only network environment, but the machine that connects to the vCenter Server through the vSphere Client must have an IPv4 address for the vSphere Authentication Proxy service to work.</t>
  </si>
  <si>
    <t>If you utilize a host profile to join the domain, before attaching it verify that the profile has been configured to use the proxy server for joining the host to domains by following these steps:
1- In the vSphere Web Client go to `Home` in the menu.
2- Click on `Policies and Profiles` followed by `Host Profiles`.
3- Choose the appropriate host profile
4- Select `Configure` then expand `Security and Services` followed by `Authentication`.
5- Select `Active Directory configuration`.
6- Verify that `JoinDomain Method` is configured to `Use vSphere Authentication Proxy to add the host to the domain`.
There is no way to audit this using web client if you manually chose to join the host to a domain.
Additionally, the following PowerCLI command may be used:
# Confirm the host profile is using vSphere Authentication proxy to add the host to the domain
Get-VMHost | Select Name, ` @{N="HostProfile";E={$_ | Get-VMHostProfile}}, ` @{N="JoinADEnabled";E={($_ | Get-VmHostProfile).ExtensionData.Config.ApplyProfile.Authentication.ActiveDirectory.Enabled}}, ` @{N="JoinDomainMethod";E={(($_ | Get-VMHostProfile).ExtensionData.Config.ApplyProfile.Authentication.ActiveDirectory | Select -ExpandProperty Policy | Where {$_.Id -eq "JoinDomainMethodPolicy"}).Policyoption.Id}}# Check each host and their domain membership statusGet-VMHost | Get-VMHostAuthentication | Select VmHost, Domain, DomainMembershipStatus</t>
  </si>
  <si>
    <t>vSphere Authentication Proxy is used when adding hosts to Active Directory.</t>
  </si>
  <si>
    <t>vSphere Authentication Proxy is not used when adding hosts to Active Directory.</t>
  </si>
  <si>
    <t>HIA3</t>
  </si>
  <si>
    <t>HIA3: Authentication server is not used for end user authentication</t>
  </si>
  <si>
    <t>2.8</t>
  </si>
  <si>
    <t>If you configure your host to join an Active Directory domain using Host Profiles the Active Directory credentials are saved in the host profile and are transmitted over the network. To avoid having to save Active Directory credentials in the Host Profile and to avoid transmitting Active Directory credentials over the network use the vSphere Authentication Proxy.</t>
  </si>
  <si>
    <t>To properly set the vSphere Authentication Proxy from Web Client directly:
1- Select the host
2- Click on `Configure` then expand `System`, select `Authentication Services`.
3- Click on `Join Domain`
4- Select `Using Proxy Server` radio button.
5- Provide proxy server IP address. 
To properly set the vSphere Authentication Proxy via Host Profiles:
1- In the vSphere Web Client go to `Home` in the menu.
2- Click on `Policies and Profiles` followed by `Host Profiles`.
3- Choose the appropriate host profile
4- Select `Configure` followed by `Edit Host Profile...` then expand `Security and Services` followed by `Security Settings`, then `Authentication configuration`.
5- Select `Active Directory configuration`.
6- Set the `JoinDomain Method` is configured to `Use vSphere Authentication Proxy to add the host to the domain`.
7- Click on `Save`.</t>
  </si>
  <si>
    <t>Configure vSphere Authentication Proxy when adding hosts to Active Directory. To properly set the vSphere Authentication Proxy from Web Client directly:
1) Select the host
2) Click on "Configure" -&gt; "Settings" -&gt; "Authentication Services"
3) Click on "Join Domain"
4) Select "Using Proxy Server" radio button.
5) Provide proxy server IP address.</t>
  </si>
  <si>
    <t>ESXI7.0-13</t>
  </si>
  <si>
    <t>AU-7</t>
  </si>
  <si>
    <t>Audit Reduction and Report Generation</t>
  </si>
  <si>
    <t>Ensure a centralized location is configured to collect ESXi host core dumps</t>
  </si>
  <si>
    <t>The VMware vSphere Network Dump Collector service allows for collecting diagnostic information from a host that experiences a critical fault. This service provides a centralized location for collecting ESXi host core dumps.</t>
  </si>
  <si>
    <t xml:space="preserve">Run the following ESXi shell command to determine if the host is configured as prescribed:
esxcli system coredump network get
</t>
  </si>
  <si>
    <t>ESXi host core dump files are logged to a central location.</t>
  </si>
  <si>
    <t>ESXi host core dump files are not collected in a centralized location.</t>
  </si>
  <si>
    <t>HAU8</t>
  </si>
  <si>
    <t>HAU8: Logs are not maintained on a central log server</t>
  </si>
  <si>
    <t>3</t>
  </si>
  <si>
    <t>3.1</t>
  </si>
  <si>
    <t>When a host crashes, an analysis of the resultant core dump is essential to being able to identify the cause of the crash and determine a resolution. Installing a centralized dump collector helps ensure that core files are successfully saved and made available in the event an ESXi host should ever panic.</t>
  </si>
  <si>
    <t>To implement the recommended configuration state, run the following ESXi shell commands:
# Configure remote Dump Collector Server
esxcli system coredump network set -v [VMK#] -i [DUMP_SERVER] -o [PORT]
# Enable remote Dump Collector
esxcli system coredump network set -e true.</t>
  </si>
  <si>
    <t>Configure a centralized location to collect ESXi host core dumps. One method to implement the recommended state is to run the following ESXi shell commands:
# Configure remote Dump Collector Server
esxcli system coredump network set -v [VMK#] -i [DUMP_SERVER] -o [PORT]
# Enable remote Dump Collector
esxcli system coredump network set -e true.</t>
  </si>
  <si>
    <t>ESXI7.0-14</t>
  </si>
  <si>
    <t>AU-9</t>
  </si>
  <si>
    <t>Protection of Audit Information</t>
  </si>
  <si>
    <t>Ensure persistent logging is configured for all ESXi hosts</t>
  </si>
  <si>
    <t>ESXi can be configured to store log files on an in-memory file system. This occurs when the host's `Syslog.global.LogDir` property is set to a non-persistent location, such as `/scratch.` When this is done, only a single day's worth of logs are stored at any time. Additionally, log files will be reinitialized upon each reboot.</t>
  </si>
  <si>
    <t>To verify persistent logging is configured properly, perform the following from the vSphere web client:
1- Select the host
2- Click `Configure` then expand `System` then select `Advanced System Settings`.
2- Select `Edit` then enter `Syslog.global.LogDir` in the filter.
3- Ensure `Syslog.global.logDir` field is not empty (null value) or is not set explicitly to a non-persistent datastore or a scratch partition.
If the Syslog.global.logDir parameter is pointing to 'Scratch' location (i.e. empty (null value) or is not set explicitly to a non-persistent datastore or a scratch partition), then ensure that the 'ScratchConfig.CurrentScratchLocation' parameter is also pointing to persistent storage.
Alternatively, the following PowerCLI command may be used:
# List Syslog.global.logDir for each host
Get-VMHost | Select Name, @{N="Syslog.global.logDir";E={$_ | Get-AdvancedConfiguration Syslog.global.logDir | Select -ExpandProperty Values}}</t>
  </si>
  <si>
    <t>Persistent logging for ESXi is enabled, so logs are not cleared after a reboot.</t>
  </si>
  <si>
    <t>Logs are cleared after a reboot due to persistent logging not being enabled.</t>
  </si>
  <si>
    <t>HAU7</t>
  </si>
  <si>
    <t>HAU7: Audit records are not retained per Pub 1075</t>
  </si>
  <si>
    <t>3.2</t>
  </si>
  <si>
    <t>Non-persistent logging presents a security risk because user activity logged on the host is only stored temporarily and will not be preserved across reboots. This can also complicate auditing and make it harder to monitor events and diagnose issues. ESXi host logging should always be configured to a persistent datastore.</t>
  </si>
  <si>
    <t>To configure persistent logging properly, perform the following from the vSphere web client:
1- Select the host
2- Click `Configure` then expand `System` then select `Advanced System Settings`.
2- Select `Edit` then enter `Syslog.global.LogDir` in the filter.
3- Set `Syslog.global.logDir` to a persistent location specified as [datastorename] path_to_file where the path is relative to the datastore. For example, [datastore1] /systemlogs.
4- Click `OK`.
Alternatively, run the following PowerCLI command:
# Set Syslog.global.logDir for each host
Get-VMHost | Foreach { Set-AdvancedConfiguration -VMHost $_ -Name Syslog.global.logDir -Value "&lt;NewLocation&gt;" }.</t>
  </si>
  <si>
    <t>Enable persistent logging on the ESXi server. One method to implement the recommended state is to run the following PowerCLI command:
# Set Syslog.global.logDir for each host
Get-VMHost | Foreach { Set-AdvancedConfiguration -VMHost $_ -Name Syslog.global.logDir -Value "&lt;NewLocation&gt;" }.</t>
  </si>
  <si>
    <t>ESXI7.0-15</t>
  </si>
  <si>
    <t>Ensure remote logging is configured for ESXi hosts</t>
  </si>
  <si>
    <t>By default, ESXI logs are stored on a local scratch volume or ramdisk. To preserve logs, also configure remote logging to a central log host for the ESXI hosts.</t>
  </si>
  <si>
    <t>To ensure remote logging is configured properly, perform the following from the vSphere web client:
1- Select the host
2- Click `Configure` then expand `System` then select `Advanced System Settings`.
3- Select `Edit` then enter `Syslog.global.logHost` in the filter.
4- Verify the `Syslog.global.logHost` is set to the hostname of the central log server.
Alternately, the following PowerCLI command may be used:
# List Syslog.global.logHost for each host
Get-VMHost | Select Name, @{N="Syslog.global.logHost";E={$_ | Get-AdvancedSetting Syslog.global.logHost}}</t>
  </si>
  <si>
    <t>Centralized logging is enabled on ESXi hosts in order to avoid loss of logs on the local scratch volume or ramdisk.</t>
  </si>
  <si>
    <t>Centralized logging is not enabled on ESXi hosts.</t>
  </si>
  <si>
    <t>HAU8: Logs are not maintained on a centralized log server</t>
  </si>
  <si>
    <t>3.3</t>
  </si>
  <si>
    <t>Remote logging to a central log host provides a secure, centralized store for ESXi logs. You can more easily monitor all hosts with a single tool. You can also do aggregate analysis and searching to look for such things as coordinated attacks on multiple hosts. Logging to a secure, centralized log server helps prevent log tampering and provides a long-term audit record.</t>
  </si>
  <si>
    <t>To configure remote logging properly, perform the following from the vSphere web client:
1- Select the host
2- Click `Configure` then expand `System` then select `Advanced System Settings`.
2- Select `Edit` then enter `Syslog.global.logHost` in the filter.
3- Set the `Syslog.global.logHost` to the hostname or IP address of the central log server.
4- Click `OK`.
Alternately, run the following PowerCLI command:
# Set Syslog.global.logHost for each host
Get-VMHost | Foreach { Set-AdvancedSetting -VMHost $_ -Name Syslog.global.logHost -Value "&lt;NewLocation&gt;" }</t>
  </si>
  <si>
    <t>Configure remote logging for ESXi hosts. One method to accomplish the recommended state is to run the following PowerCLI command:
# Set Syslog.global.logHost for each host
Get-VMHost | Foreach { Set-&lt;span&gt;AdvancedSetting &lt;/span&gt;&lt;span&gt;-VMHost $_ -Name Syslog.global.logHost -Value "&lt;NewLocation&gt;" }&lt;/span&gt;.</t>
  </si>
  <si>
    <t>ESXI7.0-16</t>
  </si>
  <si>
    <t>AC-2</t>
  </si>
  <si>
    <t>Account Management</t>
  </si>
  <si>
    <t>Ensure a non-root user account exists for local admin access</t>
  </si>
  <si>
    <t>By default, each ESXi host has a single "root" admin account that is used for local administration and to connect the host to vCenter Server. Use of this shared account should be limited, and named (non-root) user accounts with admin privileges should be used instead.</t>
  </si>
  <si>
    <t>To confirm one or more named user accounts have been established, perform the following for each ESXi host:
1- Connect directly to the ESXi host using the VMware Host Client.
2- Login as root or another authorized user.
3- Select `Manage`, then select the `Security &amp; Users` tab.
4- Select `Users` to view the local users.
5- Ensure at least one user exists that possesses the following:
The use has been granted shell access.
Select the host then click `Actions` followed by `Permissions` and verify the `Administrator` role has been granted to the user.
**Note:** You cannot create ESXi users with the vSphere Client. You must directly log in to the host with the VMware Host Client to create ESXi users.</t>
  </si>
  <si>
    <t>The agency does not utilize the shared root account, instead utilizes named unique accounts.</t>
  </si>
  <si>
    <t>The agency does not use unique accounts for each administrator.</t>
  </si>
  <si>
    <t>HAC21</t>
  </si>
  <si>
    <t>HAC21: Agency shares administrative account inappropriately</t>
  </si>
  <si>
    <t>4</t>
  </si>
  <si>
    <t>4.1</t>
  </si>
  <si>
    <t>To avoid sharing a common root account, it is recommended on each host to create at least one named user account and assign it full admin privileges, and to use this account in lieu of a shared "root" account. Limit the use of "root", including setting a highly complex password for the account, but do not remove the "root" account.</t>
  </si>
  <si>
    <t>To create one or more named user accounts (local ESXi user accounts), perform the following using the vSphere client (not the vSphere web client) for each ESXi host:
1- Connect directly to the ESXi host using the vSphere Client.
2- Login as root.
3- Select `Manage`, then select the `Security &amp; Users` tab.
5- Select `Users` then click `Add user` to add a new user.
6- Once added now select the Host, then select `Actions` followed by `Permissions`.
7- Assign the `Administrator` role to the user.</t>
  </si>
  <si>
    <t>Create a unique user account for each administrator. One method to implement the recommended state is to perform the following using the vSphere client (not the vSphere web client) for each ESXi host:
1- Connect directly to the ESXi host using the vSphere Client.
2- Login as root.
3- Select `Manage`, then select the `Security &amp; Users` tab.
5- Select `Users` then click `Add user` to add a new user.
6- Once added now select the Host, then select `Actions` followed by `Permissions`.
7- Assign the `Administrator` role to the user.</t>
  </si>
  <si>
    <t>To close this finding, please provide a screenshot of the Local Users and Groups identifying the accounts that have administrator permissions with the agency's CAP.</t>
  </si>
  <si>
    <t>ESXI7.0-17</t>
  </si>
  <si>
    <t>IA-5</t>
  </si>
  <si>
    <t xml:space="preserve">Authenticator Management </t>
  </si>
  <si>
    <t>Ensure passwords are required to be complex</t>
  </si>
  <si>
    <t>ESXi uses the `pam_passwdqc.so` plug-in to set password strength and complexity. Options include setting minimum password length, requiring password characters to come from particular character sets, and restricting the number of consecutive failed logon attempts permitted. The settings should enforce the organization's password policies.
Note that an uppercase character that begins a password does not count toward the number of character classes used, and neither does a number that ends a password.</t>
  </si>
  <si>
    <t>To confirm password complexity requirements are set, perform the following:
1- Login to the ESXi shell as a user with administrator privileges.
2- Open `/etc/pam.d/passwd`.
3- Locate the following line: 
password requisite /lib/security/$ISA/pam_passwdqc.so retry=N min=N0,N1,N2,N3,N4
4- Confirm N is less than or equal to 3-
5- Confirm N0 is set to `disabled`.
6- Confirm N1 is set to `disabled`.
7- Confirm N2 is set to `disabled`.
8- Confirm N3 is set to `disabled`.
9- Confirm N4 is set to `14` or greater.
The above requires all passwords to be 14 or more characters long and comprised of at least one character from four distinct character sets. Additionally, a maximum of 3 consecutive failed login attempts are permitted.</t>
  </si>
  <si>
    <t>The ESXi password policy does not enforce %account lockout attempts% %password length of fourteen or greater characters% and/or %password complexity%.</t>
  </si>
  <si>
    <t xml:space="preserve">Note: If issue code is HPW12 consider changing baseline criticality to Moderate
</t>
  </si>
  <si>
    <t xml:space="preserve">HPW3
HPW12
HPW19
</t>
  </si>
  <si>
    <t xml:space="preserve">HPW3: Minimum password length is too short
HPW12: Passwords do not meet complexity requirements
HPW19: More than one Publication 1075 password requirement is not met
</t>
  </si>
  <si>
    <t>4.2</t>
  </si>
  <si>
    <t>All passwords for ESXi hosts should be hard to guess to reduce the risk of unauthorized access.
**Note:** ESXi imposes no restrictions on the root password. Password strength and complexity rules only apply to non-root users.</t>
  </si>
  <si>
    <t>To set the password complexity requirements, perform the following:
1- Login to the ESXi shell as a user with administrator privileges.
2- Open `/etc./pam.d/passwd`.
3- Locate the following line: 
password requisite /lib/security/$ISA/pam_passwdqc.so retry=N min=N0,N1,N2,N3,N4
4- Set N to less than or equal to 3-
5- Set N0 to `disabled`.
6- Set N1 to `disabled`.
7- Set N2 to `disabled`.
8- Set N3 to `disabled`.
9- Set N4 to `14` or greater.
The above requires all passwords to be 14 or more characters long and comprised of at least one character from four distinct character sets. Additionally, a maximum of 3 consecutive failed login attempts are permitted.</t>
  </si>
  <si>
    <t>Configure the ESXi password and account policies to meet IRS Publication 1075 requirements. One method to implement the recommended state is to
perform the following:
1- Login to the ESXi shell as a user with administrator privileges.
2- Open `/etc./pam.d/passwd`.
3- Locate the following line: 
password requisite /lib/security/$ISA/pam_passwdqc.so retry=N min=N0,N1,N2,N3,N4
4- Set N to less than or equal to 3-
5- Set N0 to `disabled`.
6- Set N1 to `disabled`.
7- Set N2 to `disabled`.
8- Set N3 to `disabled`.
9- Set N4 to `14` or greater.
The above requires all passwords to be 14 or more characters long and comprised of at least one character from four distinct character sets. Additionally, a maximum of 3 consecutive failed login attempts are permitted.</t>
  </si>
  <si>
    <t>To close this finding, please provide a screenshot of the passwd file contents with the agency's CAP.</t>
  </si>
  <si>
    <t>ESXI7.0-18</t>
  </si>
  <si>
    <t>AC-7</t>
  </si>
  <si>
    <t>Unsuccessful Logon Attempts</t>
  </si>
  <si>
    <t>Ensure the maximum failed login attempts is set to 3</t>
  </si>
  <si>
    <t>Authentication should be configured so there is a maximum number of consecutive failed login attempts for each account, at which point the account at risk will be locked out.</t>
  </si>
  <si>
    <t>To verify the maximum failed login attempts is set properly, perform the following steps:
1- From the vSphere Web Client, select the host.
2- Click `Configure` then expand `System`.
3- Select `Advanced System Settings` then click `Edit`.
4- Enter `Security.AccountLockFailures` in the filter.
3- Verify that the value for this parameter is set to `3`.
Alternately, the following PowerCLI command may be used:
Get-VMHost | Get-AdvancedSetting -Name Security.AccountLockFailures</t>
  </si>
  <si>
    <t>The user account is locked after three consecutive incorrect attempts.</t>
  </si>
  <si>
    <t>User accounts not locked out after 3 unsuccessful login attempts</t>
  </si>
  <si>
    <t>HAC15</t>
  </si>
  <si>
    <t>HAC15: User accounts not locked out after 3 unsuccessful login attempts</t>
  </si>
  <si>
    <t>4.3</t>
  </si>
  <si>
    <t>Multiple account login failures for the same account could possibly be an attacker trying to brute force guess the password.</t>
  </si>
  <si>
    <t>To set the maximum failed login attempts correctly, perform the following steps:
1- From the vSphere Web Client, select the host.
2- Click `Configure` then expand `System`.
3- Select `Advanced System Settings` then click `Edit`.
4- Enter `Security.AccountLockFailures` in the filter.
3- Set the value for this parameter to `3`.
Alternately, use the following PowerCLI command:
Get-VMHost | Get-AdvancedSetting -Name Security.AccountLockFailures | Set-AdvancedSetting -Value 3.</t>
  </si>
  <si>
    <t>Set the maximum failed login retries to three (3) or fewer attempts. One method to implement the recommended state is to use the following PowerCLI command:
Get-VMHost | Get-AdvancedSetting -Name Security.AccountLockFailures | Set-AdvancedSetting -Value 3.</t>
  </si>
  <si>
    <t>To close this finding, please provide a screenshot showing accounts lock after 3 consecutive invalid attempts with the agency's CAP.</t>
  </si>
  <si>
    <t>ESXI7.0-19</t>
  </si>
  <si>
    <t>Ensure account lockout is set to 15 minutes</t>
  </si>
  <si>
    <t>An account is automatically locked after the maximum number of failed consecutive login attempts is reached. The account should be automatically unlocked after 15 minutes, otherwise administrators will need to manually unlock accounts on request by authorized users.</t>
  </si>
  <si>
    <t>To verify the account lockout is set to 15 minutes, perform the following:
1- From the vSphere Web Client, select the host.
2- Click `Configure` then expand `System`.
3- Select `Advanced System Settings` then click `Edit`.
4- Enter `Security.AccountUnlockTime` in the filter.
4- Verify that the value for this parameter is set to 900.
Alternately, the following PowerCLI command may be used:
Get-VMHost | Get-AdvancedSetting -Name Security.AccountUnlockTime</t>
  </si>
  <si>
    <t>Accounts unlock 15 minutes or greater minutes after deactivation due to password failures.</t>
  </si>
  <si>
    <t xml:space="preserve"> The account does not  automatically unlocked after 15 minutes.</t>
  </si>
  <si>
    <t xml:space="preserve"> </t>
  </si>
  <si>
    <t>HAC2</t>
  </si>
  <si>
    <t>HAC2: User sessions do not lock after the Publication 1075 required timeframe</t>
  </si>
  <si>
    <t>4.4</t>
  </si>
  <si>
    <t>This setting reduces the inconvenience for benign users and the overhead on administrators, while also severely slowing down any brute force password guessing attacks.</t>
  </si>
  <si>
    <t>To set the account lockout to 15 minutes, perform the following:
1- From the vSphere Web Client, select the host.
2- Click `Configure` then expand `System`.
3- Select `Advanced System Settings` then click `Edit`.
4- Enter `Security.AccountUnlockTime` in the filter.
4- Set the value for this parameter to `900`.
Alternately, use the following PowerCLI command:
Get-VMHost | Get-AdvancedSetting -Name Security.AccountUnlockTime | Set-AdvancedSetting -Value 900.</t>
  </si>
  <si>
    <t>Set the account lockout to 15 minutes. One method to implement the recommended state is to perform the following PowerCLI command:
Get-VMHost | Get-AdvancedSetting -Name Security.AccountUnlockTime | Set-AdvancedSetting -Value 900.</t>
  </si>
  <si>
    <t>ESXI7.0-20</t>
  </si>
  <si>
    <t>Authenticator Management</t>
  </si>
  <si>
    <t>Ensure previous 24 passwords are prohibited</t>
  </si>
  <si>
    <t>This setting prevents users from utilizing previously used passwords.</t>
  </si>
  <si>
    <t>To verify the password history is set to 24, perform the following:
1- From the vSphere Web Client, select the host.
2- Click `Configure` then expand `System`.
3- Select `Advanced System Settings` then click `Edit`.
4- Enter `Security.PasswordHistory` in the filter.
4- Verify that the value for this parameter is set to `24`.
Alternately, the following PowerCLI command may be used:
Get-VMHost | Get-AdvancedSetting Security.PasswordHistory</t>
  </si>
  <si>
    <t>Password history is set to 24.</t>
  </si>
  <si>
    <t>Password history is set not to 24.</t>
  </si>
  <si>
    <t>This test case is N/A if test case ESXI7.0-63 is implemented (e.g., Status is "Pass")</t>
  </si>
  <si>
    <t>HPW6</t>
  </si>
  <si>
    <t>HPW6: Password history is insufficient</t>
  </si>
  <si>
    <t>4.5</t>
  </si>
  <si>
    <t>Users may attempt to reuse passwords which could lead to a compromised password being used. At least the past 24 passwords should be prevented from use for a user to ensure password re-use is not occurring.</t>
  </si>
  <si>
    <t>To set the password history 24, perform the following:
1- From the vSphere Web Client, select the host.
2- Click `Configure` then expand `System`.
3- Select `Advanced System Settings` then click `Edit`.
4- Enter `Security.PasswordHistory` in the filter.
4- Set the value for this parameter is set to `24`.
Alternately, the following PowerCLI command may be used:
Get-VMHost | Get-AdvancedSetting Security.PasswordHistory | Set-AdvancedSetting -Value 24.</t>
  </si>
  <si>
    <t>Set the password history to 24. One method to implement the recommended state is to perform the following PowerCLI command may be used:
Get-VMHost | Get-AdvancedSetting Security.PasswordHistory | Set-AdvancedSetting -Value 24.</t>
  </si>
  <si>
    <t>ESXI7.0-21</t>
  </si>
  <si>
    <t>Ensure Active Directory is used for local user authentication</t>
  </si>
  <si>
    <t>ESXi can be configured to use a directory service such as Active Directory to manage users and groups. It is recommended that a directory service be used.
**Note:** If the AD group "ESX Admins" (default) is created, all users and groups that are members of this group will have full administrative access to all ESXi hosts in the domain.</t>
  </si>
  <si>
    <t>To confirm AD is used for local user authentication, perform the following from the vSphere Web Client:
1- Select the host
2- Click on `Configure` then expand `System`.
3- Select `Authentication Services`.
4- Ensure the configuration is in accordance with your organization's Active Directory configuration.
Alternately, execute the following PowerCLI command:
# Check each host and their domain membership status
Get-VMHost | Get-VMHostAuthentication | Select VmHost, Domain, DomainMembershipStatus</t>
  </si>
  <si>
    <t>Active Directory is utilized for local user authentication.</t>
  </si>
  <si>
    <t>Active Directory is not used for local user authentication.</t>
  </si>
  <si>
    <t>4.6</t>
  </si>
  <si>
    <t>Joining ESXi hosts to an Active Directory (AD) domain eliminates the need to create and maintain multiple local user accounts. Using AD for user authentication simplifies the ESXi host configuration, ensures password complexity and reuse policies are enforced, and reduces the risk of security breaches and unauthorized access.</t>
  </si>
  <si>
    <t>To use AD for local user authentication, perform the following from the vSphere Web Client:
1- Select the host
2- Click on `Configure` then expand `System`.
3- Select `Authentication Services`.
3- Click `Join Domain` followed by the appropriate domain and credentials.
4- Click `OK`.
Alternately, run the following PowerCLI command:
# Join the ESXI Host to the Domain
Get-VMHost HOST1 | Get-VMHostAuthentication | Set-VMHostAuthentication -Domain domain.local -User Administrator -Password Passw0rd -JoinDomain.</t>
  </si>
  <si>
    <t>Implement Active Directory for local user authentication. One method to implement the recommended state is to run the following PowerCLI command:
# Join the ESXI Host to the Domain
Get-VMHost HOST1 | Get-VMHostAuthentication | Set-VMHostAuthentication -Domain domain.local -User Administrator -Password Passw0rd -JoinDomain.</t>
  </si>
  <si>
    <t>ESXI7.0-22</t>
  </si>
  <si>
    <t>IA-4</t>
  </si>
  <si>
    <t>Identifier Management</t>
  </si>
  <si>
    <t>Ensure only authorized users and groups belong to the esxAdminsGroup group</t>
  </si>
  <si>
    <t>The AD group used by vSphere is defined by the `esxAdminsGroup` attribute. By default, this attribute is set to "ESX Admins". All members of the group are granted full administrative access to all ESXi hosts in the domain. Monitor AD for the creation of this group, and limit membership to highly trusted users and groups.</t>
  </si>
  <si>
    <t>To verify only authorized users and groups belong to `esxAdminsGroup`, go to Active Directory and review the membership of the group name that is defined by the advanced host setting:
Config.HostAgent.plugins.hostsvc.esxAdminsGroup.</t>
  </si>
  <si>
    <t>The ESX Admins group contains only authorized users.</t>
  </si>
  <si>
    <t>The ESX Admins group contains excess members or permissions.</t>
  </si>
  <si>
    <t>HAC11</t>
  </si>
  <si>
    <t>HAC11: User access was not established with concept of least privilege</t>
  </si>
  <si>
    <t>4.7</t>
  </si>
  <si>
    <t>An unauthorized user or group having membership in the `esxAdminsGroup` group will have full administrative access to all ESXi hosts. Such users may compromise the confidentiality, availability, and integrity of the all ESXi hosts and the respective data and processes they influence.</t>
  </si>
  <si>
    <t>To remove unauthorized users and groups belonging to `esxAdminsGroup`, perform the following steps after coordination between vSphere admins and Active Directory admins:
1- Verify the setting of the `esxAdminsGroup` attribute.
2- View the list of members for that Microsoft Active Directory group.
3- Remove all unauthorized users and groups from that group.
If full admin access for the AD ESX admins group is not desired, you can disable this behavior using the advanced host setting:
"Config.HostAgent.plugins.hostsvc.esxAdminsGroupAutoAdd".</t>
  </si>
  <si>
    <t>Remove excess members or permissions from the ESX Admins group. One method to implement the recommended state is to perform the following steps after coordination between vSphere admins and Active Directory admins:
1- Verify the setting of the `esxAdminsGroup` attribute.
2- View the list of members for that Microsoft Active Directory group.
3- Remove all unauthorized users and groups from that group.</t>
  </si>
  <si>
    <t>To close this finding, please provide a screenshot of the updated ESX admins group members and permissions, along with a narrative confirmation that all members are required based on their job duties with the agency's CAP.</t>
  </si>
  <si>
    <t>ESXI7.0-23</t>
  </si>
  <si>
    <t>CM-5</t>
  </si>
  <si>
    <t>Access Restrictions for Change</t>
  </si>
  <si>
    <t>Ensure the Exception Users list is properly configured</t>
  </si>
  <si>
    <t>Users who are added to the "Exception Users" list do not lose their permissions when the host enters lockdown mode. Usually you may want to add some service accounts, such as a backup agent, to the Exception Users list.</t>
  </si>
  <si>
    <t>To verify the membership of the "Exception Users" list, perform the following in the vSphere Web Client:
1- Select the host.
2- Click on `Configure` then expand `System` and select `Security Profile`.
3- Under `Lockdown Mode` view and verify the list of `Exception Users` for accuracy.</t>
  </si>
  <si>
    <t>The list of users who can override lockdown mode is restricted to "Exception Users" only.</t>
  </si>
  <si>
    <t>The list of users who can override lockdown mode is not restricted to "Exception Users" only.</t>
  </si>
  <si>
    <t>4.8</t>
  </si>
  <si>
    <t>Users who do not require special permissions should not be exempted from lockdown mode because this increases the risk of unauthorized actions being performed, especially if a user account is compromised.</t>
  </si>
  <si>
    <t>To correct the membership of the `Exception Users` list, perform the following in the vSphere Web Client:
1- Select the host.
2- Click on `Configure` then expand `System` and select `Security Profile`.
3- Select `Edit` next to `Lockdown Mode`.
4- Click on `Exception Users`.
5- Add or delete users as appropriate.
6- Click `OK`.</t>
  </si>
  <si>
    <t>Correct the membership of the "Exception Users" list. One method to implement the recommended state is to perform the following using the vSphere web client for each ESXi host:
1) Click on "Configure" -&gt; "Settings" -&gt; "System" -&gt; "Security Profile".
2) Scroll down to "Lockdown Mode".
3) Click "Edit", then click on "Exception Users".
4) Add or delete users as per your organization's requirements.</t>
  </si>
  <si>
    <t>To close this finding, please provide a screenshot showing CIM Interaction privilege granted to an unique service account for each CIM-based monitoring tool and third party application with the agency's CAP.</t>
  </si>
  <si>
    <t>ESXI7.0-24</t>
  </si>
  <si>
    <t>AC-12</t>
  </si>
  <si>
    <t>Session Termination</t>
  </si>
  <si>
    <t>Ensure the DCUI timeout is set to 600 seconds or less</t>
  </si>
  <si>
    <t>The Direct Console User Interface (DCUI) is used for directly logging into an ESXi host and carrying out host management tasks. This setting terminates an idle DCUI session after the specified number of seconds has elapsed.</t>
  </si>
  <si>
    <t>To verify the DCUI timeout setting, perform the following steps:
1- From the vSphere Web Client, select the host.
2- Click `Configure`, then under `System` select `Advanced System Settings`.
3- Select `Edit` then enter `UserVars.DcuiTimeOut` in the filter.
4- Verify that the value for this parameter is 900 seconds or less.
Alternately, the following PowerCLI command may be used:
Get-VMHost | Get-AdvancedSetting -Name UserVars.DcuiTimeOut</t>
  </si>
  <si>
    <t>The DCUI timeout is set to 900 seconds or less.</t>
  </si>
  <si>
    <t>The DCUI timeout is not set to 900 seconds or less.</t>
  </si>
  <si>
    <t xml:space="preserve">Changed time out from 10 to 15 min </t>
  </si>
  <si>
    <t>HRM5</t>
  </si>
  <si>
    <t>HRM4: User sessions do not terminate after the Publication 1075 period of inactivity</t>
  </si>
  <si>
    <t>5</t>
  </si>
  <si>
    <t>5.1</t>
  </si>
  <si>
    <t>Terminating idle DCUI sessions helps avoid unauthorized usage of the DCUI originating from leftover login sessions.</t>
  </si>
  <si>
    <t>To correct the DCUI timeout setting, perform the following steps:
1- From the vSphere Web Client, select the host.
2- Click `Configure`, then under `System` select `Advanced System Settings`.
3- Select `Edit` then enter `UserVars.DcuiTimeOut` in the filter.
4- Click in the box for the current value, then set the value to 600 seconds or less.
Alternately, use the following PowerCLI command:
Get-VMHost | Get-AdvancedSetting -Name UserVars.DcuiTimeOut | Set-AdvancedSetting -Value 900.</t>
  </si>
  <si>
    <t>Set the DCUI timeout to 600 seconds or less. One method to implement the recommended state is use the following PowerCLI command:
Get-VMHost | Get-AdvancedSetting -Name UserVars.DcuiTimeOut | Set-AdvancedSetting -Value 900.</t>
  </si>
  <si>
    <t>ESXI7.0-25</t>
  </si>
  <si>
    <t>Ensure the ESXi shell is disabled</t>
  </si>
  <si>
    <t>The ESXi shell is an interactive command line environment available from the Direct Console User Interface (DCUI) or remotely via SSH. The ESXi shell should only be enabled on a host when running diagnostics or troubleshooting.</t>
  </si>
  <si>
    <t>To verify the ESXi shell is disabled, perform the following:
1- From the vSphere Web Client, select the host.
2- Select `Configure` then expand `System` and select `Services`.
3- Click on `ESXi Shell` then click `Edit Startup Policy`.
4- Verify the Startup Policy is set to `Start and Stop Manually`.
Alternately, the following PowerCLI command may be used:
# Check if the ESXi shell is running and set to start
Get-VMHost | Get-VMHostService | Where { $_.key -eq "TSM" } | Select VMHost, Key, Label, Policy, Running, Required
**Note:** A host warning is displayed in the web client whenever the ESXi shell is enabled on a host.</t>
  </si>
  <si>
    <t>The ESXi shell is disabled during normal operations.</t>
  </si>
  <si>
    <t>The ESXi shell is enabled outside of troubleshooting exercises.</t>
  </si>
  <si>
    <t>Note: If admin enables only to support assessment, this test case should Pass.</t>
  </si>
  <si>
    <t>5.2</t>
  </si>
  <si>
    <t>Activities performed from the ESXi shell bypass vCenter RBAC and audit controls, so the ESXi shell should only be enabled when needed to troubleshoot/resolve problems that cannot be fixed through the vSphere web client or vCLI/PowerCLI.</t>
  </si>
  <si>
    <t>To disable the ESXi shell, perform the following:
1- From the vSphere Web Client, select the host.
2- Select `Configure` then expand `System` and select `Services`.
3- Click on `ESXi Shell` then click `Edit Startup Policy`.
4- Set the Startup Policy is set to `Start and Stop Manually`.
5- Click on `OK`.
Alternately, use the following PowerCLI command:
# Set the ESXi shell to start manually rather than automatically for all hosts
Get-VMHost | Get-VMHostService | Where { $_.key -eq "TSM" } | Set-VMHostService -Policy Off.</t>
  </si>
  <si>
    <t>Disable the SSH shell during normal operations. One method to implement the recommended state is to use the following PowerCLI command:
# Set the ESXi shell to start manually rather than automatically for all hosts
Get-VMHost | Get-VMHostService | Where { $_.key -eq "TSM" } | Set-VMHostService -Policy Off.</t>
  </si>
  <si>
    <t>ESXI7.0-26</t>
  </si>
  <si>
    <t>Ensure SSH is disabled</t>
  </si>
  <si>
    <t>The ESXi shell, when enabled, can be accessed directly from the host console through the DCUI or remotely using SSH. Disable Secure Shell (SSH) for each ESXi host to prevent remote access to the ESXi shell, and only enable SSH when needed for troubleshooting or diagnostics.</t>
  </si>
  <si>
    <t>To verify SSH is disabled, perform the following:
1- From the vSphere Web Client, select the host.
2- Select `Configure` then expand `System` and select `Services`.
3- Click on `SSH` then click `Edit Startup Policy`.
4- Verify the Startup Policy is set to `Start and Stop Manually`.
Alternately, the following PowerCLI command may be used:
# Check if SSH is running and set to start
Get-VMHost | Get-VMHostService | Where { $_.key -eq "TSM-SSH" } | Select VMHost, Key, Label, Policy, Running, Required
**Note:** A host warning is displayed in the web client whenever SSH is enabled on a host.</t>
  </si>
  <si>
    <t>The SSH shell is disabled during normal operations.</t>
  </si>
  <si>
    <t>The Secure Shell (SSH) shell is enabled outside of troubleshooting exercises.</t>
  </si>
  <si>
    <t>5.3</t>
  </si>
  <si>
    <t>Remote access to the host should be limited to the vSphere Client, remote command-line tools (vCLI/PowerCLI), and through the published APIs. Under normal circumstances, remote access to the host using SSH should be disabled.</t>
  </si>
  <si>
    <t>To disable SSH, perform the following:
1- From the vSphere Web Client, select the host.
2- Select `Configure` then expand `System` and select `Services`.
3- Click on `SSH` then click `Edit Startup Policy`.
4- Set the Startup Policy is set to `Start and Stop Manually`.
5- Click `OK`.
6- While `ESXi Shell` is still selected click `Stop`.
Alternately, use the following PowerCLI command:
# Set SSH to start manually rather than automatically for all hosts
Get-VMHost | Get-VMHostService | Where { $_.key -eq "TSM-SSH" } | Set-VMHostService -Policy Off.</t>
  </si>
  <si>
    <t>Disable SSH. One method to implement the recommended state is use the following PowerCLI command:
# Set SSH to start manually rather than automatically for all hosts
Get-VMHost | Get-VMHostService | Where { $_.key -eq "TSM-SSH" } | Set-VMHostService -Policy Off.</t>
  </si>
  <si>
    <t>ESXI7.0-27</t>
  </si>
  <si>
    <t>Ensure CIM access is limited</t>
  </si>
  <si>
    <t>The Common Information Model (CIM) system provides an interface that enables hardware-level management from remote applications using a set of standard APIs. Provide only the minimum access necessary to applications. Do not provision CIM-based hardware monitoring tools and other third-party applications to run as root or as another administrator account. Instead, create a dedicated service account specific to each CIM application with the minimal access and privileges needed for that application.</t>
  </si>
  <si>
    <t>To verify CIM access is limited, check for a limited-privileged service account with the following CIM roles applied:
`Host.Config.SystemManagement` `Host.CIM.CIMInteraction`
Alternately, the following PowerCLI command may be used:
# List all user accounts on the Host -Host Local connection required-
Get-VMHostAccount</t>
  </si>
  <si>
    <t>Administration access to the CIM tools are not restricted.</t>
  </si>
  <si>
    <t>The management of CIM application monitoring tools is not implemented correctly.  %include specific failures based on test results and add account names as applicable%</t>
  </si>
  <si>
    <t>5.4</t>
  </si>
  <si>
    <t>If CIM-based hardware monitoring tools or other third-party applications are granted unneeded administrator level access, they could potentially be used to compromise the security of the host.</t>
  </si>
  <si>
    <t>To limit CIM access,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Create a new host user account -Host Local connection required-
New-VMHostAccount -ID ServiceUser -Password &lt;password&gt; -UserAccount.</t>
  </si>
  <si>
    <t>Remove all administrative access to CIM hardware monitoring tools if it is not required for operations. Create a service account for each CIM-based monitoring tool that has CIMINTERACTION or read-only access. One method to implement the recommended state is run the following PowerCLI command:
# Create a new host user account -Host Local connection required-
New-VMHostAccount -ID ServiceUser -Password &lt;password&gt; -UserAccount.</t>
  </si>
  <si>
    <t>ESXI7.0-28</t>
  </si>
  <si>
    <t>Ensure Normal Lockdown mode is enabled</t>
  </si>
  <si>
    <t>Enabling lockdown mode disables direct local access to an ESXi host, requiring the host be managed remotely from vCenter Server.
There are some operations, such as backup and troubleshooting, that require direct access to the host. In these cases, lockdown mode can be disabled on a temporary basis for specific hosts as needed, and then re-enabled when the task is completed.
Note: Lockdown mode does not apply to users who log in using authorized keys. Also, users in the DCUI.Access list for each host are allowed to override lockdown mode and log in to the DCUI. By default, the "root" user is the only user listed in the DCUI.Access list.</t>
  </si>
  <si>
    <t>To verify lockdown mode is enabled, perform the following from the vSphere web client:
1- From the vSphere Web Client, select the host.
2- Select `Configure` then expand `System` and select `Security Profile`.
3- Verify that `Lockdown Mode` is set to `Enabled`.
Alternately, the following PowerCLI command may be used:
# To check if Lockdown mode is enabled
Get-VMHost | Select Name,@{N="Lockdown";E={$_.Extensiondata.Config.adminDisabled}}</t>
  </si>
  <si>
    <t>Lockdown mode has been configured for secure administrative access.</t>
  </si>
  <si>
    <t>Lockdown mode has not been configured on the ESXi server.</t>
  </si>
  <si>
    <t>Note: Do not mark as a finding if the administrator disabled lockdown mode for Nessus Scanning.</t>
  </si>
  <si>
    <t>5.5</t>
  </si>
  <si>
    <t>Lockdown mode limits ESXi host access to the vCenter server to ensure the roles and access controls implemented in vCenter are always enforced and users cannot bypass them by logging into a host directly. By forcing all interaction to occur through vCenter Server, the risk of someone inadvertently attaining elevated privileges or performing tasks that are not properly audited is greatly reduced.</t>
  </si>
  <si>
    <t>To enable lockdown mode, perform the following from the vSphere web client:
1- From the vSphere Web Client, select the host.
2- Select `Configure` then expand `System` and select `Security Profile`.
3- Across from `Lockdown Mode` click on `Edit`.
4- Click the radio button for `Normal`.
5- Click `OK`.
Alternately, run the following PowerCLI command:
# Enable lockdown mode for each host
Get-VMHost | Foreach { $_.EnterLockdownMode() }.</t>
  </si>
  <si>
    <t>Configure lockdown mode on the ESXi server.  One method to implement the recommended state is to run the following PowerCLI command:
# Enable lockdown mode for each host
Get-VMHost | Foreach { $_.EnterLockdownMode() }.</t>
  </si>
  <si>
    <t>To close this finding, please provide a screenshot showing lockdown mode has been enabled with the agency's CAP.</t>
  </si>
  <si>
    <t>ESXI7.0-29</t>
  </si>
  <si>
    <t>Ensure idle ESXi shell and SSH sessions time out after 300 seconds or less</t>
  </si>
  <si>
    <t>The `ESXiShellInteractiveTimeOut` allows you to automatically terminate idle ESXi shell and SSH sessions. The permitted idle time should be 300 seconds or less.</t>
  </si>
  <si>
    <t>To verify the timeout is set correctly, perform the following from the vSphere web client:
1- From the vSphere Web Client, select the host.
2- Click `Configure` then expand `System`.
3- Select `Advanced System Settings` then click `Edit`.
4- Enter `ESXiShellInteractiveTimeOut` in the filter.
5- Verify that the value for this parameter is set to `300`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t>
  </si>
  <si>
    <t>The ESXi shell and SSH sessions timeout is set to 300 seconds or less.</t>
  </si>
  <si>
    <t>The ESXi shell and SSH sessions timeout is not set to 300 seconds or less.</t>
  </si>
  <si>
    <t>HRM5: User sessions do not terminate after the Publication 1075 period of inactivity</t>
  </si>
  <si>
    <t>5.8</t>
  </si>
  <si>
    <t>If a user forgets to log out of an ESXi shell or SSH session, the idle session will exist indefinitely, increasing the potential for someone to gain unauthorized privileged access to the host, unless a timeout is set.</t>
  </si>
  <si>
    <t>To set the timeout to the desired value, perform the following from the vSphere web client:
1- From the vSphere Web Client, select the host.
2- Click `Configure` then expand `System`.
3- Select `Advanced System Settings` then click `Edit`.
4- Enter `ESXiShellInteractiveTimeOut` in the filter.
5- Set the value for this parameter is set to the appropriate value (`300` seconds or less).
6- Click `OK`.
Alternately, use the following PowerCLI command:
# Set Remove UserVars.ESXiShellInteractiveTimeOut to 300 on all hosts
Get-VMHost | Get-AdvancedSetting -Name 'UserVars.ESXiShellInteractiveTimeOut' | Set-AdvancedSetting -Value "300".</t>
  </si>
  <si>
    <t>Set idle ESXi shell and SSH sessions time out after 300 seconds or less. One method to implement the recommended state is to use the following PowerCLI command:
# Set Remove UserVars.ESXiShellInteractiveTimeOut to 300 on all hosts
Get-VMHost | Get-AdvancedSetting -Name 'UserVars.ESXiShellInteractiveTimeOut' | Set-AdvancedSetting -Value "300".</t>
  </si>
  <si>
    <t>ESXI7.0-30</t>
  </si>
  <si>
    <t>Ensure the shell services timeout is set to 30 minutes or less</t>
  </si>
  <si>
    <t>When the ESXi shell or SSH services are enabled on a host, they will run indefinitely. To avoid this, set the `ESXiShellTimeOut`, which defines a window of time after which the ESXi shell and SSH services will automatically be terminated.
It is recommended to set the `ESXiShellInteractiveTimeOut` together with `ESXiShellTimeOut`.</t>
  </si>
  <si>
    <t>To verify the timeout is set to thirty minutes or less or less, perform the following from the vSphere web client:
1- From the vSphere Web Client, select the host.
2- Click `Configure` then expand `System`.
3- Select `Advanced System Settings` then click `Edit`.
4- Enter `ESXiShellTimeOut` in the filter.
5- Verify that the value for this parameter is set to `1800` 
Alternately, the following PowerCLI command may be used:
# List UserVars.ESXiShellTimeOut in minutes for each host
Get-VMHost | Select Name, @{N="UserVars.ESXiShellTimeOut";E={$_ | Get-AdvancedSettings UserVars.ESXiShellTimeOut | Select -ExpandProperty Values}}</t>
  </si>
  <si>
    <t>The shell services timeout is set for 30 minutes or less.</t>
  </si>
  <si>
    <t>The shell services timeout is not set for 30 minutes or less.</t>
  </si>
  <si>
    <t>Changed shell services timeout from 1 hour or less to 30 min or less</t>
  </si>
  <si>
    <t>5.9</t>
  </si>
  <si>
    <t>This reduces the risk of an inactive ESXi shell or SSH service being misused by an unauthorized party to compromise a host.</t>
  </si>
  <si>
    <t>To set the timeout to the desired value, perform the following from the vSphere web client:
1- From the vSphere Web Client, select the host.
2- Click `Configure` then expand `System`.
3- Select `Advanced System Settings` then click `Edit`.
4- Enter `ESXiShellTimeOut` in the filter.
5- Set the value for this parameter is set to `1800` (30 minutes) or less
6- Click `OK`.
Alternately, run the following PowerCLI command:
# Set UserVars.ESXiShellTimeOut to 1800 on all hosts
Get-VMHost | Get-AdvancedSetting -Name 'UserVars.ESXiShellTimeOut' | Set-AdvancedSetting -Value "1800".</t>
  </si>
  <si>
    <t>Set the shell services timeout to 30 minutes or less. One method to implement the recommended state is to run the following PowerCLI command:
# Set UserVars.ESXiShellTimeOut to 1800 on all hosts
Get-VMHost | Get-AdvancedSetting -Name 'UserVars.ESXiShellTimeOut' | Set-AdvancedSetting -Value "1800".</t>
  </si>
  <si>
    <t>ESXI7.0-31</t>
  </si>
  <si>
    <t>Ensure DCUI has a trusted users list for lockdown mode</t>
  </si>
  <si>
    <t>Lockdown mode disables direct host access, requiring admins to manage hosts from vCenter. Set DCUI.Access to a list of highly trusted users who would be able to override lockdown mode and access the DCUI in the event an ESXi host became isolated from vCenter.
**NOTE:** If you disable lockdown mode using the DCUI, all users with the DCUI.Access privilege will be granted the Administrator role on the host.</t>
  </si>
  <si>
    <t>To verify a proper trusted users list is set for DCUI, perform the following from the vSphere web client:
1- From the vSphere Web Client, select the host.
2- Click `Configure` then expand `System`.
3- Select `Advanced System Settings` then click `Edit`.
4- Enter `DCUI.Access` in the filter.
5- Verify that the `DCUI.Access` attribute is set to a comma-separated list of the users who are allowed to override lockdown mode.
Alternately, the following PowerCLI command may be used:
Get-VMHost | Get-AdvancedSetting -Name DCUI.Access</t>
  </si>
  <si>
    <t>Lockdown mode has not been configured for secure administrative access.</t>
  </si>
  <si>
    <t>5.10</t>
  </si>
  <si>
    <t>The list prevents all admins from becoming locked out and no longer being able to manage the host.</t>
  </si>
  <si>
    <t>To set a trusted users list for DCUI,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</si>
  <si>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Set DCUI has a trusted users list for lockdown mode. One method to implement the recommended state is to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</si>
  <si>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To close this finding, please provide a screenshot of the DCUI.Access attribute list of users who can override lockdown mode, along with confirmation that all users are authorized VMware admins with the agency's CAP.</t>
  </si>
  <si>
    <t>ESXI7.0-64</t>
  </si>
  <si>
    <t>Ensure bidirectional CHAP authentication for iSCSI traffic is enabled</t>
  </si>
  <si>
    <t>vSphere allows for the use of bidirectional authentication of both the iSCSI target and host. Bidirectional Challenge-Handshake Authentication Protocol (CHAP), also known as Mutual CHAP, should be enabled to provide bidirectional authentication.</t>
  </si>
  <si>
    <t>To verify that bidirectional CHAP authentication is enabled for iSCSI traffic, perform the following:
1- From the vSphere Web Client, select the host.
2- Click Configure then expand Storage.
3- Select Storage Adapters then select the iSCSI Adapter.
4- Under Properties verify that the Authentication method is set to Use bidirectional CHAP.
Alternately, the following PowerCLI command may be used: 
# List Iscsi Initiator and CHAP Name if defined Get-VMHost | Get-VMHostHba | Where {$_.Type -eq "Iscsi"} | Select VMHost, Device, ChapType, @{N="CHAPName";E={$_.AuthenticationProperties.ChapName}}</t>
  </si>
  <si>
    <t>Bidirectional CHAP is enabled.</t>
  </si>
  <si>
    <t>Bidirectional CHAP authentication is disabled.</t>
  </si>
  <si>
    <t>HSC40</t>
  </si>
  <si>
    <t>HSC40: Unencrypted management sessions over the internal network</t>
  </si>
  <si>
    <t>6.1</t>
  </si>
  <si>
    <r>
      <t xml:space="preserve">By not authenticating both the iSCSI target and host, there is a potential for a man-in-the-middle attack in which an attacker might impersonate either side of the connection to steal data. Bidirectional authentication can mitigate this risk.
</t>
    </r>
    <r>
      <rPr>
        <b/>
        <sz val="10"/>
        <rFont val="Arial"/>
        <family val="2"/>
      </rPr>
      <t>Note</t>
    </r>
    <r>
      <rPr>
        <sz val="10"/>
        <rFont val="Arial"/>
        <family val="2"/>
      </rPr>
      <t>: Choosing not to enforce bidirectional authentication can make sense if you create a dedicated network or VLAN to service all your iSCSI devices. If the iSCSI facility is isolated from general network traffic, it is less vulnerable to exploitation.</t>
    </r>
  </si>
  <si>
    <t>To enable bidirectional CHAP authentication for iSCSI traffic, perform the following:
1- From the vSphere Web Client, select the host.
2- Click Configure then expand Storage.
3- Select Storage Adapters then select the iSCSI Adapter.
4- Under Properties click on Edit next to Authentication.
5- Next to Authentication Method select Use bidirectional CHAP from the dropdown.
6- Specify the outgoing CHAP name.
   • Make sure that the name you specify matches the name configured on the storage side.
      o To set the CHAP name to the iSCSI adapter name, select "Use initiator name".
      o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Click the second to last symbol labeled Rescan Adapter.Alternately, run the following PowerCLI command: # Set the Chap settings for the Iscsi Adapter Get-VMHost | Get-VMHostHba | Where {$_.Type -eq "Iscsi"} | Set-VMHostHba # Use desired parameters here</t>
  </si>
  <si>
    <t>Enable bidirectional CHAP authentication for iCSI traffic, perform the following: 
1- From the vSphere Web Client, select the host.
2- Click Configure then expand Storage.
3- Select Storage Adapters then select the iSCSI Adapter.
4- Under Properties click on Edit next to Authentication.
5- Next to Authentication Method select Use bidirectional CHAP from the dropdown.
6- Specify the outgoing CHAP name.
   • Make sure that the name you specify matches the name configured on the storage side.
      o To set the CHAP name to the iSCSI adapter name, select "Use initiator name".
      o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Click the second to last symbol labeled Rescan Adapter.Alternately, run the following PowerCLI command: # Set the Chap settings for the Iscsi Adapter Get-VMHost | Get-VMHostHba | Where {$_.Type -eq "Iscsi"} | Set-VMHostHba # Use desired parameters here</t>
  </si>
  <si>
    <t>To close this finding, please provide a screenshot of the Web Client authentication method, showing that bidrectional CHAP is enabled.</t>
  </si>
  <si>
    <t>ESXI7.0-32</t>
  </si>
  <si>
    <t>SC-2</t>
  </si>
  <si>
    <t>Application Partitioning</t>
  </si>
  <si>
    <t>Ensure storage area network (SAN) resources are segregated properly</t>
  </si>
  <si>
    <t>Use zoning and logical unit number (LUN) masking to segregate storage area network (SAN) activity. 
Zoning provides access control in the SAN topology. Zoning defines which host bus adapters (HBAs) can connect to which targets. The devices outside a zone are not visible to the devices inside the zone when SAN zoning is configured. For example, zones defined for testing should be managed independently within the SAN so they do not interfere with activity in the production zones. Similarly, you can set up different zones for different departments. Zoning must take into account any host groups that have been set up on the SAN device. 
LUN masking is a process that makes a LUN available to some hosts and unavailable to other hosts.</t>
  </si>
  <si>
    <t>The audit procedures to verify SAN activity is properly segregated are SAN vendor or product-specific.</t>
  </si>
  <si>
    <t>Zoning and LUN Masking are utilized to segment SAN zones.</t>
  </si>
  <si>
    <t>Zoning and LUN masking are not used to segment virtual machines.</t>
  </si>
  <si>
    <t>HCM25</t>
  </si>
  <si>
    <t>HCM25: Zoning has not been configured appropriately</t>
  </si>
  <si>
    <t>6</t>
  </si>
  <si>
    <t>Segregating SAN activity can reduce the attack surface for the SAN, prevent non-ESXi systems from accessing SANs, and 
separate environments, for example, test and production environments.</t>
  </si>
  <si>
    <t>The remediation procedures to properly segregate SAN activity are SAN vendor or product-specific.
In general, with ESXi hosts, use a single-initiator zoning or a single-initiator-single-target zoning. The latter is a preferred zoning practice. Using the more restrictive zoning prevents problems and misconfigurations that can occur on the SAN.</t>
  </si>
  <si>
    <t>Implement zoning and LUN masking to segment each SAN zone and disk array.  With ESXi hosts, use a single-initiator zoning or a single-initiator-single-target zoning.</t>
  </si>
  <si>
    <t>ESXI7.0-33</t>
  </si>
  <si>
    <t>SC-8</t>
  </si>
  <si>
    <t>Transmission Confidentiality and Integrity</t>
  </si>
  <si>
    <t>Ensure the vSwitch Forged Transmits policy is set to reject</t>
  </si>
  <si>
    <t>This recommendation is intended to address configuring a standard switch. Set the vSwitch Forged Transmits policy to reject for each vSwitch. Reject Forged Transmit can be set at the vSwitch and/or the Portgroup level. You can override switch-level settings at the Portgroup level.</t>
  </si>
  <si>
    <t>To verify the policy is set to reject forged transmissions, perform the following:
1- From the vSphere Web Client, select the host.
2- Click `Configure` then expand `Networking`.
3- Select `Virtual switches` then click `Edit`.
4- Click on `Security`.
5- Verify that `Forged transmits`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</si>
  <si>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Forged Transmits is set to Reject on each vSwitch</t>
  </si>
  <si>
    <t>Forged Transmits is not set to Reject on each vSwitch.</t>
  </si>
  <si>
    <t>HSI32</t>
  </si>
  <si>
    <t>HSI32: Virtual Switch (Vswitch) security parameters are set incorrectly</t>
  </si>
  <si>
    <t>If the virtual machine operating system changes the MAC address, the operating system can send frames with an impersonated source MAC address at any time. This allows an operating system to stage malicious attacks on the devices in a network by impersonating a network adaptor authorized by the receiving network. Setting forged transmissions to accept means the virtual switch does not compare the source and effective MAC addresses. To protect against MAC address impersonation, all virtual switches should have forged transmissions set to reject.</t>
  </si>
  <si>
    <t>To set the policy to reject forged transmissions, perform the following:
1- From the vSphere Web Client, select the host.
2- Click `Configure` then expand `Networking`.
3- Select `Virtual switches` then click `Edit`.
4- Click on `Security`.
5- Set `Forged transmits` to `Reject` in the dropdown.
6- Click on `OK`.
Alternately, the following ESXi shell command may be used:
# esxcli network vswitch standard policy security set -v vSwitch2 -f false.</t>
  </si>
  <si>
    <t>Set forged transmits to reject on each vswitch. One method to implement the recommended state is to run the following command(s) via the ESXi shell:
# esxcli network vswitch standard policy security set -v vSwitch2 -f false.</t>
  </si>
  <si>
    <t>To close this finding, please provide a screenshot showing the rejected vSwitch Forged Transmits policy  setting  with the agency's CAP.</t>
  </si>
  <si>
    <t>ESXI7.0-34</t>
  </si>
  <si>
    <t>Ensure the vSwitch MAC Address Change policy is set to reject</t>
  </si>
  <si>
    <t>Ensure the MAC Address Change policy within the vSwitch is set to reject. Reject MAC Changes can be set at the vSwitch and/or the Portgroup level. You can override switch-level settings at the Portgroup level.</t>
  </si>
  <si>
    <t>To verify the policy is set to reject, perform the following:
1- From the vSphere Web Client, select the host.
2- Click `Configure` then expand `Networking`.
3- Select `Virtual switches` then click `Edit`.
4- Click on `Security`.
5- Verify that `MAC address changes`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</si>
  <si>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MAC Address Change is set to Reject on each vSwitch</t>
  </si>
  <si>
    <t>MAC Address Change is not set to Reject on each vSwitch.</t>
  </si>
  <si>
    <t>7</t>
  </si>
  <si>
    <t>If the virtual machine operating system changes the MAC address, it can send frames with an impersonated source MAC address at any time. This allows it to stage malicious attacks on the devices in a network by impersonating a network adaptor authorized by the receiving network.</t>
  </si>
  <si>
    <t>To set the policy to reject, perform the following:
1- From the vSphere Web Client, select the host.
2- Click `Configure` then expand `Networking`.
3- Select `Virtual switches` then click `Edit`.
4- Click on `Security`.
5- Set `MAC address changes` to `Reject` in the dropdown.
6- Click on `OK`.
Alternately, perform the following using the ESXi shell:
# esxcli network vswitch standard policy security set -v vSwitch2 -m false.</t>
  </si>
  <si>
    <t>Set the MAC address change to reject for each vswitch. One method to implement the recommended state is to run the following command(s) via the ESXi shell:
# esxcli network vswitch standard policy security set -v vSwitch2 -m false.</t>
  </si>
  <si>
    <t>To close this finding, please provide a screenshot of the updated MAC address changes setting with the agency's CAP.</t>
  </si>
  <si>
    <t>ESXI7.0-35</t>
  </si>
  <si>
    <t>Ensure the vSwitch Promiscuous Mode policy is set to reject</t>
  </si>
  <si>
    <t>Ensure the Promiscuous Mode Policy within the vSwitch is set to reject. Promiscuous mode can be set at the vSwitch and/or the Portgroup level. You can override switch-level settings at the Portgroup level.</t>
  </si>
  <si>
    <t>To verify the policy is set to reject, perform the following:
1- From the vSphere Web Client, select the host.
2- Click `Configure` then expand `Networking`.
3- Select `Virtual switches` then click `Edit`.
4- Click on `Security`.
5- Verify that `Promiscuous mode` is set to `Reject` in the dropdown.
Alternately, the following PowerCLI command may be used: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t>
  </si>
  <si>
    <t>Promiscuous Mode is set to Reject on each vSwitch</t>
  </si>
  <si>
    <t>Promiscuous Mode is not set to Reject on each vSwitch.</t>
  </si>
  <si>
    <t>When promiscuous mode is enabled for a virtual switch, all virtual machines connected to the dvPortgroup have the potential of reading all packets crossing that network. This could enable unauthorized access to the contents of those packets.</t>
  </si>
  <si>
    <t>To set the policy to reject, perform the following:
1- From the vSphere Web Client, select the host.
2- Click `Configure` then expand `Networking`.
3- Select `Virtual switches` then click `Edit`.
4- Click on `Security`.
5- Set `Promiscuous mode` to `Reject` in the dropdown.
6- Click on `OK`.
Alternately, perform the following via the ESXi shell:
# esxcli network vswitch standard policy security set -v vSwitch2 -p false.</t>
  </si>
  <si>
    <t>Set the vSwitch Promiscuous Mode policy to reject.  One method to implement the recommended state is to run the following command(s) via the ESXi shell:
# esxcli network vswitch standard policy security set -v vSwitch2 -p false.</t>
  </si>
  <si>
    <t>To close this finding, please provide a screenshot showing promiscuous mode is set to reject with the agency's CAP.</t>
  </si>
  <si>
    <t>ESXI7.0-36</t>
  </si>
  <si>
    <t>CM-6</t>
  </si>
  <si>
    <t>Configuration Settings</t>
  </si>
  <si>
    <t>Ensure port groups are not configured to the value of the native VLAN</t>
  </si>
  <si>
    <t>ESXi does not use the concept of native VLAN, so do not configure port groups to use the native VLAN ID. If the default value of 1 for the native VLAN is being used, the ESXi Server virtual switch port groups should be configured with any value between 2 and 4094. Otherwise, ensure that the port group is not configured to use whatever value is set for the native VLAN.</t>
  </si>
  <si>
    <t>To verify the native VLAN ID is not being used for port groups,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t>
  </si>
  <si>
    <t>VLAN 1 is not utilized in network architecture decisions within the virtualized environment.</t>
  </si>
  <si>
    <t>The default Virtual Local Area Network (VLAN) 1 is used for virtual traffic.</t>
  </si>
  <si>
    <t>HSC30</t>
  </si>
  <si>
    <t>HSC30: VLAN configurations do not utilize networking best practices</t>
  </si>
  <si>
    <t>Frames with VLAN specified in the port group will have a tag, but frames without a VLAN specified in the port group are not tagged and therefore will end up as belonging to the native VLAN of the physical switch. For example, frames on VLAN 1 from a Cisco physical switch will be untagged, because this is considered as the native VLAN. However, frames from ESXi specified as VLAN 1 will be tagged with a “1”; therefore, traffic from ESXi that is destined for the native VLAN will not be correctly routed (because it is tagged with a “1” instead of being untagged), and traffic from the physical switch coming from the native VLAN will not be visible (because it is not tagged). If the ESXi virtual switch port group uses the native VLAN ID, traffic from those VMs will not be visible to the native VLAN on the switch, because the switch is expecting untagged traffic.</t>
  </si>
  <si>
    <t>To stop using the native VLAN ID for port groups, perform the following:
1- From the vSphere Web Client, select the host.
2- Click `Configure` then expand `Networking`.
3- Select `Virtual switches`.
4- Expand the Standard vSwitch.
5- View the topology diagram of the switch, which shows the various port groups associated with that switch.
6- For each port group on the vSwitch, verify and record the VLAN IDs used.
7- If a VLAN ID change is needed, click the name of the port group in the topology diagram of the virtual switch.
8- Click the `Edit settings` option.
9- In the Properties section, enter an appropriate name in the `Network label` field.
10- In the `VLAN ID` dropdown select or type a new VLAN.
11- Click `OK`.</t>
  </si>
  <si>
    <t>Stop using the native VLAN ID for port groups. One method to implement the recommended state is perform the following:
1- From the vSphere Web Client, select the host.
2- Click `Configure` then expand `Networking`.
3- Select `Virtual switches`.
4- Expand the Standard vSwitch.
5- View the topology diagram of the switch, which shows the various port groups associated with that switch.
6- For each port group on the vSwitch, verify and record the VLAN IDs used.
7- If a VLAN ID change is needed, click the name of the port group in the topology diagram of the virtual switch.
8- Click the `Edit settings` option.
9- In the Properties section, enter an appropriate name in the `Network label` field.
10- In the `VLAN ID` dropdown select or type a new VLAN.
11- Click `OK`.</t>
  </si>
  <si>
    <t>ESXI7.0-37</t>
  </si>
  <si>
    <t>Ensure port groups are not configured to VLAN values reserved by upstream physical switches</t>
  </si>
  <si>
    <t>Ensure that port groups are not configured to VLAN values reserved by upstream physical switches. Certain physical switches reserve certain VLAN IDs for internal purposes and often disallow traffic configured to these values. For example, Cisco Catalyst switches typically reserve VLANs 1001 through 1024 and 4094, while Nexus switches typically reserve 3968 through 4047 and 4094. Check the documentation for your specific switch.</t>
  </si>
  <si>
    <t>To verify port groups are not using reserved VLAN values,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Alternately, the following PowerCLI command may be used:
# List all vSwitches, their Portgroups and VLAN IDs
Get-VirtualPortGroup -Standard | Select virtualSwitch, Name, VlanID</t>
  </si>
  <si>
    <t>VMware VLANs are unique to the virtual environment and do not conflict with upstream VLAN assignments.</t>
  </si>
  <si>
    <t>VLANs are not unique to the virtual environment and conflict with upstream VLANs.</t>
  </si>
  <si>
    <t>Using a reserved VLAN might result in a denial of service on the network.</t>
  </si>
  <si>
    <t>To change the VLAN values for port groups to non-reserved values, perform the following: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</si>
  <si>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Change the VLAN values for port groups to non-reserved values. One method to implement the recommended state is using the vSphere Web Client: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</si>
  <si>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ESXI7.0-38</t>
  </si>
  <si>
    <t>Ensure port groups are not configured to VLAN 4095 and 0 except for Virtual Guest Tagging (VGT)</t>
  </si>
  <si>
    <t>Port groups should not be configured to VLAN 4095 except for Virtual Guest Tagging (VGT). When a port group is set to VLAN 4095, this activates VGT mode. In this mode, the vSwitch passes all network frames to the guest virtual machine without modifying the VLAN tags, leaving it up to the guest to deal with them. VLAN 4095 should be used only if the guest has been specifically configured to manage VLAN tags itself.</t>
  </si>
  <si>
    <t>To verify port groups are not set to 4095 unless VGT is required,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Additionally, the following PowerCLI command may be used:
# List all vSwitches, their Portgroups and VLAN IDs
Get-VirtualPortGroup -Standard | Select virtualSwitch, Name, VlanID</t>
  </si>
  <si>
    <t>VLAN 4095 is only utilized for Virtual Guest Tagging (VGT)</t>
  </si>
  <si>
    <t>VLAN 4095 is used but not for Virtual Guest Tagging (VGT).</t>
  </si>
  <si>
    <t>If VGT is enabled inappropriately, it might cause a denial of service or allow a guest virtual machine to interact with traffic on an unauthorized VLAN.</t>
  </si>
  <si>
    <t>To set port groups to values other than 4095 unless VGT is required, perform the following: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</si>
  <si>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Set port groups to values other than 4095 unless VGT is required. One method to implement the recommended state is using the vSphere Web Client: 
1- From the vSphere Web Client, select the host.
2- Click `Configure` then expand `Networking`, and Select `Virtual switches`.
3-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</si>
  <si>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ESXI7.0-39</t>
  </si>
  <si>
    <t>Ensure Virtual Distributed Switch Netflow traffic is sent to an authorized collector</t>
  </si>
  <si>
    <t>The vSphere VDS can export Netflow information about traffic crossing the VDS. These exports are not encrypted and can contain information about the virtual network making it easier for a Man in the Middle attack to be executed successfully.</t>
  </si>
  <si>
    <t>Using the vSphere Web Client
1- Go to the Networking section of vCenter
2- After selecting each individual switch you will need to perform the following.
3- Go to `Configure` then expand `Settings`.
4- Click on `Netflow`.
3- Verify that `Collector IP address` and `Collector port` are appropriately configured.
Additionally, the following PowerCLI command may be used:
Get-VDPortgroup | Select Name, VirtualSwitch, @{Name="NetflowEnabled";Expression={$_.Extensiondata.Config.defaultPortConfig.ipfixEnabled.Value}} | Where-Object {$_.NetflowEnabled -eq "True"}</t>
  </si>
  <si>
    <t>Virtual Disributed Switch Netflow traffic is sent to an authorized collector.</t>
  </si>
  <si>
    <t>Virtual Disributed Switch Netflow traffic is not sent to an authorized collector.</t>
  </si>
  <si>
    <t>If Netflow export is required, verify that all VDS Netflow target systems are approved collectors by confirming the IP's are set correctly.</t>
  </si>
  <si>
    <t xml:space="preserve">Using the vSphere Web Client
1- Go to the Networking section of vCenter
2- After selecting each individual switch you will need to perform the following.
3- Go to `Configure` then expand `Settings`.
4- Click on `Netflow`.
5- Click on `Edit`.
6- Enter the `Collector IP address` and `Collector port` as required.
7- Click `OK`.
Additionally, the following PowerCLI command may be used
"# Disable Netfow for a VDPortgroup
$DPortgroup = &lt;name of portgroup&gt;
Get-VDPortgroup $DPortGroup | Disable-PGNetflow
#Function for Disable-PGNetflow
#From: http://www.virtu-al.net/2013/07/23/disabling-netflow-with-powercli/
Function Disable-PGNetflow {
 [CmdletBinding()]
 Param (
 [Parameter(ValueFromPipeline=$true)]
 $DVPG
 )
 Process {
 Foreach ($PG in $DVPG) {
 $spec = New-Object VMware.Vim.DVPortgroupConfigSpec
 $spec.configversion = $PG.Extensiondata.Config.ConfigVersion
 $spec.defaultPortConfig = New-Object VMware.Vim.VMwareDVSPortSetting
 $spec.defaultPortConfig.ipfixEnabled = New-Object VMware.Vim.BoolPolicy
 $spec.defaultPortConfig.ipfixEnabled.inherited = $false
 $spec.defaultPortConfig.ipfixEnabled.value = $false
 $PGView = Get-View -Id $PG.Id
 $PGView.ReconfigureDVPortgroup_Task($spec)
 }
 }
}. </t>
  </si>
  <si>
    <t>Set Virtual Distributed Switch Netflow traffic  to be sent to an authorized collector. One method to implement the recommended state is using the vSphere Web Client: 
1- Go to the Networking section of vCenter
2- After selecting each individual switch you will need to perform the following.
3- Go to `Configure` then expand `Settings`.
4- Click on `Netflow`.
5- Click on `Edit`.
6- Enter the `Collector IP address` and `Collector port` as required.
7- Click `OK`.</t>
  </si>
  <si>
    <t>ESXI7.0-40</t>
  </si>
  <si>
    <t>Ensure port-level configuration overrides are disabled.</t>
  </si>
  <si>
    <t>Port-level configuration overrides are disabled by default. Once enabled, it allows for different security to be set ignoring what is set at the Port-Group level.</t>
  </si>
  <si>
    <t>Using the vSphere Web Client,
1- Go to the Networking section of vCenter
2- After expanding each individual switch you will need to perform the following for each PortGroup.
3- Go to `Configure` then expand `Settings`.
4- Click on `Properties`.
3- Verify that under `Override port policies` every items is set to `Disabled`.
Additionally the following PowerCLI command can be used:
Get-VDPortgroup | Get-VDPortgroupOverridePolicy</t>
  </si>
  <si>
    <t>Port-level configuration overrides is disabled.</t>
  </si>
  <si>
    <t>Port-level configuration overrides is not disabled.</t>
  </si>
  <si>
    <t>HSC17</t>
  </si>
  <si>
    <t xml:space="preserve">HSC17: Denial of Service protection settings are not configured
</t>
  </si>
  <si>
    <t>There are cases where unique configurations are needed, but this should be monitored so it is only used when authorized. If overrides are not monitored, anyone who gains access to a VM with a less secure VDS configuration could secretly exploit the broader access.</t>
  </si>
  <si>
    <t>Using the vSphere Web Client, 
1- Go to the Networking section of vCenter
2- After expanding each individual switch you will need to perform the following for each PortGroup.
3- Go to `Configure` then expand `Settings`.
4- Click on `Properties` then click on `Edit`.
5- Select `Advanced` then under `Override port policies` set each to `Disabled`.
6- Click `OK`.</t>
  </si>
  <si>
    <t>Disable port-level configuration overrides. One method to implement the recommended state is using the vSphere Web Client: 
1- Go to the Networking section of vCenter
2- After expanding each individual switch you will need to perform the following for each PortGroup.
3- Go to `Configure` then expand `Settings`.
4- Click on `Properties` then click on `Edit`.
5- Select `Advanced` then under `Override port policies` set each to `Disabled`.
6- Click `OK`.</t>
  </si>
  <si>
    <t>To close this finding, please provide a screenshot showing all override port policies has been disabled with the agency's CAP.</t>
  </si>
  <si>
    <t>ESXI7.0-42</t>
  </si>
  <si>
    <t>MP-7</t>
  </si>
  <si>
    <t>Media Use</t>
  </si>
  <si>
    <t>Ensure unnecessary floppy devices are disconnected</t>
  </si>
  <si>
    <t>Ensure that no floppy device is connected to a virtual machine unless required. For a floppy device to be disconnected, the floppyX.present parameter should either not be present or have a value of FALSE.</t>
  </si>
  <si>
    <t>To verify floppy drives are not connected, confirm that the following parameter is either NOT present or is set to FALSE: floppyX.present
Alternately, the following PowerCLI command may be used:
# Check for Floppy Devices attached to VMs
Get-VM | Get-FloppyDrive | Select Parent, Name, ConnectionState</t>
  </si>
  <si>
    <t>Virtual Serial Port utilizes encryption.</t>
  </si>
  <si>
    <t>The Virtual Serial Port does not use encryption.</t>
  </si>
  <si>
    <t>HSI7</t>
  </si>
  <si>
    <t>HSI7: FTI can move via covert channels (e.g., VM isolation tools)</t>
  </si>
  <si>
    <t>8.2.1</t>
  </si>
  <si>
    <t>Removing unnecessary hardware devices can reduce the number of potential attack channels and help prevent attacks.</t>
  </si>
  <si>
    <t>To disconnect all floppy drives from VMs, run the following PowerCLI command:
# Remove all Floppy drives attached to VMs
Get-VM | Get-FloppyDrive | Remove-FloppyDrive
The VM will need to be powered off for this change to take effect.</t>
  </si>
  <si>
    <t>Disconnect all floppy drives from VMs. One method to implement the recommended state is run the following PowerCLI command:
# Remove all Floppy drives attached to VMs
Get-VM | Get-FloppyDrive | Remove-FloppyDrive
The VM will need to be powered off for this change to take effect.</t>
  </si>
  <si>
    <t>ESXI7.0-43</t>
  </si>
  <si>
    <t>Ensure unnecessary parallel ports are disconnected</t>
  </si>
  <si>
    <t>Ensure that no parallel port is connected to a virtual machine unless required. For a parallel port to be disconnected, the parallelX.present parameter should either not be present or have a value of FALSE.</t>
  </si>
  <si>
    <t>To verify parallel ports are not connected, confirm that the following parameter is either NOT present or is set to FALSE: parallelX.present
Alternately, the following PowerCLI command may be used:
# In this Example you will need to add the functions from this post: http://blogs.vmware.com/vipowershell/2012/05/working-with-vm-devices-in-powercli.html
# Check for Parallel ports attached to VMs
Get-VM | Get-ParallelPort</t>
  </si>
  <si>
    <t>Baselines are used to deploy virtual machines.</t>
  </si>
  <si>
    <t>Hardened, patched, and properly configured operating system templates are not used to deploy baseline images.</t>
  </si>
  <si>
    <t>Note: If issue code selected is HCM1 consider changing criticality to Moderate</t>
  </si>
  <si>
    <t>8.2</t>
  </si>
  <si>
    <t>8.2.3</t>
  </si>
  <si>
    <t>To disconnect all parallel ports from VMs, run the following PowerCLI command:
# Remove all Parallel Ports attached to VMs
Get-VM | Get-ParallelPort | Remove-ParallelPort
The VM will need to be powered off for this change to take effect.</t>
  </si>
  <si>
    <t>Disconnect all parallel ports from VMs. One method to implement the recommended state is run the following PowerCLI command:
# Remove all Parallel Ports attached to VMs
Get-VM | Get-ParallelPort | Remove-ParallelPort
The VM will need to be powered off for this change to take effect.</t>
  </si>
  <si>
    <t>To close this finding, please provide a screenshot showing unnecessary parallel ports have been disabled, along with a narrative justification for those in use with the agency's CAP.</t>
  </si>
  <si>
    <t>ESXI7.0-44</t>
  </si>
  <si>
    <t>Ensure unnecessary serial ports are disconnected</t>
  </si>
  <si>
    <t>Ensure that no serial port is connected to a virtual machine unless required. For a serial port to be disconnected, the serialX.present parameter should either not be present or have a value of FALSE.</t>
  </si>
  <si>
    <t>To verify serial ports are not connected, confirm that the following parameter is either NOT present or is set to FALSE: serialX.present
Alternately, the following PowerCLI command may be used:
# In this Example you will need to add the functions from this post: http://blogs.vmware.com/vipowershell/2012/05/working-with-vm-devices-in-powercli.html
# Check for Serial ports attached to VMs
Get-VM | Get-SerialPort</t>
  </si>
  <si>
    <t>Virtual Machines are protected by DVFIlter network protections.</t>
  </si>
  <si>
    <t>Virtual Machines (VM) are not protected by DVFilter network protections.</t>
  </si>
  <si>
    <t>8.2.4</t>
  </si>
  <si>
    <t>To disconnect all serial ports from VMs, run the following PowerCLI command:
# Remove all Serial Ports attached to VMs
Get-VM | Get-SerialPort | Remove-SerialPort
The VM will need to be powered off for this change to take effect.</t>
  </si>
  <si>
    <t>Disconnect all serial ports from VMs. One method to implement the recommended state is to run the following PowerCLI command:
# Remove all Serial Ports attached to VMs
Get-VM | Get-SerialPort | Remove-SerialPort
The VM will need to be powered off for this change to take effect.</t>
  </si>
  <si>
    <t>ESXI7.0-45</t>
  </si>
  <si>
    <t>Ensure unnecessary USB devices are disconnected</t>
  </si>
  <si>
    <t>Ensure that no USB device is connected to a virtual machine unless required. For a USB device to be disconnected, the usb.present parameter should either not be present or have a value of FALSE.</t>
  </si>
  <si>
    <t>To verify USB devices are not connected, confirm that the following parameter is either NOT present or is set to FALSE: usb.present
Alternately, the following PowerCLI command may be used:
# Check for USB Devices attached to VMs
Get-VM | Get-USBDevice</t>
  </si>
  <si>
    <t>Isolation Tools VM console copy and paste is set to true.</t>
  </si>
  <si>
    <t>Isolation Tools VM console copy and paste is not disabled.</t>
  </si>
  <si>
    <t>8.2.5</t>
  </si>
  <si>
    <t>To disconnect all USB devices from VMs, run the following PowerCLI command:
# Remove all USB Devices attached to VMs
Get-VM | Get-USBDevice | Remove-USBDevice
The VM will need to be powered off for this change to take effect.</t>
  </si>
  <si>
    <t>Disconnect all USB devices from VMs. One method to implement the recommended state is to run the following PowerCLI command:
# Remove all USB Devices attached to VMs
Get-VM | Get-USBDevice | Remove-USBDevice
The VM will need to be powered off for this change to take effect.</t>
  </si>
  <si>
    <t>ESXI7.0-46</t>
  </si>
  <si>
    <t>Ensure unauthorized modification and disconnection of devices is disabled</t>
  </si>
  <si>
    <t>In a virtual machine, users and processes without root or administrator privileges can disconnect devices, such as network adapters and CD-ROM drives, and modify device settings within the guest operating system. These actions should be prevented.</t>
  </si>
  <si>
    <t>To verify unauthorized device modifications and disconnections are prevented, access the virtual machine configuration file and verify that `isolation.device.edit.disable` is set to `TRUE`.
Alternately, the following PowerCLI command may be used:
# List the VMs and their current settings
Get-VM | Get-AdvancedSetting -Name "isolation.device.edit.disable" | Select Entity, Name, Value</t>
  </si>
  <si>
    <t>Isolation Tools removal and modification of devices disable is set to true.</t>
  </si>
  <si>
    <t>Isolation Tools removal and modification of devices disable is not set to TRUE.</t>
  </si>
  <si>
    <t>8.2.6</t>
  </si>
  <si>
    <t>Disabling unauthorized modification and disconnection of devices helps prevents unauthorized changes within the guest operating system, which could be used to gain unauthorized access, cause denial of service conditions, and otherwise negatively affect the security of the guest operating system.</t>
  </si>
  <si>
    <t>To prevent unauthorized device modifications and disconnections, run the following PowerCLI command:
# Add the setting to all VMs
Get-VM | New-AdvancedSetting -Name "isolation.device.edit.disable" -value $true.</t>
  </si>
  <si>
    <t>Prevent unauthorized device modifications and disconnections. One method to implement the recommended state is to run the following PowerCLI command:
# Add the setting to all VMs
Get-VM | New-AdvancedSetting -Name "isolation.device.edit.disable" -value $true.</t>
  </si>
  <si>
    <t>ESXI7.0-47</t>
  </si>
  <si>
    <t>IA-3</t>
  </si>
  <si>
    <t>Device Identification and Authentication</t>
  </si>
  <si>
    <t>Ensure unauthorized connection of devices is disabled</t>
  </si>
  <si>
    <t>In a virtual machine, users and processes without root or administrator privileges can connect devices, such as network adapters and CD-ROM drives. This should be prevented.</t>
  </si>
  <si>
    <t>To verify unauthorized device connections are prevented, access the virtual machine configuration file and verify that `isolation.device.connectable.disable` is set to `TRUE`.
Alternately, the following PowerCLI command may be used:
# List the VMs and their current settings
Get-VM | Get-AdvancedSetting -Name "isolation.device.connectable.disable" | Select Entity, Name, Value</t>
  </si>
  <si>
    <t>Isolation Tools unauthorized connections disable is set to true.</t>
  </si>
  <si>
    <t>Isolation Tools unauthorized connections disable is not set to TRUE.</t>
  </si>
  <si>
    <t>8.2.7</t>
  </si>
  <si>
    <t>Disabling unauthorized connection of devices helps prevents unauthorized changes within the guest operating system, which could be used to gain unauthorized access, cause denial of service conditions, and otherwise negatively affect the security of the guest operating system.</t>
  </si>
  <si>
    <t>To prevent unauthorized device connections, run the following PowerCLI command:
# Add the setting to all VMs
Get-VM | New-AdvancedSetting -Name "isolation.device.connectable.disable" -value $true.</t>
  </si>
  <si>
    <t>Prevent unauthorized device connections. One method to implement the recommended state is to run the following PowerCLI command:
# Add the setting to all VMs
Get-VM | New-AdvancedSetting -Name "isolation.device.connectable.disable" -value $true.</t>
  </si>
  <si>
    <t>ESXI7.0-48</t>
  </si>
  <si>
    <t>Ensure PCI and PCIe device passthrough is disabled</t>
  </si>
  <si>
    <t>Using the VMware DirectPath I/O feature to pass through a PCI or PCIe device to a virtual machine can result in a potential security vulnerability.</t>
  </si>
  <si>
    <t>The following PowerCLI command can be used:
# List the VMs and their current settings
Get-VM | Get-AdvancedSetting -Name "pciPassthru*.present" | Select Entity, Name, Value</t>
  </si>
  <si>
    <t>PCI and PCIe device passthrough are disabled.</t>
  </si>
  <si>
    <t>PCI and PCIe device passthrough is not disabled</t>
  </si>
  <si>
    <t>8.2.8</t>
  </si>
  <si>
    <t>The vulnerability can be triggered by buggy or malicious code running in privileged mode in the guest OS, such as a device driver.</t>
  </si>
  <si>
    <t>The following PowerCLI command can be used:
# Add the setting to all VMs
Get-VM | New-AdvancedSetting -Name "pciPassthru*.present" -value "".</t>
  </si>
  <si>
    <t>Disable PCI and PCIe device passthrough.  One method to implement the recommended state is to run the following PowerCLI command:
# Add the setting to all VMs
Get-VM | New-AdvancedSetting -Name "pciPassthru*.present" -value "".</t>
  </si>
  <si>
    <t>ESXI7.0-49</t>
  </si>
  <si>
    <t>Ensure unnecessary or superfluous functions inside VMs are disabled</t>
  </si>
  <si>
    <t>Disable all system components that are not needed to support the application or service running on the VM. VMs often don't require as many functions as ordinary physical servers, so when virtualizing, you should evaluate whether a particular function is truly needed.</t>
  </si>
  <si>
    <t>To verify unneeded functions are disabled, check that the following are disabled:
1- Unused services in the operating system. For example, if the system runs a file server, Web services should not be running.
2- Unused physical devices, such as CD/DVD drives, floppy drives, and USB adaptors.
3- Screen savers. 
4- X Windows if using a Linux, BSD, or Solaris guest operating system.</t>
  </si>
  <si>
    <t>Legacy ESXi virtual hosting functionality is disabled.</t>
  </si>
  <si>
    <t xml:space="preserve">Unnecessary virtual hosting functionality is enabled. </t>
  </si>
  <si>
    <t>8.3.1</t>
  </si>
  <si>
    <t>By disabling unnecessary system components, you reduce the number of potential attack vectors, which reduces the likelihood of compromise.</t>
  </si>
  <si>
    <t>To disable unneeded functions, perform whichever of the following steps are applicable: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</si>
  <si>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Disable unnecessary virtual hosting functionality and unused services in operating system templates. For example, disconnect unused physical devices, such as CD/DVD drives, floppy drives, and USB adaptors. One method to implement the recommended state is to perform the following:
1- Disable unused services in the operating system.
2- Disconnect unused physical devices, such as CD/DVD drives, floppy drives, and USB adaptors.
3- Turn off any screen savers. 
4- If using a Linux, BSD, or Solaris guest operating system, do not run the X Windows system unless it is necessary.</t>
  </si>
  <si>
    <t>ESXI7.0-50</t>
  </si>
  <si>
    <t>Ensure use of the VM console is limited</t>
  </si>
  <si>
    <t>The VM console enables you to connect to the console of a VM, in effect seeing what a monitor on a physical server would show. The VM console also provides power management and removable device connectivity controls. Instead of the VM console, use native remote management services, such as terminal services and ssh, to interact with VMs. Grant access to the VM console only when needed, and use custom roles to provide fine-grained permissions for those people who do need access. By default, the vCenter roles "Virtual Machine Power User" and "Virtual Machine Administrator" have the "Virtual Machine.Interaction.Console Interaction" privilege.</t>
  </si>
  <si>
    <t>To verify use of the VM console is properly limited, perform the following steps:
1- From the vSphere Client, select an object in the inventory.
2- Click the `Permissions` tab to view the user and role pair assignments for that object.
3- Next, through the vCenter `Menu` go to `Administration` then `Roles`.
4- Select the role(s) in question and edit via the pencil icon to see which effective privileges are enabled.
5- Verify that only authorized users have a role which allows them a privilege under the Virtual Machine section of the role editor.</t>
  </si>
  <si>
    <t>VMware console access is restricted to FTI trained personnel.</t>
  </si>
  <si>
    <t xml:space="preserve">Access to the VMware console is not restricted appropriately. </t>
  </si>
  <si>
    <t>8.3</t>
  </si>
  <si>
    <t>8.3.2</t>
  </si>
  <si>
    <t>The VM console could be misused to eavesdrop on VM activity, cause VM outages, and negatively affect the performance of the console, especially if many VM console sessions are open simultaneously.</t>
  </si>
  <si>
    <t>To properly limit use of the VM console, perform the following steps:
1- From within vCenter select `Menu` go to `Administration` then `Roles`.
2- Create a custom role then choose the pencil icon to edit the new role.
3- Give the appropriate permissions.
4- View the usage and privileges as required.
5- Remove any default `Admin` or `Power User` roles then assign the new custom roles as needed.</t>
  </si>
  <si>
    <t>Restrict access to the Virtual Machine.Interaction.Console Interaction privileged role.  Remove any default "Admin" or "Power User" roles and assign the new custom role only if and when needed. One method to implement the recommended state is to perform the following:
1- From within vCenter select `Menu` go to `Administration` then `Roles`.
2- Create a custom role then choose the pencil icon to edit the new role.
3- Give the appropriate permissions.
3- View the usage and privileges as required.
4- Remove any default `Admin` or `Power User` roles then assign the new custom roles as needed.</t>
  </si>
  <si>
    <t>To close this finding, please provide a screenshot showing a complete list of users granted the Virtual Machine.Interaction.Console Interaction privilege role, along with a narrative justification for the specified users with the agency's CAP.</t>
  </si>
  <si>
    <t>ESXI7.0-51</t>
  </si>
  <si>
    <t>Ensure secure protocols are used for virtual serial port access</t>
  </si>
  <si>
    <t>Serial ports are interfaces for connecting peripherals to the VM. They are often used on physical systems to provide a direct, low-level connection to the console of a server. Virtual serial ports allow VMs to communicate with serial ports over networks. If virtual serial ports are needed, they should be configured to use secure protocols.</t>
  </si>
  <si>
    <t>To verify that all virtual serial ports use secure protocols, check that all configured protocols are from this list:
- ssl - the equivalent of TCP+SSL
- tcp+ssl - SSL over TCP over IPv4 or IPv6
- tcp4+ssl - SSL over TCP over IPv4
- tcp6+ssl - SSL over TCP over IPv6
- telnets - telnet over SSL over TCP</t>
  </si>
  <si>
    <t>HSC42</t>
  </si>
  <si>
    <t>HSC42: Encryption capabilities do not meet the latest FIPS 140 requirements</t>
  </si>
  <si>
    <t>8.3.3</t>
  </si>
  <si>
    <t>If virtual serial ports do not use secure protocols, the communications with those ports could be eavesdropped on, manipulated, or otherwise compromised, giving attackers sensitive information or control to unauthorized parties.</t>
  </si>
  <si>
    <t>To configure all virtual serial ports to use secure protocols, change any protocols that are not secure to one of the following:
ssl - the equivalent of TCP+SSL
tcp+ssl - SSL over TCP over IPv4 or IPv6
tcp4+ssl - SSL over TCP over IPv4
tcp6+ssl - SSL over TCP over IPv6
telnets - telnet over SSL over TCP.</t>
  </si>
  <si>
    <t>Enable encryption on the Virtual Serial Port. One method to implement the recommended state is to perform the following in the vSphere web client:
ssl - the equivalent of TCP+SSL
tcp+ssl - SSL over TCP over IPv4 or IPv6
tcp4+ssl - SSL over TCP over IPv4
tcp6+ssl - SSL over TCP over IPv6
telnets - telnet over SSL over TCP.</t>
  </si>
  <si>
    <t>To close this finding, please provide a screenshot of the Uniform Resource Identifier (URI) in the Port URI field for each serial port with the agency's CAP.</t>
  </si>
  <si>
    <t>ESXI7.0-52</t>
  </si>
  <si>
    <t>CM-2</t>
  </si>
  <si>
    <t>Baseline Configuration</t>
  </si>
  <si>
    <t>Ensure standard processes are used for VM deployment</t>
  </si>
  <si>
    <t>Use a hardened base operating system template image to create application-specific templates, and use the application-specific templates to deploy virtual machines.</t>
  </si>
  <si>
    <t>To verify that templates are used whenever possible to deploy VMs, confirm that such templates exist, the templates are properly configured, and standard procedures and processes use the templates when appropriate.</t>
  </si>
  <si>
    <t>HCM27
HCM1</t>
  </si>
  <si>
    <t>HCM27: Information system baseline does not exist
HCM1: Information system baseline is insufficient</t>
  </si>
  <si>
    <t>8.3.4</t>
  </si>
  <si>
    <t>By capturing a hardened base operating system image (with no applications installed) in a template, you can ensure that all your virtual machines are created with a known baseline level of security. Manual installation of the OS and applications into a VM introduces the risk of misconfiguration due to human or process error.</t>
  </si>
  <si>
    <t>To change current practices so templates are used whenever possible to deploy VMs, perform whichever of the following steps is appropriate:
Create templates and configure them properly
Alter standard procedures and processes to use the templates
Also, ensure that the applications do not depend on information specific to the VM to be deployed.</t>
  </si>
  <si>
    <t>Deploy virtual machines (VMs) using baseline templates.  Provide templates for VM creation that contain hardened, patched, and properly configured operating system deployments. One method to implement the recommended state is to perform the following:
Create templates and configure them properly
Alter standard procedures and processes to use the templates
Also, ensure that the applications do not depend on information specific to the VM to be deployed.</t>
  </si>
  <si>
    <t>To close this finding, please provide a screenshot of the templates used to deploy baseline VMs along with a documented procedure regarding hardened baselines with the agency's CAP.</t>
  </si>
  <si>
    <t>ESXI7.0-53</t>
  </si>
  <si>
    <t>Ensure access to VMs through the dvfilter network APIs is configured correctly</t>
  </si>
  <si>
    <t>A VM must be configured explicitly to accept access by the dvfilter network API. Only VMs that need to be accessed by that API should be configured to accept such access.</t>
  </si>
  <si>
    <t>To verify this information utilize the vSphere interface as follows:
1- Select the VM then select `Actions` followed by `Edit Settings`.
2- Click on the `VM Options` tab then expand `Advanced`.
3- Click on `EDIT CONFIGURATION`.
4- Verify that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listed `ethernet0.filter1-name = dv-filter`.
5- Ensure that the name of the data path kernel is set correctly.
You may also perform the following to determine if dvfilter access should be permitted via the VMX file: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in the VMX file: `ethernet0.filter1-name = dv-filter1`.
2- Ensure that the name of the data path kernel is set correctly.</t>
  </si>
  <si>
    <t>8.4.1</t>
  </si>
  <si>
    <t>An attacker might compromise a VM by making use of the dvfilter API.</t>
  </si>
  <si>
    <t>To set this configuration utilize the vSphere interface as follows:
1- Select the VM then select `Actions` followed by `Edit Settings`.
2- Click on the `VM Options` tab then expand `Advanced`.
3- Click on `EDIT CONFIGURATION`.
4- Remove the value from `ethernet0.filter1-name = dv-filter`.
 - Parameters are removed when no value is present
5- Click `OK`.
You may also configure a VM to allow dvfilter access via the following method in the VMX file: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If `dvfilter` access should not be permitted: Remove the following from its VMX file: `ethernet0.filter1-name = dv-filter1`.
2- Set the name of the data path kernel correctly.</t>
  </si>
  <si>
    <t>Enable DVfilter to protect each VM. One method to implement the recommended state is to perform the following: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If `dvfilter` access should not be permitted: Remove the following from its VMX file: `ethernet0.filter1-name = dv-filter1`.
2- Set the name of the data path kernel correctly.</t>
  </si>
  <si>
    <t>To close this finding, please provide a screenshot of the VMX file contents with the agency's CAP.</t>
  </si>
  <si>
    <t>ESXI7.0-54</t>
  </si>
  <si>
    <t>Ensure VM Console Copy operations are disabled</t>
  </si>
  <si>
    <t>VM console copy operations should be disabled.</t>
  </si>
  <si>
    <t>To verify that VM console copy operations are disabled, verify that the `isolation.tools.copy.disable` option is missing or set to `TRUE`.
1- Select the VM then select `Actions` followed by `Edit Settings`.
2- Click on the `VM Options` tab then expand `Advanced`.
3- Click on `EDIT CONFIGURATION`.
4- Verify that `isolation.tools.copy.disable` is set to `TRUE` or missing.
Alternately, the following PowerCLI command may be used:
# List the VMs and their current settings
Get-VM | Get-AdvancedSetting -Name "isolation.tools.copy.disable" | Select Entity, Name, Value</t>
  </si>
  <si>
    <t>8.4</t>
  </si>
  <si>
    <t>8.4.21</t>
  </si>
  <si>
    <t>VM console copy operations are disabled by default (not explicitly specified); however, explicitly disabling this feature enables audit controls to check that this setting is correct.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</si>
  <si>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`isolation.tools.copy.disable` with a value of `TRUE`.
5- Click `OK`, then `OK` again.
To explicitly disable VM console copy operations, run the following PowerCLI command:
# Add the setting to all VMs
Get-VM | New-AdvancedSetting -Name "isolation.tools.copy.disable" -value $true.</t>
  </si>
  <si>
    <t>Disable VM Console Copy operations. One method to implement the recommended state is to run the following PowerCLI command:
# Add the setting to all VMs
Get-VM | New-AdvancedSetting -Name "isolation.tools.copy.disable" -value $true.</t>
  </si>
  <si>
    <t>ESXI7.0-55</t>
  </si>
  <si>
    <t>Ensure VM Console Drag and Drop operations is disabled</t>
  </si>
  <si>
    <t>VM console drag and drop operations should be disabled.</t>
  </si>
  <si>
    <t>To verify that VM console drag and drop operations are disabled, verify that `isolation.tools.dnd.disable` is missing or set to `TRUE`.
1- Select the VM then select `Actions` followed by `Edit Settings`.
2- Click on the `VM Options` tab then expand `Advanced`.
3- Click on `EDIT CONFIGURATION`.
4- Verify that `isolation.tools.dnd.disable` is set to `TRUE` or missing.
Alternately, the following PowerCLI command may be used:
# List the VMs and their current settings
Get-VM | Get-AdvancedSetting -Name "isolation.tools.dnd.disable" | Select Entity, Name, Value</t>
  </si>
  <si>
    <t>Isolation Tools VM console drag and drop is set to true.</t>
  </si>
  <si>
    <t>Isolation Tools VM console drag and drop is not disabled.</t>
  </si>
  <si>
    <t>8.4.22</t>
  </si>
  <si>
    <t>VM console drag and drop operations are disabled by default (not explicitly specified); however, explicitly disabling this feature enables audit controls to check that this setting is correct.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</si>
  <si>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`isolation.tools.dnd.disable` with a value of `TRUE`.
5- Click `OK`, then `OK` again.
To explicitly disable VM console drag and drop operations, run the following PowerCLI command:
# Add the setting to all VMs
Get-VM | New-AdvancedSetting -Name "isolation.tools.dnd.disable" -value $true.</t>
  </si>
  <si>
    <t>Disable VM Console Drag and Drop operations. One method to implement the recommended state is to run the following PowerCLI command:
# Add the setting to all VMs
Get-VM | New-AdvancedSetting -Name "isolation.tools.dnd.disable" -value $true.</t>
  </si>
  <si>
    <t>ESXI7.0-56</t>
  </si>
  <si>
    <t>Ensure VM Console GUI Options is disabled</t>
  </si>
  <si>
    <t>VM console and paste GUI options should be disabled.</t>
  </si>
  <si>
    <t>To verify that VM console and paste GUI options are disabled, verify that `isolation.tools.setGUIOptions.enable` option is missing or set to `FALSE`.
1- Select the VM then select `Actions` followed by `Edit Settings`.
2- Click on the `VM Options` tab then expand `Advanced`.
3- Click on `EDIT CONFIGURATION`.
4- Verify that `isolation.tools.setGUIOptions.enable` is set to `FALSE` or missing.
Alternately, the following PowerCLI command may be used:
# List the VMs and their current settings
Get-VM | Get-AdvancedSetting -Name "isolation.tools.setGUIOptions.enable"| Select Entity, Name, Value</t>
  </si>
  <si>
    <t>Isolation Tools VM console and paste GUI options is set to false.</t>
  </si>
  <si>
    <t>Isolation Tools VM console and paste GUI options are not disabled.</t>
  </si>
  <si>
    <t>8.4.23</t>
  </si>
  <si>
    <t>VM console and paste GUI options are disabled by default (not explicitly specified); however, explicitly disabling this feature enables audit controls to check that this setting is correct.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</si>
  <si>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`isolation.tools.setGUIOptions.enable` with a value of `FALSE`.
5- Click `OK`, then `OK` again.
To explicitly disable VM console and paste GUI options, run the following PowerCLI command:
# Add the setting to all VMs
Get-VM | New-AdvancedSetting -Name "isolation.tools.setGUIOptions.enable" -value $false.</t>
  </si>
  <si>
    <t>Disable VM Console GUI Options. One method to implement the recommended state is to run the following PowerCLI command:
# Add the setting to all VMs
Get-VM | New-AdvancedSetting -Name "isolation.tools.setGUIOptions.enable" -value $false.</t>
  </si>
  <si>
    <t>ESXI7.0-57</t>
  </si>
  <si>
    <t>Ensure VM Console Paste operations are disabled</t>
  </si>
  <si>
    <t>VM console paste operations should be disabled.</t>
  </si>
  <si>
    <t>To verify that VM console paste operations are disabled, verify that `isolation.tools.paste.disable` is missing or set to `TRUE`.
1- Select the VM then select `Actions` followed by `Edit Settings`.
2- Click on the `VM Options` tab then expand `Advanced`.
3- Click on `EDIT CONFIGURATION`.
4- Verify that `isolation.tools.paste.disable` is set to `TRUE` or missing.
Alternately, the following PowerCLI command may be used:
# List the VMs and their current settings
Get-VM | Get-AdvancedSetting -Name "isolation.tools.paste.disable"| Select Entity, Name, Value</t>
  </si>
  <si>
    <t>Isolation Tools VM console paste operations disable are set to true.</t>
  </si>
  <si>
    <t>Isolation Tools VM console paste operations disable is not set to TRUE.</t>
  </si>
  <si>
    <t>8.4.24</t>
  </si>
  <si>
    <t>VM console paste operations are disabled by default (not explicitly specified); however, explicitly disabling this feature enables audit controls to check that this setting is correct.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</si>
  <si>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`isolation.tools.paste.disable` with a value of `TRUE`.
5- Click `OK`, then `OK` again.
To explicitly disable VM console paste operations, run the following PowerCLI command:
# Add the setting to all VMs
Get-VM | New-AdvancedSetting -Name "isolation.tools.paste.disable" -value $true.</t>
  </si>
  <si>
    <t>Disable VM Console Paste operations. One method to implement the recommended state is to run the following PowerCLI command:
# Add the setting to all VMs
Get-VM | New-AdvancedSetting -Name "isolation.tools.paste.disable" -value $true.</t>
  </si>
  <si>
    <t>ESXI7.0-59</t>
  </si>
  <si>
    <t>Ensure virtual disk shrinking is disabled</t>
  </si>
  <si>
    <t>If Virtual disk shrinking is done repeatedly it will cause the virtual disk to become unavailable resulting in a denial of service. You can prevent virtual disk shrinking by disabling it.</t>
  </si>
  <si>
    <t>Verify that `isolation.tools.diskShrink.disable` is set to `TRUE`.
1- Select the VM then select `Actions` followed by `Edit Settings`.
2- Click on the `VM Options` tab then expand `Advanced`.
3- Click on `EDIT CONFIGURATION`.
4- Verify that `isolation.tools.diskShrink.disable` is set to `TRUE`.
Additionally, the following PowerCLI command may be used:
# List the VMs and their current settings
Get-VM | Get-AdvancedSetting -Name "isolation.tools.diskShrink.disable"| Select Entity, Name, Value</t>
  </si>
  <si>
    <t>Isolation Tools Virtual Disk Shrinking is not enabled.</t>
  </si>
  <si>
    <t>Isolation Tools Virtual Disk Shrinking is not disabled.</t>
  </si>
  <si>
    <t>8.6</t>
  </si>
  <si>
    <t>8.6.2</t>
  </si>
  <si>
    <t>Shrinking a virtual disk reclaims unused space in it. If there is empty space in the disk, this process reduces the amount of space the virtual disk occupies on the host drive. Normal users and processes—that is, users and processes without root or administrator privileges—within virtual machines have the capability to invoke this procedure. However, if this is done repeatedly, the virtual disk can become unavailable while this shrinking is being performed, effectively causing a denial of service. In most datacenter environments, disk shrinking is not done, so you should disable this feature. Repeated disk shrinking can make a virtual disk unavailable. This capability is available to nonadministrative users in the guest.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</si>
  <si>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`isolation.tools.diskShrink.disable` with a value of `TRUE`.
5- Click `OK`, then `OK` again.
To implement the recommended configuration state, run the following PowerCLI command:
# Add the setting to all VMs
Get-VM | New-AdvancedSetting -Name "isolation.tools.diskShrink.disable" -value $true.</t>
  </si>
  <si>
    <t>Disable virtual disk shrinking. One method to implement the recommended state is to run the following PowerCLI command:
# Add the setting to all VMs
Get-VM | New-AdvancedSetting -Name "isolation.tools.diskShrink.disable" -value $true.</t>
  </si>
  <si>
    <t>ESXI7.0-60</t>
  </si>
  <si>
    <t>Ensure virtual disk wiping is disabled</t>
  </si>
  <si>
    <t>Wiping a virtual disk reclaims all unused space in it. If there is empty space in the disk, this process reduces the amount of space the virtual disk occupies on the host drive. If virtual disk wiping is done repeatedly, it can cause the virtual disk to become unavailable while wiping occurs. In most datacenter environments, disk wiping is not needed, but normal users and processes--without administrative privileges--can issue disk wipes unless the feature is disabled.</t>
  </si>
  <si>
    <t>To verify that virtual disk wiping is disabled, verify that `isolation.tools.diskWiper.disable` is set to TRUE.
1- Select the VM then select `Actions` followed by `Edit Settings`.
2- Click on the `VM Options` tab then expand `Advanced`.
3- Click on `EDIT CONFIGURATION`.
4- Verify that `isolation.tools.diskWiper.disable` is set to `TRUE`.
Alternately, the following PowerCLI command may be used:
# List the VMs and their current settings
Get-VM | Get-AdvancedSetting -Name "isolation.tools.diskWiper.disable"| Select Entity, Name, Value</t>
  </si>
  <si>
    <t>Isolation Tools Virtual Disk Wiping is not enabled.</t>
  </si>
  <si>
    <t>Isolation Tools Virtual Disk Wiping is not disabled.</t>
  </si>
  <si>
    <t>8.6.3</t>
  </si>
  <si>
    <t>ESXI7.0-61</t>
  </si>
  <si>
    <t>AU-4</t>
  </si>
  <si>
    <t>Audit Storage Capacity</t>
  </si>
  <si>
    <t>Ensure the number of VM log files is configured properly</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</si>
  <si>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Each time an entry is written to the log, the size of the log is checked; if it is over the limit, the next entry is written to a new log. If the maximum number of log files already exists, when a new one is created, the oldest log file is deleted.</t>
  </si>
  <si>
    <t>To verify that log files will be created more frequently, verify that `log.keepOld` is set to `10`.
1- Select the VM then select `Actions` followed by `Edit Settings`.
2- Click on the `VM Options` tab then expand `Advanced`.
3- Click on `EDIT CONFIGURATION`.
4- Verify that `log.keepOld` is set to `10`.
Alternately, the following PowerCLI command may be used:
# List the VMs and their current settings
Get-VM | Get-AdvancedSetting -Name "log.keepOld"| Select Entity, Name, Value</t>
  </si>
  <si>
    <t>VMware keeps 10 or less log iterations.</t>
  </si>
  <si>
    <t>VMware does not limit log iterations to 10 or less.</t>
  </si>
  <si>
    <t>Limited</t>
  </si>
  <si>
    <t>HAU23</t>
  </si>
  <si>
    <t>HAU23: Audit storage capacity threshold has not been defined</t>
  </si>
  <si>
    <t>8.7</t>
  </si>
  <si>
    <t>8.7.1</t>
  </si>
  <si>
    <t>Log files should be rotated to preserve log data in case of corruption or destruction of the current log file, and to avoid the likelihood of logging issues caused by an overly large log file.</t>
  </si>
  <si>
    <t>To set this configuration utilize the vSphere interface as follows:
1- Select the VM then select `Actions` followed by `Edit Settings`.
2- Click on the `VM Options` tab then expand `Advanced`.
3- Click on `EDIT CONFIGURATION`.
4- Click on `ADD CONFIGURATION PARAMS` then input `log.keepOld` with a value of `10`.
5- Click `OK`, then `OK` again.
To set the number of log files to be used to `10`, run the following PowerCLI command:
# Add the setting to all VMs
Get-VM | New-AdvancedSetting -Name "log.keepOld" -value "10".</t>
  </si>
  <si>
    <t>Set the number of log files to be used to `10`. One method to implement the recommended state is to run the following PowerCLI command:
# Add the setting to all VMs
Get-VM | New-AdvancedSetting -Name "log.keepOld" -value "10".</t>
  </si>
  <si>
    <t>ESXI7.0-62</t>
  </si>
  <si>
    <t>Ensure VM log file size is limited</t>
  </si>
  <si>
    <t>Normally a new log file is created only when a host is rebooted, so the file can grow to be quite large. You can ensure that new log files are created more frequently by limiting the maximum size of the log files. If you want to restrict the total size of logging data, VMware recommends saving 10 log files, each one limited to 1 MB. If the maximum number of log files already exists, when a new one is created, the oldest log file is deleted.</t>
  </si>
  <si>
    <t>To verify the maximum log file size is limited properly, verify that `log.rotateSize` is set to `1024000`.
1- Select the VM then select `Actions` followed by `Edit Settings`.
2- Click on the `VM Options` tab then expand `Advanced`.
3- Click on `EDIT CONFIGURATION`.
4- Verify that `log.rotateSize` is set to `1024000`.
Alternately, the following PowerCLI command may be used:
# List the VMs and their current settings
Get-VM | Get-AdvancedSetting -Name "log.rotateSize"| Select Entity, Name, Value</t>
  </si>
  <si>
    <t xml:space="preserve">VMware log size has been set to 1024000 or greater. </t>
  </si>
  <si>
    <t xml:space="preserve">The VMware log size is not set to 1024000 or greater. </t>
  </si>
  <si>
    <t>8.7.3</t>
  </si>
  <si>
    <t>Virtual machine users and processes can abuse logging either on purpose or inadvertently so that large amounts of data flood the log file. Without restrictions on maximum log file size, over time a log file can consume enough file system space to cause a denial of service.</t>
  </si>
  <si>
    <t>To set this configuration utilize the vSphere interface as follows:
1- Select the VM then select `Actions` followed by `Edit Settings`.
2- Click on the `VM Options` tab then expand `Advanced`.
3- Click on `EDIT CONFIGURATION`.
4- Click on `ADD CONFIGURATION PARAMS` then input `log.rotateSize` with a value of `1024000`.
5- Click `OK`, then `OK` again.
To properly limit the maximum log file size, run the following PowerCLI command:
# Add the setting to all VMs
Get-VM | New-AdvancedSetting -Name "log.rotateSize" -value "1024000".</t>
  </si>
  <si>
    <t>Properly limit the maximum log file size to 1024000 or less. One method to implement the recommended state is to run the following PowerCLI command:
# Add the setting to all VMs
Get-VM | New-AdvancedSetting -Name "log.rotateSize" -value "1024000".</t>
  </si>
  <si>
    <t>Do not edit below</t>
  </si>
  <si>
    <t>Info</t>
  </si>
  <si>
    <t>Criticality Ratings</t>
  </si>
  <si>
    <t>ESXI8.0-01</t>
  </si>
  <si>
    <t>Host hardware must have auditable, authentic, and up to date system &amp; device firmware</t>
  </si>
  <si>
    <t>Hardware firmware is not immune to serious issues affecting confidentiality, integrity, or availability. Vulnerable system management controllers &amp; management engines can provide places for attackers to establish persistence, in order to re-infect and re-compromise hosts after reboots and updates.
Ensure that the latest firmware updates are applied to all components of your systems and that the firmware is authentic and supplied by your hardware manufacturer.</t>
  </si>
  <si>
    <r>
      <t xml:space="preserve">Interview agency personnel and obtian current version of the firmware.The exact method of doing this will depend on the hardware being used.
</t>
    </r>
    <r>
      <rPr>
        <b/>
        <sz val="10"/>
        <color theme="1" tint="4.9989318521683403E-2"/>
        <rFont val="Arial"/>
        <family val="2"/>
      </rPr>
      <t xml:space="preserve">NOTE: </t>
    </r>
    <r>
      <rPr>
        <sz val="10"/>
        <color theme="1" tint="4.9989318521683403E-2"/>
        <rFont val="Arial"/>
        <family val="2"/>
      </rPr>
      <t>The reviewer will have to research the firmware of the device to determine if it is up to date.</t>
    </r>
  </si>
  <si>
    <t>The firmware of the host machine is authentic and up to date.</t>
  </si>
  <si>
    <t>The host's firmware is not up to date.</t>
  </si>
  <si>
    <t>To ensure the integrity, security, and optimal performance of server hardware, it is essential to maintain system and device firmware that is verifiable, genuine, and current.</t>
  </si>
  <si>
    <t>The remediation procedures to update the system's BIOS are vendor or product-specific.</t>
  </si>
  <si>
    <t>To close this finding, please provide a screenshot of the updated ESXi firmware and its patch level with the agency's CAP.</t>
  </si>
  <si>
    <t>ESXI8.0-02</t>
  </si>
  <si>
    <t>Host hardware must enable UEFI Secure Boot</t>
  </si>
  <si>
    <t>UEFI Secure Boot is a security feature of the Unified Extensible Firmware Interface (UEFI) specification. Its primary purpose is to ensure that only signed and trusted boot loaders and operating system kernels are allowed to execute during the system startup. This helps protect systems from malware and unauthorized software that might try to run before the operating system loads. By verifying the digital signatures of bootable applications and drivers, Secure Boot prevents potentially harmful code from compromising the boot process.</t>
  </si>
  <si>
    <t>From an ESXi shell, run the following command:
# /usr/lib/vmware/secureboot/bin/secureBoot.py -s
or
From a PowerCLI command prompt while connected to the ESXi host, run the following command:
((Get-VMHost).ExtensionData.Capability).UefiSecureBoot
If Secure Boot is not enabled, this is a finding.</t>
  </si>
  <si>
    <t>UEFI Secure Boot is enabled.</t>
  </si>
  <si>
    <t>UEFI Secure Boot is disabled.</t>
  </si>
  <si>
    <t>HAC42</t>
  </si>
  <si>
    <t>HAC42: System configuration files are not stored securely</t>
  </si>
  <si>
    <t>Enabling UEFI Secure Boot on the ESXi host hardware helps prevent malware and untrusted configurations.</t>
  </si>
  <si>
    <t>From an ESXi shell, run the following command:
# /usr/lib/vmware/secureboot/bin/secureBoot.py -c
If the output indicates that Secure Boot cannot be enabled, correct the discrepancies and try again.
Once all discrepancies are resolved, the server ESXi is installed on can be updated to enable Secure Boot in the firmware.
To enable Secure Boot in the server's firmware, follow the instructions for the specific manufacturer.</t>
  </si>
  <si>
    <t>Enable Secure Boot. Instructions on how to do that are vendor or hardware specific. Research the instructions of the specific hardware to implement this control.</t>
  </si>
  <si>
    <t>ESXI8.0-03</t>
  </si>
  <si>
    <t>Host hardware must enable Intel TXT, if available</t>
  </si>
  <si>
    <t>Intel Xeon Scalable Processor platforms have Trusted Execution Technology, or TXT, that help harden systems against malware, rootkits, BIOS &amp; firmware attacks, and more. When enabled, ESXi will take advantage of security benefits offered by this technology.</t>
  </si>
  <si>
    <r>
      <t xml:space="preserve">Interview agency personnel and verify that Intel TXT is enabled.
</t>
    </r>
    <r>
      <rPr>
        <b/>
        <sz val="10"/>
        <color theme="1" tint="4.9989318521683403E-2"/>
        <rFont val="Arial"/>
        <family val="2"/>
      </rPr>
      <t xml:space="preserve">NOTE: </t>
    </r>
    <r>
      <rPr>
        <sz val="10"/>
        <color theme="1" tint="4.9989318521683403E-2"/>
        <rFont val="Arial"/>
        <family val="2"/>
      </rPr>
      <t>Directions on how to enable Intel TXT are hardware-specific. Research the instructions of the the specific hardware to provide this evidence.</t>
    </r>
  </si>
  <si>
    <t>Intel TXT is enabled if available.</t>
  </si>
  <si>
    <t>Intel TXT is disabled.</t>
  </si>
  <si>
    <t>Enabling Intel TXT (Trusted Execution Technology) on host hardware, when available, provides a hardware-based foundation for security.</t>
  </si>
  <si>
    <t>Directions on how to enable Intel TXT are hardware-specific. Research the instructions of the the specific hardware to provide this evidence.</t>
  </si>
  <si>
    <t>ESXI8.0-04</t>
  </si>
  <si>
    <t>Host hardware must enable and configure a TPM 2.0</t>
  </si>
  <si>
    <t>ESXi can use Trusted Platform Modules (TPM) 2.0 to enable advanced security features that prevent malware, remove dependencies, and secure hardware lifecycle operations.</t>
  </si>
  <si>
    <r>
      <t xml:space="preserve">Interview agency personnel and verifythat TPM is enabled and configured.
</t>
    </r>
    <r>
      <rPr>
        <b/>
        <sz val="10"/>
        <color theme="1" tint="4.9989318521683403E-2"/>
        <rFont val="Arial"/>
        <family val="2"/>
      </rPr>
      <t>NOTE</t>
    </r>
    <r>
      <rPr>
        <sz val="10"/>
        <color theme="1" tint="4.9989318521683403E-2"/>
        <rFont val="Arial"/>
        <family val="2"/>
      </rPr>
      <t>: Directions on how to enable TPM are hardware-specific. Research the instructions of the the specific hardware to provide this evidence.</t>
    </r>
  </si>
  <si>
    <t>TPM is enabled and configured.</t>
  </si>
  <si>
    <t>TPM is not enabled.</t>
  </si>
  <si>
    <t>Enabling and configuring TPM 2.0 on host hardware ensures enhanced security by providing hardware-level cryptographic operations and secure storage for sensitive data and keys.</t>
  </si>
  <si>
    <t>Directions on how to enable TPM are hardware-specific. Research the instructions of the the specific hardware to implement this control.</t>
  </si>
  <si>
    <t>Directions on how to enable TPM are hardware-specific. Research the instructions of the the specific hardware to provide this evidence.</t>
  </si>
  <si>
    <t>ESXI8.0-05</t>
  </si>
  <si>
    <t>Host integrated hardware management controller must be secure</t>
  </si>
  <si>
    <t>Many servers have integrated hardware management controllers that can be extremely helpful when monitoring and updating hardware, settings, and firmware. These controllers should be checked to ensure that ALL unused functionality is disabled, ALL unused access methods are disabled, passwords and password controls are set, and firewalling and access control is in place so that the only access is from authorized access workstations for the virtualization administration team.
All "first boot" configuration options should be disabled, especially ones that reconfigure the system from USB devices that are inserted. Disable or protect USB ports attached to the management controllers. Where possible, USB ports should be set to only permit keyboards.
Default passwords for accounts should be changed.
External information displays should be secured to prevent information leakage. Power and information buttons should be secured against unauthorized use.
Many hardware management controllers provide mechanisms for alerting when hardware faults &amp; configuration changes occur. You should consider those if you are not using another method for hardware monitoring.</t>
  </si>
  <si>
    <t xml:space="preserve">Interview agency personnel and verify if there is integrated hardware management controller.
If it does, review the configuration of the management controller to ensure unneeded functionality is disabled. Verifying this is hardware specific.
If it does not have integrated hardware management controller, this test case does not apply.
</t>
  </si>
  <si>
    <t>The integrated hardware controller is configured securely with all unneeded functionality disabled.</t>
  </si>
  <si>
    <t>The integrated hardware controller is not configured securely.</t>
  </si>
  <si>
    <t>Directions on how to enable host hardware management controllers are hardware or vendor specific. Consult the documentation of the system to implement this control.</t>
  </si>
  <si>
    <t>ESXI8.0-06</t>
  </si>
  <si>
    <t>Host integrated hardware management controller must enable time synchronization</t>
  </si>
  <si>
    <t>Cryptography, audit logging, cluster operations, and incident response/forensics depend deeply on synchronized time. The recommendation for NTP is to have at least four sources.</t>
  </si>
  <si>
    <t xml:space="preserve">Interview agency personnel and verify if there is integrated hardware management controller.
If it does, verify that Host integrated hardware management controller time synchronization is enabled.
If it does not have integrated hardware management controller, this test case does not apply.
</t>
  </si>
  <si>
    <t>The integrated hardware controller is configured to synchronize with multiple NTP sources.</t>
  </si>
  <si>
    <t>The integrated hardware controller does not have time synchronization properly configured.</t>
  </si>
  <si>
    <t>Ensuring the host integrated hardware management controller enables time synchronization provides a consistent and accurate timestamp for logs and events, which is crucial for auditing, troubleshooting, and identifying security incidents.</t>
  </si>
  <si>
    <t>Directions on how to enable time synchronization in the host hardware management controller is hardware or vendor specific. Consult the documentation of the system to implement this control.</t>
  </si>
  <si>
    <t>ESXI8.0-07</t>
  </si>
  <si>
    <t>AU-12</t>
  </si>
  <si>
    <t>Audit Generation</t>
  </si>
  <si>
    <t>Host integrated hardware management controller must enable remote logging of events</t>
  </si>
  <si>
    <t>The host's integrated hardware management controller provides critical out-of-band server oversight. For enhanced security, it is essential to configure this controller to log events remotely. This practice ensures that hardware-related logs are sent to an off-site location, protecting them from potential tampering and offering a centralized record of server health and activities.</t>
  </si>
  <si>
    <t xml:space="preserve">Interview agency personnel and verify if there is integrated hardware management controller.
If it does, verify that Host integrated hardware management controller remote logging of events is enabled.
If it does not have integrated hardware management controller, this test case does not apply.
</t>
  </si>
  <si>
    <t>The integrated hardware controller is configured to log events remotely.</t>
  </si>
  <si>
    <t>The integrated hardware controller is not configured to log events remotely.</t>
  </si>
  <si>
    <t>HAU2</t>
  </si>
  <si>
    <t>HAU2: No auditing is being performed on the system</t>
  </si>
  <si>
    <t>Enabling remote logging of events on the integrated hardware management controller ensures that all hardware-level activities are securely recorded off-site, providing traceability, mitigating data tampering risks, and facilitating incident response.</t>
  </si>
  <si>
    <t>Directions on how to enable remote event logging in the host hardware management controller is hardware or vendor specific. Consult the documentation of the system to implement this control.</t>
  </si>
  <si>
    <t>ESXI8.0-08</t>
  </si>
  <si>
    <t>Host must run software that has not reached End of General Support status</t>
  </si>
  <si>
    <t>The "End of General Support" (EOGS) status indicates that the software version has exceeded its primary support lifecycle, during which VMware provides new security patches, bug fixes, and technical assistance. When a product reaches this status, VMware no longer releases security updates for that version for customers outside of an extended support contract. Thus, systems still running software past its EOGS are potentially exposed to unpatched vulnerabilities and other security risks.</t>
  </si>
  <si>
    <t>Interview agency personnel and obtain version of ESXi - analyze the VMware website to ensure it is in support
http://www.vmware.com/files/pdf/support/Product-Lifecycle-Matrix.pdf</t>
  </si>
  <si>
    <r>
      <rPr>
        <b/>
        <sz val="10"/>
        <color rgb="FFFF0000"/>
        <rFont val="Arial"/>
        <family val="2"/>
      </rPr>
      <t>End of General Support:</t>
    </r>
    <r>
      <rPr>
        <sz val="10"/>
        <color rgb="FFFF0000"/>
        <rFont val="Arial"/>
        <family val="2"/>
      </rPr>
      <t xml:space="preserve">
</t>
    </r>
    <r>
      <rPr>
        <b/>
        <sz val="10"/>
        <rFont val="Arial"/>
        <family val="2"/>
      </rPr>
      <t>ESXi 7.x  October 11, 2027</t>
    </r>
  </si>
  <si>
    <t>Running software beyond its EOGS can compromise the integrity, availability, and confidentiality of virtual environments. Keeping VMware ESXi software versions within the support period ensures that organizations have access to the latest security patches, critical updates, and vendor support.</t>
  </si>
  <si>
    <t>ESXI8.0-09</t>
  </si>
  <si>
    <t>Host must have all software updates installed</t>
  </si>
  <si>
    <t>Applying updates in a timely manner according to the severity of issues contributes greatly to the resilience of an environment. When applying updates, it is recommended to update vCenter Server first, if an update is available, and then proceed with updating ESXi. This sequence ensures that the management layer is updated before updating the ESXi hosts.
VMware publishes advisories on security vulnerabilities; for proactive notifications please subscribe to the mailing list at https://www.vmware.com/security/advisories.html</t>
  </si>
  <si>
    <t>Verify that the patches are up to date. The following PowerCLI snippet will provide a list of all installed patches:
```
Foreach ($VMHost in Get-VMHost ) {
 $EsxCli = Get-EsxCli -VMHost $VMHost -V2
 $EsxCli.software.vib.list.invoke() | Select-Object @{N="VMHost";E={$VMHost}},*
}
```
You may also manage updates via VMware Lifecycle Manager located under `Menu`, `Lifecycle Manager`.</t>
  </si>
  <si>
    <t>Issues in software that impact confidentiality, integrity, and/or availability can only be removed through patching to a version that resolves the issue. Threat actors exploit known vulnerabilities when attempting to gain unauthorized access or elevate privileges on an ESXi host.</t>
  </si>
  <si>
    <t>Use VMware Lifecycle Manager to update and upgrade hosts when ESXi is managed through VMware vCenter. For standalone hosts use esxcli or API-driven methods for applying updates.
Employ a process to keep ESXi hosts up to date with patches in accordance with industry standards and internal guidelines. Leverage the VMware Lifecycle Manager to test and apply patches as they become available.</t>
  </si>
  <si>
    <t>ESXI8.0-10</t>
  </si>
  <si>
    <t>IA-2(1)</t>
  </si>
  <si>
    <t>Identification and Authentication (organizational Users) | Multi-factor Authentication to Privileged Accounts</t>
  </si>
  <si>
    <t>Employ sufficient multi-factor authentication mechanisms for all local access to the network for all privileged and non-privileged users.</t>
  </si>
  <si>
    <t>Employ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</si>
  <si>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ESXI8.0-11</t>
  </si>
  <si>
    <t>The agency employs mechanisms to ensure passwords aren’t used that are commonly-used, expected, or compromised passwords.</t>
  </si>
  <si>
    <t>Interim Publication 1075 authentication guidance was issued in January, 2024 requiring controls to prevent the use of commonly-used, expected, or compromised has changed.
Safeguards is issuing this guidance on authentication requirements to align itself with best practices in NIST SP 800-63B: Digital Identity Guidelines: Authentication and Lifecycle Management.</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</si>
  <si>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</si>
  <si>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</si>
  <si>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</si>
  <si>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ESXI8.0-12</t>
  </si>
  <si>
    <t>Host must enable Secure Boot enforcement</t>
  </si>
  <si>
    <t>Enabling Secure Boot enforcement ensures that the host only loads UEFI drivers and applications with valid digital signatures, as part of the UEFI firmware standard. It requires support from the server's BIOS and hypervisor boot loader, and mandates that all ESXi kernel modules, drivers, and VIBs be signed by VMware or a trusted partner subordinate.</t>
  </si>
  <si>
    <t>From an ESXi shell, run the following command:
# esxcli system settings encryption get
or
From a PowerCLI command prompt while connected to the ESXi host, run the following commands:
$esxcli = Get-EsxCli -v2
$esxcli.system.settings.encryption.get.invoke() | Select RequireSecureBoot
Expected result:
Require Secure Boot: true
If "Require Secure Boot" is not enable, this is a finding.</t>
  </si>
  <si>
    <t>Secure Boot Enforcement is enabled.</t>
  </si>
  <si>
    <t>Secure Boot enforcement is not enabled.</t>
  </si>
  <si>
    <t>This test case is only applicable to ESXi Hosts that have a Trusted Privacy Module (TPM)</t>
  </si>
  <si>
    <t>Organizations should enable Secure Boot enforcement to enhance the security of their virtual environments. Requiring valid digital signatures for UEFI drivers and apps mitigates the risk of offline attacks, where an attacker could transfer the ESXi install drive to a non-Secure Boot host and boot it without detection. This control establishes a trusted boot process, reducing the risk of unauthorized access and maintaining the integrity of the ESXi host.</t>
  </si>
  <si>
    <t>This setting cannot be configured until Secure Boot is properly enabled in the servers firmware.
From an ESXi shell, run the following commands:
# esxcli system settings encryption set --require-secure-boot=true
# /sbin/auto-backup.sh
or
From a PowerCLI command prompt while connected to the ESXi host, run the following commands:
$esxcli = Get-EsxCli -v2
$arguments = $esxcli.system.settings.encryption.set.CreateArgs()
$arguments.requiresecureboot = $true
$esxcli.system.settings.encryption.set.Invoke($arguments)
Evacuate the host and gracefully reboot for changes to take effect.</t>
  </si>
  <si>
    <t>Ensure that Secure Boot is enabled.</t>
  </si>
  <si>
    <t>ESXI8.0-13</t>
  </si>
  <si>
    <t>Host must only run binaries delivered via signed VIB</t>
  </si>
  <si>
    <t>The ESXi host is configured to only execute binaries originating from a valid, signed vSphere Installable Bundle (VIB) to enhance the integrity of the system. This measure thwarts attackers' attempts to use prebuilt toolkits on the host. The parameter governing this behavior is VMkernel.Boot.execInstalledOnly with a recommended setting of True.</t>
  </si>
  <si>
    <t>Verify VMkernel.Boot.execInstalledOnly is set to true.</t>
  </si>
  <si>
    <t>All VMware ESXi kernel modules are not digitally signed.</t>
  </si>
  <si>
    <t>Ensuring the execution of only signed binaries significantly mitigates the risk of running malicious or unverified code, thus enhancing the host’s security posture.</t>
  </si>
  <si>
    <t>ESXI8.0-14</t>
  </si>
  <si>
    <t>SC-45</t>
  </si>
  <si>
    <t xml:space="preserve">System Time Synchronization </t>
  </si>
  <si>
    <t>Host must have time synchronization services enabled and running</t>
  </si>
  <si>
    <t>Ensure the host has time synchronization services enabled and operational as many functions such as cryptography, audit logging, cluster operations, and incident response/forensics depend on synchronized time. Services like NTP or PTP should be configured to start with the host and remain running to maintain time synchronization.</t>
  </si>
  <si>
    <t>To confirm NTP synchronization is enabled and properly configured, perform the following from the vSphere Web Client:
1. Select a host
2. Click `Configure` then expand `System` then select `Time Configuration`.
3. Verify that `Time Synchronization` is set to Automatic
4. Verify that the NTP Client is set to `Enabled`
5. Verify that the NTP Service Status is `Running`
6. Verify that appropriate NTP servers are set.
Additionally, the following PowerCLI command may be used:
```
# List the NTP Settings for all hosts
Get-VMHost | Select Name, @{N="NTPSetting";E={$_ | Get-VMHostNtpServer}}
```</t>
  </si>
  <si>
    <t>Time synchronization is enabled the time on the ESXI server and its logs and host operating systems.</t>
  </si>
  <si>
    <t>Having accurate time synchronization is crucial for the correct operation and auditing of the system. This will assist in incident response, forensics, and ensure that cryptographic functions operate correctly.</t>
  </si>
  <si>
    <t>To configure NTP, perform the following:
From the vSphere Client, go to Hosts and Clusters.
Select the ESXi Host &gt;&gt; Configure &gt;&gt; System &gt;&gt; Time Configuration.
Click "Add Service" and select "Network Time Protocol".
Enter or update the NTP servers listed with a comma-separated list of authoritative time servers. Click "OK".
From the vSphere Client, go to Hosts and Clusters.
Select the ESXi Host &gt;&gt; Configure &gt;&gt; System &gt;&gt; Services.
Select the "NTP Daemon" service and click "Edit Startup Policy".
Select "Start and stop with host". Click "OK".
or
From a PowerCLI command prompt while connected to the ESXi host, run the following commands:
$NTPServers = "ntpserver1","ntpserver2"
Get-VMHost | Add-VMHostNTPServer $NTPServers
Get-VMHost | Get-VMHostService | Where {$_.Label -eq "NTP Daemon"} | Set-VMHostService -Policy On
Get-VMHost | Get-VMHostService | Where {$_.Label -eq "NTP Daemon"} | Start-VMHostService
To configure PTP, perform the following:
From the vSphere Client, go to Hosts and Clusters.
Select the ESXi Host &gt;&gt; Configure &gt;&gt; System &gt;&gt; Time Configuration.
Click "Add Service" and select "Precision Time Protocol".
Select the network adapter that can receive the PTP traffic.
If NTP servers are available, select "Enable fallback" and enter or update the NTP servers listed with a comma separate list of authoritative time servers. Click "OK".
From the vSphere Client, go to Hosts and Clusters.
Select the ESXi Host &gt;&gt; Configure &gt;&gt; System &gt;&gt; Services.
Select the "PTP Daemon" service and click "Edit Startup Policy".
Select "Start and stop with host". Click "OK".</t>
  </si>
  <si>
    <t>ESXI8.0-15</t>
  </si>
  <si>
    <t>Host must require TPM-based configuration encryption</t>
  </si>
  <si>
    <t>The host should enforce TPM-based configuration encryption to secure its configuration files, notably within the /etc/ directory or other namespaces. From vSphere 7.0 Update 2 onwards, configuration files archived are encrypted, leveraging a Trusted Platform Module (TPM) to "seal" the configuration to the host, thereby enhancing security against offline attacks. This encryption, once enabled, is irreversible and utilizes the physical TPM present during installation or upgrade.</t>
  </si>
  <si>
    <t>From an ESXi shell, run the following command:
# esxcli system settings encryption get
or
From a PowerCLI command prompt while connected to the ESXi host, run the following commands:
$esxcli = Get-EsxCli -v2
$esxcli.system.settings.encryption.get.invoke() | Select Mode
Expected result:
Mode: TPM
If the "Mode" is not set to "TPM", this is a finding.</t>
  </si>
  <si>
    <t>The configuration files of the host are encrypted with TPM-based encryption.</t>
  </si>
  <si>
    <t>The configuration files of the host are not encrypted with TPM-based encryption.</t>
  </si>
  <si>
    <t>If the ESXi host does not have a compatible TPM, consider downgrading this finding.</t>
  </si>
  <si>
    <t>Implementing TPM-based configuration encryption significantly bolsters security by protecting configuration files from unauthorized access and alterations. This measure is crucial for safeguarding the integrity of host configurations and preventing potential offline attacks.</t>
  </si>
  <si>
    <t>Ensure the TPM 2.0 chip is enabled in the BIOS and the ESX UI does not show any errors about a present but unavailable TPM.
This setting cannot be configured until the TPM is properly enabled in firmware.
From an ESXi shell, run the following command:
# esxcli system settings encryption set --mode=TPM
or
From a PowerCLI command prompt while connected to the ESXi host, run the following commands:
$esxcli = Get-EsxCli -v2
$arguments = $esxcli.system.settings.encryption.set.CreateArgs()
$arguments.mode = "TPM"
$esxcli.system.settings.encryption.set.Invoke($arguments)
Enter the host into maintenance mode and reboot for changes to take effect.</t>
  </si>
  <si>
    <t>Enable TPM-based encryption.
From an ESXi shell, run the following command:
# esxcli system settings encryption set --mode=TPM
or
From a PowerCLI command prompt while connected to the ESXi host, run the following commands:
$esxcli = Get-EsxCli -v2
$arguments = $esxcli.system.settings.encryption.set.CreateArgs()
$arguments.mode = "TPM"
$esxcli.system.settings.encryption.set.Invoke($arguments)
Enter the host into maintenance mode and reboot for changes to take effect.</t>
  </si>
  <si>
    <t>ESXI8.0-16</t>
  </si>
  <si>
    <t>Host must not suppress warnings about unmitigated hyperthreading vulnerabilities</t>
  </si>
  <si>
    <t>It is imperative to retain hyperthreading security warnings as they indicate unmitigated CPU vulnerabilities. The parameter governing this behavior is UserVars.SuppressHyperthreadWarning, with a recommended setting of 0.</t>
  </si>
  <si>
    <t>From the vSphere Client go to Hosts and Clusters.
Select the ESXi Host &gt;&gt; Configure &gt;&gt; System &gt;&gt; Advanced System Settings.
Select the "UserVars.SuppressHyperthreadWarning" value and verify it is set to "0".
or
From a PowerCLI command prompt while connected to the ESXi host, run the following command:
Get-VMHost | Get-AdvancedSetting -Name UserVars.SuppressHyperthreadWarning
If the "UserVars.SuppressHyperthreadWarning" setting is not set to "0", this is a finding.</t>
  </si>
  <si>
    <t>UserVars.SuppressHyperthreadWarning is set to 0.</t>
  </si>
  <si>
    <t>Unmitigated hyperthreading vulnerability warnings are suppressed.</t>
  </si>
  <si>
    <t>2.9</t>
  </si>
  <si>
    <t>Retaining these warnings ensures that potential CPU vulnerabilities are not overlooked, promoting a proactive approach towards addressing hardware-related security concerns.</t>
  </si>
  <si>
    <t>From the vSphere Client go to Hosts and Clusters.
Select the ESXi Host &gt;&gt; Configure &gt;&gt; System &gt;&gt; Advanced System Settings.
Click "Edit". Select the "UserVars.SuppressHyperthreadWarning" value and configure it to "0".
or
From a PowerCLI command prompt while connected to the ESXi host, run the following command:
Get-VMHost | Get-AdvancedSetting -Name UserVars.SuppressHyperthreadWarning | Set-AdvancedSetting -Value 0</t>
  </si>
  <si>
    <t>Disable suppression of potential CPU vulnerabilities. Two ways to do this are:
From the vSphere Client go to Hosts and Clusters.
Select the ESXi Host &gt;&gt; Configure &gt;&gt; System &gt;&gt; Advanced System Settings.
Click "Edit". Select the "UserVars.SuppressHyperthreadWarning" value and configure it to "0".
or
From a PowerCLI command prompt while connected to the ESXi host, run the following command:
Get-VMHost | Get-AdvancedSetting -Name UserVars.SuppressHyperthreadWarning | Set-AdvancedSetting -Value 0</t>
  </si>
  <si>
    <t>ESXI8.0-17</t>
  </si>
  <si>
    <t>SC-12</t>
  </si>
  <si>
    <t>Cryptographic Key Establishment and Management</t>
  </si>
  <si>
    <t>Host must use sufficient entropy for cryptographic operations</t>
  </si>
  <si>
    <t>Starting with vSphere 8.0, ESXi has enhanced its entropy implementation to align with FIPS 140-3 and EAL4 certifications, ensuring a robust foundation for cryptographic operations. Kernel boot options dictate the activation of entropy sources on an ESXi host. The parameter governing this behavior is disableHwrng = FALSE and entropySources = 0.</t>
  </si>
  <si>
    <t>From an ESXi shell, run the following commands:
# esxcli system settings kernel list -o disableHwrng
# esxcli system settings kernel list -o entropySources
or
From a PowerCLI command prompt while connected to the ESXi host, run the following commands:
$esxcli = Get-EsxCli -v2
$esxcli.system.settings.kernel.list.invoke() | Where {$_.Name -eq "disableHwrng" -or $_.Name -eq "entropySources"}
If "disableHwrng" is not set to "false", this is a finding.
If "entropySources" is not set to "0", this is a finding.</t>
  </si>
  <si>
    <t>The host is configured to use industry standard encyrption methods.</t>
  </si>
  <si>
    <t>The host does not use sufficient entropy for cryptographic operations.</t>
  </si>
  <si>
    <t>HPW11</t>
  </si>
  <si>
    <t>HPW11: Password transmission does not use strong cryptography</t>
  </si>
  <si>
    <t>2.11</t>
  </si>
  <si>
    <t>Employing adequate entropy is crucial for ensuring the strength of cryptographic operations.</t>
  </si>
  <si>
    <t>From an ESXi shell, run the following commands:
# esxcli system settings kernel set -s disableHwrng -v FALSE
# esxcli system settings kernel set -s entropySources -v 0
or
From a PowerCLI command prompt while connected to the ESXi host, run the following commands:
$esxcli = Get-EsxCli -v2
$arguments = $esxcli.system.settings.kernel.set.CreateArgs()
$arguments.setting = "disableHwrng"
$arguments.value = "FALSE"
$esxcli.system.settings.kernel.set.invoke($arguments)
$arguments.setting = "entropySources"
$arguments.value = "0"
$esxcli.system.settings.kernel.set.invoke($arguments)
Reboot the ESXi host after updating entropy settings.</t>
  </si>
  <si>
    <t>Ensure that Host must use sufficient entropy for cryptographic operations. From an ESXi shell, run the following commands:
# esxcli system settings kernel set -s disableHwrng -v FALSE
# esxcli system settings kernel set -s entropySources -v 0
or
From a PowerCLI command prompt while connected to the ESXi host, run the following commands:
$esxcli = Get-EsxCli -v2
$arguments = $esxcli.system.settings.kernel.set.CreateArgs()
$arguments.setting = "disableHwrng"
$arguments.value = "FALSE"
$esxcli.system.settings.kernel.set.invoke($arguments)
$arguments.setting = "entropySources"
$arguments.value = "0"
$esxcli.system.settings.kernel.set.invoke($arguments)
Reboot the ESXi host after updating entropy settings.</t>
  </si>
  <si>
    <t>ESXI8.0-18</t>
  </si>
  <si>
    <t>Host must deactivate SLP</t>
  </si>
  <si>
    <t>The Service Location Protocol (SLP) is used for the discovery and selection of network services in local area networks, which simplifies configuration by allowing computers to find necessary services automatically. The practice of deactivating SLP when not in use aligns with the principle of minimizing the attack surface by shutting down non-essential services. The recommended setting is to have the SLP service stopped, with the ability to start and stop it manually as required.</t>
  </si>
  <si>
    <t xml:space="preserve">To confirm whether SLP is enabled, select the ESXi host and click on "Configure"  -- "Services". Look for SLP or slpd in the list. 
Verify this item should be disabled.
Alternately the following shell command can be run:
```
esxcli system slp stats get
```
</t>
  </si>
  <si>
    <t>The host has disabled SLP.</t>
  </si>
  <si>
    <t>Service Location Protocol is enabled.</t>
  </si>
  <si>
    <t>3.4</t>
  </si>
  <si>
    <t>Deactivating non-essential services like SLP minimizes potential vectors of attack, thereby enhancing the host's security posture.</t>
  </si>
  <si>
    <t>From the vSphere Client go to Hosts and Clusters.
Select the ESXi Host &gt;&gt; Configure &gt;&gt; System &gt;&gt; Services.
Under "Services" select the "slpd" service and click the "Stop" button.
Click "Edit Startup policy..." and select the "Start and stop manually" radio button. Click "OK".
or
From a PowerCLI command prompt while connected to the ESXi host, run the following commands:
Get-VMHost | Get-VMHostService | Where {$_.Label -eq "slpd"} | Set-VMHostService -Policy Off
Get-VMHost | Get-VMHostService | Where {$_.Label -eq "slpd"} | Stop-VMHostService</t>
  </si>
  <si>
    <t>Disable SLP. Two ways to do this is:
From the vSphere Client go to Hosts and Clusters.
Select the ESXi Host &gt;&gt; Configure &gt;&gt; System &gt;&gt; Services.
Under "Services" select the "slpd" service and click the "Stop" button.
Click "Edit Startup policy..." and select the "Start and stop manually" radio button. Click "OK".
or
From a PowerCLI command prompt while connected to the ESXi host, run the following commands:
Get-VMHost | Get-VMHostService | Where {$_.Label -eq "slpd"} | Set-VMHostService -Policy Off
Get-VMHost | Get-VMHostService | Where {$_.Label -eq "slpd"} | Stop-VMHostService</t>
  </si>
  <si>
    <t>To close this finding, please provide screenshot showing the disabled SLP setting with the agency's CAP.</t>
  </si>
  <si>
    <t>ESXI8.0-19</t>
  </si>
  <si>
    <t>Host must deactivate CIM</t>
  </si>
  <si>
    <t>Deactivating the Common Information Model (CIM) service, when not in use, aligns with the principle of minimizing the attack surface by disabling non-essential services. This action helps in reducing the potential vectors of attack, thus bolstering the host's security posture.</t>
  </si>
  <si>
    <t>3.5</t>
  </si>
  <si>
    <t>Deactivating non-essential services like CIM mitigates potential security risks associated with these services. This measure adheres to the principle of least functionality, which posits that only necessary services should be active to fulfill operational requirements.</t>
  </si>
  <si>
    <t>From the vSphere Client, go to Hosts and Clusters.
Select the ESXi Host &gt;&gt; Configure &gt;&gt; System &gt;&gt; Services.
Under "Services" select the "CIM Server" service and click the "Stop" button.
Click "Edit Startup policy..." and select the "Start and stop manually" radio button. Click "OK".
or
From a PowerCLI command prompt while connected to the ESXi host, run the following commands:
Get-VMHost | Get-VMHostService | Where {$_.Label -eq "CIM Server"} | Set-VMHostService -Policy Off
Get-VMHost | Get-VMHostService | Where {$_.Label -eq "CIM Server"} | Stop-VMHostService</t>
  </si>
  <si>
    <t>ESXI8.0-20</t>
  </si>
  <si>
    <t>Host should deactivate SNMP</t>
  </si>
  <si>
    <t>Simple Network Management Protocol (SNMP) facilitates the management of networked devices. Minimize attack surface by disabling non-essential services. The recommended setting is to have the SNMP service stopped unless required and configured securely.</t>
  </si>
  <si>
    <t>From an ESXi shell, run the following command:
# esxcli system snmp get
or
From a PowerCLI command prompt while connected to the ESXi host, run the following command:
Get-VMHostSnmp | Select *
If SNMP is not in use and is enabled, this is a finding.
If SNMP is enabled and is not using v3 targets with authentication, this is a finding.
Note: SNMP v3 targets can only be viewed and configured via the "esxcli" command.</t>
  </si>
  <si>
    <t>SNMP is disabled.</t>
  </si>
  <si>
    <t>SNMP is enabled.</t>
  </si>
  <si>
    <t>3.6</t>
  </si>
  <si>
    <t>Deactivating SNMP when it's not needed reduces the attack surface, adhering to a minimalistic approach in service operation.</t>
  </si>
  <si>
    <t>To disable SNMP from an ESXi shell, run the following command:
# esxcli system snmp set -e no
or
From a PowerCLI command prompt while connected to the ESXi Host:
Get-VMHostSnmp | Set-VMHostSnmp -Enabled $false</t>
  </si>
  <si>
    <t xml:space="preserve">Disable SNMP. Two methods to do this is: 
Run the following command:
# esxcli system snmp set -e no
or
From a PowerCLI command prompt while connected to the ESXi Host:
Get-VMHostSnmp | Set-VMHostSnmp -Enabled $false
</t>
  </si>
  <si>
    <t>To close this finding please provide a screenshot showing the disabled SNMP setting with the agency's CAP.</t>
  </si>
  <si>
    <t>ESXI8.0-21</t>
  </si>
  <si>
    <t>Host must not suppress warnings that the shell is enabled</t>
  </si>
  <si>
    <t>Having warnings for enabled SSH or ESXi Shell provides insight into potential security risks. Disabling such warnings can mask ongoing attacks. The parameter governing this behavior is UserVars.SuppressShellWarning with a recommended value of 0.</t>
  </si>
  <si>
    <t>To verify the timeout is set to one hour or less, perform the following from the vSphere web client:
1. From the vSphere Web Client, select the host.
2. Click `Configure` then expand `System`.
3. Select `Advanced System Settings` then click `Edit`.
4. Enter `ESXiShellTimeOut` in the filter.
5. Verify that the value for this parameter is set to `3600` (1 hour) or less.
Alternately, the following PowerCLI command may be used:
```
# List UserVars.ESXiShellTimeOut in minutes for each host
Get-VMHost | Select Name, @{N="UserVars.ESXiShellTimeOut";E={$_ | Get-AdvancedSettings UserVars.ESXiShellTimeOut | Select -ExpandProperty Values}}
```</t>
  </si>
  <si>
    <t>The host does not suppress warnings that SSH or ESXi Shell are enabled.</t>
  </si>
  <si>
    <t>Warnings for the SSH or ESXi Shell are enabled.</t>
  </si>
  <si>
    <t>HRM17</t>
  </si>
  <si>
    <t>HRM17: SSH is not implemented correctly for device management</t>
  </si>
  <si>
    <t>3.10</t>
  </si>
  <si>
    <t>Maintaining visibility of shell service status through warnings is crucial for monitoring and early detection of unauthorized activities, helping in promptly addressing potential security threats.</t>
  </si>
  <si>
    <t>From the vSphere Web Client, select the host and click Configure &gt;&gt; System &gt;&gt; Advanced System Settings.
Find the "UserVars.SuppressShellWarning" value and set it to the following:
0
or
From a PowerCLI command prompt while connected to the ESXi host, run the following command:
Get-VMHost | Get-AdvancedSetting -Name UserVars.SuppressShellWarning | Set-AdvancedSetting -Value "0"</t>
  </si>
  <si>
    <t>Enable warnings for SSH and ESXi Shell access. Two methods of doing this are:
From the vSphere Web Client, select the host and click Configure &gt;&gt; System &gt;&gt; Advanced System Settings.
Find the "UserVars.SuppressShellWarning" value and set it to the following:
0
or
From a PowerCLI command prompt while connected to the ESXi host, run the following command:
Get-VMHost | Get-AdvancedSetting -Name UserVars.SuppressShellWarning | Set-AdvancedSetting -Value "0"</t>
  </si>
  <si>
    <t>ESXI8.0-22</t>
  </si>
  <si>
    <t>Host must enforce password complexity</t>
  </si>
  <si>
    <t>The enforcement of password complexity is managed through the Security.PasswordQualityControl parameter, allowing configuration of password length, character set requirements, and failed logon attempt restrictions. The recommended setting is "retry=3 min=disabled,disabled,disabled,disabled, 45.</t>
  </si>
  <si>
    <t>To confirm password complexity requirements are set, perform the following:
1. Login to the ESXi shell as a user with administrator privileges.
2. Open `/etc/pam.d/passwd`.
3. Locate the following line: 
```
 password requisite /lib/security/$ISA/pam_pa</t>
  </si>
  <si>
    <t>The password complexity settings are configured to IRS Publication 1075 standards.</t>
  </si>
  <si>
    <t>3.11</t>
  </si>
  <si>
    <t>Abiding by NIST 800-63B Section 5.1.1.2 guidelines, not enforcing traditional composition rules facilitates the adoption of longer, more secure passphrases, enhancing overall security.</t>
  </si>
  <si>
    <t>To set the password complexity requirements, perform the following:
1. Login to the ESXi shell as a user with administrator privileges.
2. Open `/etc./pam.d/passwd`.
3. Locate the following line: 
```
 password requisite /lib/security/$ISA/pam_passwdqc.so retry=N min=N0,N1,N2,N3,N4
```
4. Set N0 to `disabled`.
5. Set N1 to `disabled`.
6. Set N2 to `disabled`.
7. Set N3 to `disabled`.
8. Set N4 to `14` or greater.
The above requires all passwords to be 14 or more characters long and comprised of at least one character from four distinct character sets.</t>
  </si>
  <si>
    <t>ESXI8.0-23</t>
  </si>
  <si>
    <t>Host must configure the password history setting to restrict the reuse of passwords</t>
  </si>
  <si>
    <t>The goal is to inhibit the reuse of past passwords, acting as a deterrent against potential security breaches stemming from the exploitation of old, compromised credentials. This is achieved by configuring the Security.PasswordHistory parameter, which specifies the number of unique passwords a user must cycle through before a previous password can be reused. The recommended setting for this parameter is 5.</t>
  </si>
  <si>
    <t>To verify the password history is set to 24, perform the following:
1. From the vSphere Web Client, select the host.
2. Click `Configure` then expand `System`.
3. Select `Advanced System Settings` then click `Edit`.
4. Enter `Security.PasswordHistory` in the filter.
4. Verify that the value for this parameter is set to `24`.
Alternately, the following PowerCLI command may be used:
```
Get-VMHost | Get-AdvancedSetting Security.PasswordHistory
```</t>
  </si>
  <si>
    <t>This test case is N/A if test case ESXI8.0-11 is implemented (e.g., Status is "Pass")</t>
  </si>
  <si>
    <t>3.14</t>
  </si>
  <si>
    <t>By enforcing a password history policy, organizations make it harder for malicious actors to gain unauthorized access using old passwords. This in turn elevates the overall security posture.</t>
  </si>
  <si>
    <t>To set the password history 5, perform the following:
1. From the vSphere Web Client, select the host.
2. Click `Configure` then expand `System`.
3. Select `Advanced System Settings` then click `Edit`.
4. Enter `Security.PasswordHistory` in the filter.
4. Set the value for this parameter is set to `24`.
Alternately, the following PowerCLI command may be used:
```
Get-VMHost | Get-AdvancedSetting Security.PasswordHistory | Set-AdvancedSetting -Value 24
```</t>
  </si>
  <si>
    <t>ESXI8.0-24</t>
  </si>
  <si>
    <t>Host must be configured with an appropriate maximum password age</t>
  </si>
  <si>
    <t>Implement a maximum password age to align with password policies outlined in IRS Publication 1075. The parameter governing this behavior is Security.PasswordMaxDays with a recommended setting of 90.</t>
  </si>
  <si>
    <t>From the vSphere Client, go to Hosts and Clusters.
Select the ESXi Host &gt;&gt; Configure &gt;&gt; System &gt;&gt; Advanced System Settings.
Select the "Security.PasswordMaxDays" value and verify it is set to "90".
or
From a PowerCLI command prompt while connected to the ESXi host, run the following command:
Get-VMHost | Get-AdvancedSetting -Name Security.PasswordMaxDays
If the "Security.PasswordMaxDays" setting is not set to "90", this is a finding.</t>
  </si>
  <si>
    <t>Maximum password age is set to 90.</t>
  </si>
  <si>
    <t>Maximum password age set to less than 90.</t>
  </si>
  <si>
    <t>HPW2</t>
  </si>
  <si>
    <t>HPW2: Password does not expire timely</t>
  </si>
  <si>
    <t>3.15</t>
  </si>
  <si>
    <t>Aligning with modern security standards by configuring an appropriate maximum password age can help in maintaining a balance between security and usability. This setting negates the need for periodic password changes, which have not been shown to significantly enhance security.</t>
  </si>
  <si>
    <t>From the vSphere Client, go to Hosts and Clusters.
Select the ESXi Host &gt;&gt; Configure &gt;&gt; System &gt;&gt; Advanced System Settings.
Click "Edit". Select the "Security.PasswordMaxDays" value and configure it to "90".
or
From a PowerCLI command prompt while connected to the ESXi host, run the following command:
Get-VMHost | Get-AdvancedSetting -Name Security.PasswordMaxDays | Set-AdvancedSetting -Value 90</t>
  </si>
  <si>
    <t>Change the maximum password age to 90. Two ways to do this are:
From the vSphere Client, go to Hosts and Clusters.
Select the ESXi Host &gt;&gt; Configure &gt;&gt; System &gt;&gt; Advanced System Settings.
Click "Edit". Select the "Security.PasswordMaxDays" value and configure it to "90".
or
From a PowerCLI command prompt while connected to the ESXi host, run the following command:
Get-VMHost | Get-AdvancedSetting -Name Security.PasswordMaxDays | Set-AdvancedSetting -Value 90</t>
  </si>
  <si>
    <t>ESXI8.0-25</t>
  </si>
  <si>
    <t>Host must configure a session timeout for the API</t>
  </si>
  <si>
    <t>A designated timeout ensures that sessions are not left open indefinitely, thereby reducing the exposure window for potential security threats. The parameter governing this behavior is Config.HostAgent.vmacore.soap.sessionTimeout with a recommended setting of 30 seconds.</t>
  </si>
  <si>
    <t>From the vSphere Client, go to Hosts and Clusters.
Select the ESXi Host &gt;&gt; Configure &gt;&gt; System &gt;&gt; Advanced System Settings.
Select the "Config.HostAgent.vmacore.soap.sessionTimeout" value and verify it is set to "30".
or
From a PowerCLI command prompt while connected to the ESXi host, run the following command:
Get-VMHost | Get-AdvancedSetting -Name Config.HostAgent.vmacore.soap.sessionTimeout
If the "Config.HostAgent.vmacore.soap.sessionTimeout" setting is not set to "30", this is a finding.</t>
  </si>
  <si>
    <t>Config.HostAgent.vmacore.soap.sessionTimeout is set to 30  or less.</t>
  </si>
  <si>
    <t>Host session timeout was incorrectly configured.</t>
  </si>
  <si>
    <t>3.16</t>
  </si>
  <si>
    <t>A session timeout ensures that potential security threats from unauthorized users or malicious software exploiting open sessions are significantly reduced.</t>
  </si>
  <si>
    <t>From the vSphere Client, go to Hosts and Clusters.
Select the ESXi Host &gt;&gt; Configure &gt;&gt; System &gt;&gt; Advanced System Settings.
Click "Edit". Select the "Config.HostAgent.vmacore.soap.sessionTimeout" value and configure it to "30".
or
From a PowerCLI command prompt while connected to the ESXi host, run the following command:
Get-VMHost | Get-AdvancedSetting -Name Config.HostAgent.vmacore.soap.sessionTimeout | Set-AdvancedSetting -Value 30</t>
  </si>
  <si>
    <t>Configure the timeout of idle sessions to comply with IRS Pub 1075 standards. There are two methods of doing this:
From the vSphere Web Client, select the host and click Configure &gt;&gt; System &gt;&gt; Advanced System Settings.
Find the "UserVars.SuppressShellWarning" value and set it to the following:
0
or
From a PowerCLI command prompt while connected to the ESXi host, run the following command:
Get-VMHost | Get-AdvancedSetting -Name UserVars.SuppressShellWarning | Set-AdvancedSetting -Value "0"</t>
  </si>
  <si>
    <t>ESXI8.0-26</t>
  </si>
  <si>
    <t>Host must automatically terminate idle host client sessions</t>
  </si>
  <si>
    <t>Configuring the host to automatically terminate idle host client sessions helps mitigate security risks associated with unattended sessions, which could potentially be exploited. The recommended setting for this control is a timeout value of 900. The parameter governing this behavior is UserVars.HostClientSessionTimeout.</t>
  </si>
  <si>
    <t>From the vSphere Web Client select the ESXi Host and go to Configure &gt;&gt; System &gt;&gt; Advanced System Settings. Select the UserVars.ESXiShellInteractiveTimeOut value and verify it is set to 900 (10 Minutes).
or
From a PowerCLI command prompt while connected to the ESXi host run the following command:
Get-VMHost | Get-AdvancedSetting -Name UserVars.ESXiShellInteractiveTimeOut
If the UserVars.ESXiShellInteractiveTimeOut setting is not set to 900, this is a finding.</t>
  </si>
  <si>
    <t>Ensure UserVars.HostClientSessionTimeout is set to 900.</t>
  </si>
  <si>
    <t>Idle host timeout sessions are incorrectly configured.</t>
  </si>
  <si>
    <t>3.17</t>
  </si>
  <si>
    <t>Automatic termination of idle sessions is crucial for preventing potential unauthorized access or exploitation of unattended sessions, thereby enhancing the host's security posture.</t>
  </si>
  <si>
    <t>From the vSphere Web Client select the ESXi Host and go to Configure &gt;&gt; System &gt;&gt; Advanced System Settings. Click Edit and select the UserVars.ESXiShellInteractiveTimeOut value and configure it to 900.
or
From a PowerCLI command prompt while connected to the ESXi host run the following commands:
Get-VMHost | Get-AdvancedSetting -Name UserVars.ESXiShellInteractiveTimeOut | Set-AdvancedSetting -Value 900</t>
  </si>
  <si>
    <t>Configure the host to automatically terminate idle sessions. Two methods to do this are:
From the vSphere Web Client select the ESXi Host and go to Configure &gt;&gt; System &gt;&gt; Advanced System Settings. Click Edit and select the UserVars.ESXiShellInteractiveTimeOut value and configure it to 900.
or
From a PowerCLI command prompt while connected to the ESXi host run the following commands:
Get-VMHost | Get-AdvancedSetting -Name UserVars.ESXiShellInteractiveTimeOut | Set-AdvancedSetting -Value 900</t>
  </si>
  <si>
    <t>ESXI8.0-27</t>
  </si>
  <si>
    <t>Host must have an accurate DCUI.Access list</t>
  </si>
  <si>
    <t>The DCUI.Access parameter in VMware ESXi is used to specify a list of users who are permitted to access the Direct Console User Interface (DCUI) of the ESXi host, especially when Lockdown Mode is enabled. This parameter helps in controlling and securing access to the ESXi host by allowing only authorized users to override Lockdown Mode and access the DCUI, particularly in scenarios where the host becomes isolated from vCenter. The parameter governing this behavior is DCUI.Access.</t>
  </si>
  <si>
    <t>3.18</t>
  </si>
  <si>
    <t>A properly configured DCUI.Access list ensures that only authorized users can override Lockdown Mode to access DCUI, providing a fail-safe against loss of management capability especially if the host loses connection to vCenter.</t>
  </si>
  <si>
    <t>To set a trusted users list for DCUI,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</si>
  <si>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Configure a trusted users list for DCUI. Two methods of doing this are:
To set a trusted users list for DCUI, perform the following from the vSphere web client:
1. From the vSphere Web Client, select the host.
2. Click `Configure` then expand `System`.
3. Select `Advanced System Settings` then click `Edit`.
4. Enter `DCUI.Access` in the filter.
5. Set the `DCUI.Access` attribute is set to a comma-separated list of the users who are allowed to override lockdown mode.</t>
  </si>
  <si>
    <t>ESXI8.0-28</t>
  </si>
  <si>
    <t>Host must have an accurate Exception Users list</t>
  </si>
  <si>
    <t>Establishing an accurate Exception Users list is essential for managing user privileges during lockdown mode. Users on this list retain their privileges, making it imperative to include only those necessary for direct host access like service accounts for third-party solutions. Ensuring a well-maintained list mitigates the risk associated with unauthorized actions, especially during host isolation scenarios in lockdown mode.</t>
  </si>
  <si>
    <t>To verify the membership of the "Exception Users" list, perform the following in the vSphere Web Client:
1. Select the host.
2. Click on `Configure` then expand `System` and select `Security Profile`.
3. Under `Lockdown Mode` view and verify the list of `Exception Users` for accuracy.</t>
  </si>
  <si>
    <t>3.19</t>
  </si>
  <si>
    <t>The Exception Users list is crucial for preserving necessary operational capabilities while maintaining a secure environment. By carefully managing this list, organizations can balance between security and functionality, ensuring that critical operations continue unhindered during lockdown mode.</t>
  </si>
  <si>
    <t>To correct the membership of the `Exception Users` list, perform the following in the vSphere Web Client:
1. Select the host.
2. Click on `Configure` then expand `System` and select `Security Profile`.
3. Select `Edit` next to `Lockdown Mode`.
4. Click on `Exception Users`.
5. Add or delete users as appropriate.
6. Click `OK`.</t>
  </si>
  <si>
    <t xml:space="preserve">Configure an exception users list. One method of doing this is:
1. Select the host.
2. Click on `Configure` then expand `System` and select `Security Profile`.
3. Select `Edit` next to `Lockdown Mode`.
4. Click on `Exception Users`.
5. Add or delete users as appropriate.
6. Click `OK`.
</t>
  </si>
  <si>
    <t>ESXI8.0-29</t>
  </si>
  <si>
    <t>AC-6</t>
  </si>
  <si>
    <t>Least Privilege</t>
  </si>
  <si>
    <t>Host must deny shell access for the dcui account</t>
  </si>
  <si>
    <t>The dcui account, utilized for process isolation for the Direct Console User Interface (DCUI), possesses shell access which, when deactivated, minimizes the attack surface. This action is a proactive measure to enhance system security.</t>
  </si>
  <si>
    <t>From an ESXi shell, run the following command:
# esxcli system account list
or
From a PowerCLI command prompt while connected to the ESXi host, run the following commands:
$esxcli = Get-EsxCli -v2
$esxcli.system.account.list.Invoke() | Where-Object {$_.UserID -eq 'dcui'}
If shell access is not disabled for the dcui account, this is a finding.</t>
  </si>
  <si>
    <t>Shell access is disabled for the dcui account.</t>
  </si>
  <si>
    <t>Shell access is enabled for the DCUI account.</t>
  </si>
  <si>
    <t>3.22</t>
  </si>
  <si>
    <t>Deactivating shell access for the dcui account reduces the avenues of exploitation available to potential attackers. It is a prudent step towards a hardened security posture.</t>
  </si>
  <si>
    <t>From an ESXi shell, run the following command:
# esxcli system account set -i dcui -s false
or
From a PowerCLI command prompt while connected to the ESXi host, run the following commands:
$esxcli = Get-EsxCli -v2
$arguments = $esxcli.system.account.set.CreateArgs()
$arguments.id = "dcui"
$arguments.shellaccess = "false"
$esxcli.system.account.set.invoke($arguments)</t>
  </si>
  <si>
    <t>Decativate shell access for the dcui account. Two methods to implement the reccomended state is are:
From an ESXi shell, run the following command:
# esxcli system account set -i dcui -s false
or
From a PowerCLI command prompt while connected to the ESXi host, run the following commands:
$esxcli = Get-EsxCli -v2
$arguments = $esxcli.system.account.set.CreateArgs()
$arguments.id = "dcui"
$arguments.shellaccess = "false"
$esxcli.system.account.set.invoke($arguments)</t>
  </si>
  <si>
    <t>To close this finding, please provide a screenshot showing shell access has been disabled on the dcui account with the agency's CAP.</t>
  </si>
  <si>
    <t>ESXI8.0-30</t>
  </si>
  <si>
    <t>AC-8</t>
  </si>
  <si>
    <t>System Use Notification</t>
  </si>
  <si>
    <t>Host must display a login banner for the DCUI and Host Client</t>
  </si>
  <si>
    <t>Enabling a login banner on the Direct Console User Interface (DCUI) and the Host Client interfaces provides a mechanism to display legal notices or organizational announcements at login. The parameter governing this behavior is Annotations.WelcomeMessage, with the recommended value being a text string aligned with organizational or legal advisories.</t>
  </si>
  <si>
    <t>From an ESXi shell, run the following command:
# esxcli system ssh server config list -k banner
or
From a PowerCLI command prompt while connected to the ESXi host, run the following commands:
$esxcli = Get-EsxCli -v2
$esxcli.system.ssh.server.config.list.invoke() | Where-Object {$_.Key -eq 'banner'}
Example result:
banner /etc/issue
If "banner" is not configured to "/etc/issue", this is a finding.</t>
  </si>
  <si>
    <t xml:space="preserve">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</si>
  <si>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The login banner is not configured in accordance with IRS Publication 1075 requirements.</t>
  </si>
  <si>
    <t>HAC14
HAC38</t>
  </si>
  <si>
    <t>HAC14: Warning banner is insufficient
HAC38: Warning banner does not exist</t>
  </si>
  <si>
    <t>3.24</t>
  </si>
  <si>
    <t>A login banner serves as a first line of legal defense against unauthorized access and misuse, stating the terms and conditions of system use. It also aids in reinforcing organizational security policies among authorized users.</t>
  </si>
  <si>
    <t xml:space="preserve">From an ESXi shell, run the following command:
# esxcli system ssh server config set -k banner -v /etc/issue
or
From a PowerCLI command prompt while connected to the ESXi host, run the following commands:
$esxcli = Get-EsxCli -v2
$arguments = $esxcli.system.ssh.server.config.set.CreateArgs()
$arguments.keyword = 'banner'
$arguments.value = '/etc/issue'
$esxcli.system.ssh.server.config.set.Invoke($arguments)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</si>
  <si>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Implement an IRS Compliant warning banner. Two methods to achieve this are:
From an ESXi shell, run the following command:
# esxcli system ssh server config set -k banner -v /etc/issue
or
From a PowerCLI command prompt while connected to the ESXi host, run the following commands:
$esxcli = Get-EsxCli -v2
$arguments = $esxcli.system.ssh.server.config.set.CreateArgs()
$arguments.keyword = 'banner'
$arguments.value = '/etc/issue'
$esxcli.system.ssh.server.config.set.Invoke($arguments)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</si>
  <si>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ESXI8.0-31</t>
  </si>
  <si>
    <t>Host must display a login banner for SSH connections</t>
  </si>
  <si>
    <t>ESXi facilitates the display of a login message, primarily aimed to deter unauthorized access and inform legitimate users regarding system usage obligations, particularly during SSH connections. The text for this display is defined by a specific parameter, which is advisable to be configured, especially when SSH is active, albeit it's recommended to keep SSH in a stopped state barring troubleshooting scenarios. The parameter governing this behavior is Config.Etc.Issue.</t>
  </si>
  <si>
    <t>3.25</t>
  </si>
  <si>
    <t>Displaying a login banner serves as a preliminary deterrent to unauthorized users while reinforcing legal and policy compliances for authorized users. It encapsulates a proactive security measure, alongside aligning with several compliance mandates that necessitate the use of login banners.</t>
  </si>
  <si>
    <t>From an ESXi shell, run the following command:
# esxcli system ssh server config set -k banner -v /etc/issue
or
From a PowerCLI command prompt while connected to the ESXi host, run the following commands:
$esxcli = Get-EsxCli -v2
$arguments = $esxcli.system.ssh.server.config.set.CreateArgs()
$arguments.keyword = 'banner'
$arguments.value = '/etc/issue'
$esxcli.system.ssh.server.config.set.Invoke($arguments)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</si>
  <si>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ESXI8.0-32</t>
  </si>
  <si>
    <t>Host must enable the highest version of TLS supported</t>
  </si>
  <si>
    <t>The host should be configured to operate using the highest version of TLS supported to ensure secure communications. ESXi 8, by default, comes with TLS 1.2 enabled, although re-enabling other protocols is possible if required. Employing the highest version of TLS aids in protecting against known vulnerabilities present in older versions. The parameter governing this behavior is UserVars.ESXiVPsDisabledProtocols with the recommended setting of "sslv3,tlsv1,tlsv1.1".</t>
  </si>
  <si>
    <t>From the vSphere Client, go to Hosts and Clusters.
Select the ESXi Host &gt;&gt; Configure &gt;&gt; System &gt;&gt; Advanced System Settings.
Select the "UserVars.ESXiVPsDisabledProtocols" value and verify it is set to "sslv3,tlsv1,tlsv1.1".
If TLS 1.2 is supported, response must include "tlsv1.2"
or
From a PowerCLI command prompt while connected to the ESXi host, run the following command:
Get-VMHost | Get-AdvancedSetting -Name UserVars.ESXiVPsDisabledProtocols
If the "UserVars.ESXiVPsDisabledProtocols" setting is set to a value other than "sslv3,tlsv1,tlsv1.1", this is a finding.
If TLS 1.2 is supported, response must include "tlsv1.2"</t>
  </si>
  <si>
    <t>TLS 1.3 (or the highest available) is enabled.</t>
  </si>
  <si>
    <t>Host has outdated TLS versions enabled.</t>
  </si>
  <si>
    <t>3.26</t>
  </si>
  <si>
    <t>Employing the highest version of TLS supported enhances the security posture by ensuring that communications are protected with modern encryption standards. This mitigates risks associated with known vulnerabilities in outdated TLS versions.</t>
  </si>
  <si>
    <t>From the vSphere Client, go to Hosts and Clusters.
Select the ESXi Host &gt;&gt; Configure &gt;&gt; System &gt;&gt; Advanced System Settings.
Click "Edit". Select the "UserVars.ESXiVPsDisabledProtocols" value and configure it to "sslv3,tlsv1,tlsv1.1".
or
From a PowerCLI command prompt while connected to the ESXi host, run the following command:
Get-VMHost | Get-AdvancedSetting -Name UserVars.ESXiVPsDisabledProtocols | Set-AdvancedSetting -Value "sslv3,tlsv1,tlsv1.1"</t>
  </si>
  <si>
    <t xml:space="preserve">Disable all outdated versions of TLS. Two methods to implement this are:
From the vSphere Client, go to Hosts and Clusters.
Select the ESXi Host &gt;&gt; Configure &gt;&gt; System &gt;&gt; Advanced System Settings.
Click "Edit". Select the "UserVars.ESXiVPsDisabledProtocols" value and configure it to "sslv3,tlsv1,tlsv1.1,tlsv1.2".
or
From a PowerCLI command prompt while connected to the ESXi host, run the following command:
Get-VMHost | Get-AdvancedSetting -Name UserVars.ESXiVPsDisabledProtocols | Set-AdvancedSetting -Value "sslv3,tlsv1,tlsv1.1,tlsv1.2"
</t>
  </si>
  <si>
    <t>To close this finding, please provide a screenshot showing that older tls versions have been disabled with the agency's CAP.</t>
  </si>
  <si>
    <t>ESXI8.0-33</t>
  </si>
  <si>
    <t>Host must configure a persistent log location for all locally stored system logs</t>
  </si>
  <si>
    <t>Configure the Syslog.global.logDir parameter to specify a persistent directory for system logs, ensuring they are retained across reboots. This can be set to a directory on mounted NFS or VMFS volumes, other than the default which is an in-memory filesystem that retains only a single day's worth of logs.</t>
  </si>
  <si>
    <t>From the vSphere Client, go to Hosts and Clusters.
Select the ESXi Host &gt;&gt; Configure &gt;&gt; System &gt;&gt; Advanced System Settings.
Select the "Syslog.global.logDir" value and verify it is set to a persistent location.
If the value of the setting is "[] /scratch/logs", verify the advanced setting "ScratchConfig.CurrentScratchLocation" is not set to "/tmp/scratch". This is a nonpersistent location.
If "Syslog.global.logDir" is not configured to a persistent location, this is a finding.
or
From a PowerCLI command prompt while connected to the ESXi host, run the following commands:
$esxcli = Get-EsxCli -v2
$esxcli.system.syslog.config.get.Invoke() | Select LocalLogOutput,LocalLogOutputIsPersistent
If the "LocalLogOutputIsPersistent" value is not true, this is a finding.</t>
  </si>
  <si>
    <t>Storing logs persistently is crucial for auditing, monitoring events, and diagnosing issues. Without persistent logging, critical indicators of compromise and user activity logs are lost at each reboot, which can hinder incident response and forensic investigations.</t>
  </si>
  <si>
    <t>To configure persistent logging properly, perform the following from the vSphere web client:
1. Select the host
2. Click `Configure` then expand `System` then select `Advanced System Settings`.
2. Select `Edit` then enter `Syslog.global.LogDir` in the filter.
3. Set `Syslog.global.logDir` to a persistent location specified as [datastorename] path_to_file where the path is relative to the datastore. For example, [datastore1] /systemlogs.
4. Click `OK`.
Alternatively, run the following PowerCLI command:
```
# Set Syslog.global.logDir for each host
Get-VMHost | Foreach { Set-AdvancedConfiguration -VMHost $_ -Name Syslog.global.logDir -Value "&lt;NewLocation&gt;" }
```</t>
  </si>
  <si>
    <t>Enable persistent logging on the ESXi server. One method to implement the recommended state is to run the following PowerCLI command:
# Set Syslog.global.logDir for each host
Get-VMHost | Foreach { Set-AdvancedConfiguration -VMHost $_ -Name Syslog.global</t>
  </si>
  <si>
    <t>ESXI8.0-34</t>
  </si>
  <si>
    <t>AU-3</t>
  </si>
  <si>
    <t>Content of Audit Records</t>
  </si>
  <si>
    <t>Host must log sufficient information for events</t>
  </si>
  <si>
    <t>Set the Syslog.global.logLevel parameter to "info" to ensure that audit logs capture sufficient information for diagnosing issues and investigating security events. This setting strikes a balance between log verbosity and storage utilization. The parameter governing this behavior is Syslog.global.logLevel with a recommended setting of info.</t>
  </si>
  <si>
    <t>From the vSphere Client, go to Hosts and Clusters.
Select the ESXi Host &gt;&gt; Configure &gt;&gt; System &gt;&gt; Advanced System Settings.
Select the "Syslog.global.logLevel" value and verify it is set to "info".
or
From a PowerCLI command prompt while connected to the ESXi host, run the following command:
Get-VMHost | Get-AdvancedSetting -Name Syslog.global.logLevel
If the "Syslog.global.logLevel" setting is not set to "info", this is a finding.
Note: Verbose logging level is acceptable for troubleshooting purposes.</t>
  </si>
  <si>
    <t>The host logs contain sufficient information to diagnose issues and investigate security events.</t>
  </si>
  <si>
    <t>The host logs do not contain sufficient information to diagnose issues and investigate security events.</t>
  </si>
  <si>
    <t>HAU17</t>
  </si>
  <si>
    <t>HAU17: Audit logs do not capture sufficient auditable events</t>
  </si>
  <si>
    <t>Adequate log data is crucial for identifying indicators of compromise, enabling timely and effective response to cybersecurity incidents. The "info" level provides essential details without excessively consuming storage resources.</t>
  </si>
  <si>
    <t>From the vSphere Client, go to Hosts and Clusters.
Select the ESXi Host &gt;&gt; Configure &gt;&gt; System &gt;&gt; Advanced System Settings.
Click "Edit". Select the "Syslog.global.logLevel" value and configure it to "info".
or
From a PowerCLI command prompt while connected to the ESXi host, run the following command:
Get-VMHost | Get-AdvancedSetting -Name Syslog.global.logLevel | Set-AdvancedSetting -Value "info"</t>
  </si>
  <si>
    <t>Enable detailed logging to ensure the host logs contain sufficient information to diagnose issues and investigate security events. Two methods to do this are:
From the vSphere Client, go to Hosts and Clusters.
Select the ESXi Host &gt;&gt; Configure &gt;&gt; System &gt;&gt; Advanced System Settings.
Click "Edit". Select the "Syslog.global.logLevel" value and configure it to "info".
or
From a PowerCLI command prompt while connected to the ESXi host, run the following command:
Get-VMHost | Get-AdvancedSetting -Name Syslog.global.logLevel | Set-AdvancedSetting -Value "info"</t>
  </si>
  <si>
    <t>To close this finding, please provide a screenshot showing logging collection level has been set to "info" with the agency's CAP.</t>
  </si>
  <si>
    <t>ESXI8.0-35</t>
  </si>
  <si>
    <t>Host must set the logging informational level to info</t>
  </si>
  <si>
    <t>Set the logging informational level to "info" via the Config.HostAgent.log.level parameter to ensure audit logs contain adequate data for diagnostics and forensics. This level provides a balanced amount of detail, suitable for routine analysis and investigation. The parameter governing this behavior is Config.HostAgent.log.level with a recommended setting of info.</t>
  </si>
  <si>
    <t>From the vSphere Client, go to Hosts and Clusters.
Select the ESXi Host &gt;&gt; Configure &gt;&gt; System &gt;&gt; Advanced System Settings.
Select the "Config.HostAgent.log.level" value and verify it is set to "info".
or
From a PowerCLI command prompt while connected to the ESXi host, run the following command:
Get-VMHost | Get-AdvancedSetting -Name Config.HostAgent.log.level
If the "Config.HostAgent.log.level" setting is not set to "info", this is a finding.
Note: Verbose logging level is acceptable for troubleshooting purposes.</t>
  </si>
  <si>
    <t>The "info" level balances the detail in logs, aiding in diagnostics and forensics without overwhelming storage resources.</t>
  </si>
  <si>
    <t>From the vSphere Client, go to Hosts and Clusters.
Select the ESXi Host &gt;&gt; Configure &gt;&gt; System &gt;&gt; Advanced System Settings.
Click "Edit". Select the "Config.HostAgent.log.level" value and configure it to "info".
or
From a PowerCLI command prompt while connected to the ESXi host, run the following command:
Get-VMHost | Get-AdvancedSetting -Name Config.HostAgent.log.level | Set-AdvancedSetting -Value "info"</t>
  </si>
  <si>
    <t>Enable detailed logging to ensure the host logs contain sufficient information to diagnose issues and investigate security events. Two methods to do this are:
From the vSphere Client, go to Hosts and Clusters.
Select the ESXi Host &gt;&gt; Configure &gt;&gt; System &gt;&gt; Advanced System Settings.
Click "Edit". Select the "Config.HostAgent.log.level" value and configure it to "info".
or
From a PowerCLI command prompt while connected to the ESXi host, run the following command:
Get-VMHost | Get-AdvancedSetting -Name Config.HostAgent.log.level | Set-AdvancedSetting -Value "info"</t>
  </si>
  <si>
    <t>ESXI8.0-36</t>
  </si>
  <si>
    <t>Host must deactivate log filtering</t>
  </si>
  <si>
    <t>Log filtering can be employed to diminish the frequency of repetitive log entries and to preclude specific log events entirely. By employing the Syslog.global.logFilters configuration parameter, one can stipulate filtering criteria, which when met, will cause the designated log events to be excluded from the system logs. The control aids in maintaining a clean, informative logging environment by filtering out unwanted or redundant log entries. The parameter governing this behavior is Syslog.global.logFiltersEnable with a recommended setting of FALSE.</t>
  </si>
  <si>
    <t>From an ESXi shell, run the following command:
# esxcli system syslog config logfilter get
or
From a PowerCLI command prompt while connected to the ESXi host, run the following commands:
$esxcli = Get-EsxCli -v2
$esxcli.system.syslog.config.logfilter.get.invoke()
If "LogFilteringEnabled" is not set to "false", this is a finding.</t>
  </si>
  <si>
    <t>Log filtering is disabled.</t>
  </si>
  <si>
    <t>Log filtering is enabled.</t>
  </si>
  <si>
    <t>Comprehensive logging is crucial for understanding and monitoring system behavior. By deactivating log filtering, administrators can capture all log events, regardless of their frequency or perceived importance. This guarantees a complete record of system activity, which can be invaluable for incident response and post-incident analysis.</t>
  </si>
  <si>
    <t>From an ESXi shell, run the following command:
# esxcli system syslog config logfilter set --log-filtering-enabled=false
or
From a PowerCLI command prompt while connected to the ESXi host, run the following commands:
$esxcli = Get-EsxCli -v2
$arguments = $esxcli.system.syslog.config.logfilter.set.CreateArgs()
$arguments.logfilteringenabled = $false
$esxcli.system.syslog.config.logfilter.set.invoke($arguments)</t>
  </si>
  <si>
    <t>Disable log filtering to ensure the host logs contain sufficient information to diagnose issues and investigate security events. Two methods to do this are:
From an ESXi shell, run the following command:
# esxcli system syslog config logfilter set --log-filtering-enabled=false
or
From a PowerCLI command prompt while connected to the ESXi host, run the following commands:
$esxcli = Get-EsxCli -v2
$arguments = $esxcli.system.syslog.config.logfilter.set.CreateArgs()
$arguments.logfilteringenabled = $false
$esxcli.system.syslog.config.logfilter.set.invoke($arguments)</t>
  </si>
  <si>
    <t>To close this finding, please provide a screenshot showing log filtering is disabled with the agency's CAP.</t>
  </si>
  <si>
    <t>ESXI8.0-37</t>
  </si>
  <si>
    <t>Host must enable audit record logging</t>
  </si>
  <si>
    <t>Enabling audit record logging on ESXi hosts ensures the local storage of audit records, providing a trail of activities performed on the host. This measure is pivotal for accountability, troubleshooting, and security investigations. The parameter governing this behavior is Syslog.global.auditRecord.storageEnable with a recommended setting of TRUE.</t>
  </si>
  <si>
    <t>From the vSphere Client, go to Hosts and Clusters.
Select the ESXi Host &gt;&gt; Configure &gt;&gt; System &gt;&gt; Advanced System Settings.
Select the "Syslog.global.auditRecord.storageEnable" value and verify it is set to "true".
or
From a PowerCLI command prompt while connected to the ESXi host, run the following command:
Get-VMHost | Get-AdvancedSetting -Name Syslog.global.auditRecord.storageEnable
If the "Syslog.global.auditRecord.storageEnable" setting is not set to "true", this is a finding.</t>
  </si>
  <si>
    <t>Audit record logging is enabled.</t>
  </si>
  <si>
    <t>Audit record logging is disabled.</t>
  </si>
  <si>
    <t>Enabling audit record logging is crucial for maintaining a secure and compliant operational environment. It provides visibility into host activities, aiding in identifying and investigating unauthorized or malicious actions.</t>
  </si>
  <si>
    <t xml:space="preserve">
From the vSphere Client, go to Hosts and Clusters.
Select the ESXi Host &gt;&gt; Configure &gt;&gt; System &gt;&gt; Advanced System Settings.
Click "Edit". Select the "Syslog.global.auditRecord.storageEnable" value and configure it to "true".
or
From a PowerCLI command prompt while connected to the ESXi host, run the following command:
Get-VMHost | Get-AdvancedSetting -Name Syslog.global.auditRecord.storageEnable | Set-AdvancedSetting -Value "true"</t>
  </si>
  <si>
    <t>Enable audit record logging. Two ways to implement are:
From the vSphere Client, go to Hosts and Clusters.
Select the ESXi Host &gt;&gt; Configure &gt;&gt; System &gt;&gt; Advanced System Settings.
Click "Edit". Select the "Syslog.global.auditRecord.storageEnable" value and configure it to "true".
or
From a PowerCLI command prompt while connected to the ESXi host, run the following command:
Get-VMHost | Get-AdvancedSetting -Name Syslog.global.auditRecord.storageEnable | Set-AdvancedSetting -Value "true"</t>
  </si>
  <si>
    <t xml:space="preserve">To close this finding, please provide a screenshot showing that log collection has been enabled with the agency's CAP. </t>
  </si>
  <si>
    <t>ESXI8.0-38</t>
  </si>
  <si>
    <t>Host must configure a persistent log location for all locally stored audit records</t>
  </si>
  <si>
    <t>Configuring a persistent log location for locally stored audit records on ESXi hosts is critical to ensure audit continuity. When the "/scratch" directory is linked to "/tmp/scratch", only a day's worth of records are retained, and they are reinitialized upon each reboot, creating a security risk. A persistent datastore, except a vSAN datastore, should be designated for audit record logging to preserve records across reboots. The parameter governing this behavior is Syslog.global.auditRecord.storageDirectory.</t>
  </si>
  <si>
    <t>A persistent log location safeguards audit records, enhancing the auditability and diagnosability of system events. This setup helps in adhering to compliance requirements and facilitating future audits.</t>
  </si>
  <si>
    <t>From the vSphere Client, go to Hosts and Clusters.
Select the ESXi Host &gt;&gt; Configure &gt;&gt; System &gt;&gt; Advanced System Settings.
Click "Edit". Select the "Syslog.global.logDir" value and set it to a known persistent location.
An example is shown below, where 51dda02d-fade5016-8a08-005056171889 is the UUID of the target datastore:
/vmfs/volumes/51dda02d-fade5016-8a08-005056171889
or
From a PowerCLI command prompt while connected to the ESXi host, run the following command:
Get-VMHost | Get-AdvancedSetting -Name Syslog.global.logDir | Set-AdvancedSetting -Value "New Log Location"</t>
  </si>
  <si>
    <t>ESXI8.0-39</t>
  </si>
  <si>
    <t>AU-11</t>
  </si>
  <si>
    <t>Audit Record Retention</t>
  </si>
  <si>
    <t>Host must store seven years audit records</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</si>
  <si>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</si>
  <si>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</si>
  <si>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</si>
  <si>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 1075.</t>
  </si>
  <si>
    <t>Storing seven years of audit records locally safeguards against data loss during interruptions with remote storage facilities, maintaining compliance and audit trail continuity.</t>
  </si>
  <si>
    <t xml:space="preserve">Provision sufficient storage and/or backup media for the logs generated and kept between log rotation intervals. Ensure logs are backed up, archived off of the system and retained for a minimum period of seven years per IRS Publication 1075 requirements. </t>
  </si>
  <si>
    <t>ESXI8.0-40</t>
  </si>
  <si>
    <t>Host must transmit audit records to a remote log collector</t>
  </si>
  <si>
    <t>This control enables the forwarding of audit records from the ESXi host to a designated log collector, aiding in real-time monitoring and analysis. The parameter governing this behavior is Syslog.global.auditRecord.remoteEnable with a recommended setting of TRUE.</t>
  </si>
  <si>
    <t>From the vSphere Client, go to Hosts and Clusters.
Select the ESXi Host &gt;&gt; Configure &gt;&gt; System &gt;&gt; Advanced System Settings.
Select the "Syslog.global.logHost" value and verify it is set to a site-specific syslog server.
Syslog servers are specified in the following formats:
udp://:514
tcp://:514
ssl://:1514
Multiple servers can also be specified when separated by commas.
or
From a PowerCLI command prompt while connected to the ESXi host, run the following command:
Get-VMHost | Get-AdvancedSetting -Name Syslog.global.logHost
If the "Syslog.global.logHost" setting is not set to a valid, site-specific syslog server, this is a finding.</t>
  </si>
  <si>
    <t>4.9</t>
  </si>
  <si>
    <t>Centralized logging facilitates a consolidated view of activities across ESXi hosts, enhancing the monitoring and rapid detection of unauthorized or anomalous activities.</t>
  </si>
  <si>
    <t>From the vSphere Client, go to Hosts and Clusters.
Select the ESXi Host &gt;&gt; Configure &gt;&gt; System &gt;&gt; Advanced System Settings.
Click "Edit". Select the "Syslog.global.logHost" value and configure it to a site-specific syslog server.
or
From a PowerCLI command prompt while connected to the ESXi host, run the following command:
Get-VMHost | Get-AdvancedSetting -Name Syslog.global.logHost | Set-AdvancedSetting -Value "enter site specific servers"</t>
  </si>
  <si>
    <t>ESXI8.0-41</t>
  </si>
  <si>
    <t>Host must verify certificates for TLS remote logging endpoints</t>
  </si>
  <si>
    <t>When engaging in remote logging activities, it is of utmost importance to ensure that the logging endpoint is genuine and secure. To achieve this, hosts should verify the TLS certificates of these endpoints. This verification provides assurance that the endpoint is both authentic and trustworthy, mitigating the risk of transmitting logs to potentially malicious or untrusted entities. The parameter governing this behavior is Syslog.global.certificate.checkSSLCerts with a recommended setting of TRUE.</t>
  </si>
  <si>
    <t>If SSL is not used for a syslog target, this is not applicable.
From the vSphere Client, go to Hosts and Clusters.
Select the ESXi Host &gt;&gt; Configure &gt;&gt; System &gt;&gt; Advanced System Settings.
Select the "Syslog.global.logCheckSSLCerts" value and verify it is set to "true".
or
From a PowerCLI command prompt while connected to the ESXi host, run the following command:
Get-VMHost | Get-AdvancedSetting -Name Syslog.global.logCheckSSLCerts
If the "Syslog.global.logCheckSSLCerts" setting is not set to "true", this is a finding.</t>
  </si>
  <si>
    <t>The host must verify certificates for TLS remote logging endpoints.</t>
  </si>
  <si>
    <t>the host does not verify certificates for TLS remote logging endpoints.</t>
  </si>
  <si>
    <t>HAU10</t>
  </si>
  <si>
    <t>HAU10: Audit logs are not properly protected</t>
  </si>
  <si>
    <t>4.10</t>
  </si>
  <si>
    <t>Ensuring the authenticity and trustworthiness of remote logging endpoints is crucial for maintaining the security and integrity of the transmitted log data. By verifying the TLS certificates of these endpoints, the potential risk of man-in-the-middle attacks, data breaches, or unintended exposure of sensitive log information is significantly reduced.</t>
  </si>
  <si>
    <t>To configure SSL syslog endpoint certificate checking, it must be turned on and the trusted certificate chain must be added to ESXi's trusted store.
From the vSphere Client go to Hosts and Clusters.
Select the ESXi Host &gt;&gt; Configure &gt;&gt; System &gt;&gt; Advanced System Settings.
Click "Edit". Select the "Syslog.global.logCheckSSLCerts" value and configure it to "true".
Copy the PEM formatted trusted CA certificate so that is accessible to the host and append the contents to /etc/vmware/ssl/castore.pem by running the following command:
# &gt;&gt; /etc/vmware/ssl/castore.pem
or
From a PowerCLI command prompt while connected to the ESXi host, run the following commands:
Get-VMHost | Get-AdvancedSetting -Name Syslog.global.logCheckSSLCerts | Set-AdvancedSetting -Value "true"
Copy the PEM formatted trusted CA certificate so that is accessible to the host.
$esxcli = Get-EsxCli -v2
$arguments = $esxcli.system.security.certificatestore.add.CreateArgs()
$arguments.filename =
$esxcli.system.security.certificatestore.add.Invoke($arguments)</t>
  </si>
  <si>
    <t>Enable SSL syslog endpoint certificate checking. To do this:
 it must be turned on and the trusted certificate chain must be added to ESXi's trusted store.
From the vSphere Client go to Hosts and Clusters.
Select the ESXi Host &gt;&gt; Configure &gt;&gt; System &gt;&gt; Advanced System Settings.
Click "Edit". Select the "Syslog.global.logCheckSSLCerts" value and configure it to "true".
Copy the PEM formatted trusted CA certificate so that is accessible to the host and append the contents to /etc/vmware/ssl/castore.pem by running the following command:
# &gt;&gt; /etc/vmware/ssl/castore.pem
or
From a PowerCLI command prompt while connected to the ESXi host, run the following commands:
Get-VMHost | Get-AdvancedSetting -Name Syslog.global.logCheckSSLCerts | Set-AdvancedSetting -Value "true"
Copy the PEM formatted trusted CA certificate so that is accessible to the host.
$esxcli = Get-EsxCli -v2
$arguments = $esxcli.system.security.certificatestore.add.CreateArgs()
$arguments.filename =
$esxcli.system.security.certificatestore.add.Invoke($arguments)</t>
  </si>
  <si>
    <t>ESXI8.0-42</t>
  </si>
  <si>
    <t>Host must use strict x509 verification for TLS-enabled remote logging endpoints</t>
  </si>
  <si>
    <t>When employing remote logging with TLS-enabled endpoints, it is essential to ensure the utmost integrity and authenticity of the certificates in use. The "x509-strict" option provides a higher level of security by performing additional validity checks on CA root certificates during the verification process. This increased scrutiny ensures that only genuinely authenticated and trusted certificates are accepted, minimizing potential vulnerabilities. The parameter governing this behavior is Syslog.global.certificate.strictX509Compliance with a recommended setting of TRUE.</t>
  </si>
  <si>
    <t>If SSL is not used for a syslog target, this is not applicable.
From the vSphere Client, go to Hosts and Clusters.
Select the ESXi Host &gt;&gt; Configure &gt;&gt; System &gt;&gt; Advanced System Settings.
Select the "Syslog.global.certificate.strictX509Compliance" value and verify it is set to "true".
or
From a PowerCLI command prompt while connected to the ESXi host, run the following command:
Get-VMHost | Get-AdvancedSetting -Name Syslog.global.certificate.strictX509Compliance
If the "Syslog.global.certificate.strictX509Compliance" setting is not set to "true", this is a finding.</t>
  </si>
  <si>
    <t>Host utilizes strict x509 verification for TLS-enabled remote logging endpoints.</t>
  </si>
  <si>
    <t>Host does not utilize strict x509 verification for TLS-enabled remote logging endpoints.</t>
  </si>
  <si>
    <t>4.11</t>
  </si>
  <si>
    <t>Ensuring stringent verification of CA root certificates provides a higher level of trust and security in the remote logging process. Adopting the "x509-strict" option minimizes the risk of accepting compromised or malicious certificates, thereby reducing the potential for data breaches, man-in-the-middle attacks, or other security compromises.</t>
  </si>
  <si>
    <t>From the vSphere Client, go to Hosts and Clusters.
Select the ESXi Host &gt;&gt; Configure &gt;&gt; System &gt;&gt; Advanced System Settings.
Click "Edit". Select the "Syslog.global.certificate.strictX509Compliance" value and configure it to "true".
or
From a PowerCLI command prompt while connected to the ESXi host, run the following command:
Get-VMHost | Get-AdvancedSetting -Name Syslog.global.certificate.strictX509Compliance | Set-AdvancedSetting -Value "true"</t>
  </si>
  <si>
    <t>Enable strict x509 verification of TLS syslog endpoints. Two methods to achieve this are:
From the vSphere Client, go to Hosts and Clusters.
Select the ESXi Host &gt;&gt; Configure &gt;&gt; System &gt;&gt; Advanced System Settings.
Click "Edit". Select the "Syslog.global.certificate.strictX509Compliance" value and configure it to "true".
or
From a PowerCLI command prompt while connected to the ESXi host, run the following command:
Get-VMHost | Get-AdvancedSetting -Name Syslog.global.certificate.strictX509Compliance | Set-AdvancedSetting -Value "true"</t>
  </si>
  <si>
    <t>ESXI8.0-43</t>
  </si>
  <si>
    <t>Host firewall must only allow traffic from authorized networks</t>
  </si>
  <si>
    <t>The host's firewall is designed to block all incoming and outgoing network traffic by default, unless exceptions are explicitly made, thus minimizing the attack surface and barring unauthorized access. The firewall settings, while simplistic, are akin to router ACLs, and might require reflexive rules to be configured for certain network scenarios. Through the VMware Host Client, restrictions can be placed on a per-IP basis to only allow traffic from authorized networks, aligning with the security control's recommended value of permitting connections solely from authorized infrastructure and administration workstations.</t>
  </si>
  <si>
    <t>To confirm access to services running on an ESXi host is properly restricted, perform the following from the vSphere web client:
1. Select a host
2. Click `Configure` then expand `System` then select `Firewall`.
3. Click `Edit` to view services which are enabled (indicated by a check).
5. For each enabled service, (e.g., ssh, vSphere Web Access, http client) check to ensure that the list of allowed IP addresses specified is correct.
Additionally, the following PowerCLI command may be used:
```
# List all services for a host
Get-VMHost HOST1 | Get-VMHostService
# List the services which are enabled and have rules defined for specific IP ranges to access the service
Get-VMHost HOST1 | Get-VMHostFirewallException | Where {$_.Enabled -and (-not $_.ExtensionData.AllowedHosts.AllIP)}
# List the services which are enabled and do not have rules defined for specific IP ranges to access the service
Get-VMHost HOST1 | Get-VMHostFirewallException | Where {$_.Enabled -and ($_.ExtensionData.AllowedHosts.AllIP)}
```</t>
  </si>
  <si>
    <t>Implementing a policy where only traffic from authorized networks is allowed, significantly enhances the host’s security posture. It not only minimizes the attack surface but also helps in maintaining a clean network traffic flow, which is crucial for organizational security and operational efficiency.</t>
  </si>
  <si>
    <t>To properly restrict access to services running on an ESXi host, perform the following from the vSphere web client:
1. Select a host
2. Click `Configure` then expand `System` then select `Firewall`.
3. Click `Edit` to view services which are enabled (indicated by a check).
5. For each enabled service, (e.g., ssh, vSphere Web Access, http client) provide a list of allowed IP addresses.
5. Click `OK`.</t>
  </si>
  <si>
    <t>ESXI8.0-44</t>
  </si>
  <si>
    <t>Host must block network traffic by default</t>
  </si>
  <si>
    <t>By default, the host is configured to block all incoming and outgoing network traffic, except for the traffic pertaining to services enabled in the host security profile. This configuration is pivotal in reducing the attack surface and averting unauthorized access to the host. Even though there isn't a specific configuration parameter provided, the firewall settings are manageable through the VMware Host Client, wherein rules can be specified to allow or deny traffic for each service on a per-IP basis, ensuring only authorized networks have access.</t>
  </si>
  <si>
    <t>From an ESXi shell, run the following command:
# esxcli network firewall get
If the "Default Action" does not equal "DROP", this is a finding.
If "Enabled" does not equal "true", this is a finding.
or
From a PowerCLI command prompt while connected to the ESXi host, run the following command:
Get-VMHostFirewallDefaultPolicy
If the Incoming or Outgoing policies are "True", this is a finding.</t>
  </si>
  <si>
    <t>HAC39</t>
  </si>
  <si>
    <t>HAC39: Access to wireless network exceeds acceptable range</t>
  </si>
  <si>
    <t>Adhering to a policy of blocking network traffic by default significantly minimizes the risk of unauthorized access and potential external attacks. This posture promotes a principle of least privilege on the network level, ensuring only explicitly allowed traffic can communicate with the host, thereby enhancing the security posture.</t>
  </si>
  <si>
    <t>From an ESXi shell, run the following command:
# esxcli network firewall set --default-action=false
or
From a PowerCLI command prompt while connected to the ESXi host, run the following command:
Get-VMHostFirewallDefaultPolicy | Set-VMHostFirewallDefaultPolicy -AllowIncoming $false -AllowOutgoing $false</t>
  </si>
  <si>
    <t>ESXI8.0-45</t>
  </si>
  <si>
    <t>Host must restrict use of the dvFilter network API</t>
  </si>
  <si>
    <t>The Net.DVFilterBindIpAddress parameter controls the use of the dvFilter network API, allowing network information to be sent to a specified IP address. If enabled with a compromised IP address, unauthorized network access to other virtual machines on the host could occur. It's essential to keep this parameter unconfigured, unless required by a product like VMware NSX. The parameter governing this behavior is Net.DVFilterBindIpAddress with a recommended setting of "".</t>
  </si>
  <si>
    <t>If the dvfilter network API is not being used on the host, ensure that the following kernel parameter has a blank value: `Net.DVFilterBindIpAddress`.
1. From the vSphere web client, select the host and click `Configure` then expand `System`
2. Click on `Advanced System Settings` then `Edit`.
2. Search for `Net.DVFilterBindIpAddress` in the filter.
3. Verify `Net.DVFilterBindIpAddress` has an empty value.
4. If an appliance is being used, then ensure the value of this parameter is set to the proper IP address.
Additionally, the following PowerCLI command may be used to verify the setting:
```
# List Net.DVFilterBindIpAddress for each host
Get-VMHost | Select Name, @{N="Net.DVFilterBindIpAddress";E={$_ | Get-AdvancedSetting Net.DVFilterBindIpAddress | Select -ExpandProperty Values}}
```</t>
  </si>
  <si>
    <t>Limiting the use of the dvFilter network API by keeping the Net.DVFilterBindIpAddress parameter unconfigured helps in reducing potential security risks. This restriction aids in maintaining secure network communication and minimizes the attack surface.</t>
  </si>
  <si>
    <t>To remove the configuration for the dvfilter network API, perform the following from the vSphere web client:
1. From the vSphere web client, select the host and click `Configure` then expand `System`
2. Click on `Advanced System Settings` then `Edit`.
3. Search for `Net.DVFilterBindIpAddress` in the filter.
4. Set `Net.DVFilterBindIpAddress` has an empty value.
5. If an appliance is being used, make sure the value of this parameter is set to the proper IP address.
6. Enter the proper IP address.
7. Click `OK`.
To implement the recommended configuration state, run the following PowerCLI command:
```
# Set Net.DVFilterBindIpAddress to null on all hosts
Get-VMHost HOST1 | Foreach { Set-AdvancedSetting -VMHost $_ -Name Net.DVFilterBindIpAddress -IPValue "" }
```</t>
  </si>
  <si>
    <t>ESXI8.0-46</t>
  </si>
  <si>
    <t>Host must filter Bridge Protocol Data Unit (BPDU) packets</t>
  </si>
  <si>
    <t>To prevent cascading lockout of uplink interfaces from the ESXi host, the Net.BlockGuestBPDU parameter can be set to 1, enabling BPDU Filter to drop BPDU packets sent from virtual machines to the physical switch. This is crucial as ESXi's Standard and Distributed Virtual Switches do not support STP, making them prone to network loops if BPDUs are unfiltered. The parameter governing this behavior is Net.BlockGuestBPDU with a recommended setting of 1.</t>
  </si>
  <si>
    <t>From the vSphere Client, go to Hosts and Clusters.
Select the ESXi Host &gt;&gt; Configure &gt;&gt; System &gt;&gt; Advanced System Settings.
Select the "Net.BlockGuestBPDU" value and verify it is set to "1".
or
From a PowerCLI command prompt while connected to the ESXi host, run the following command:
Get-VMHost | Get-AdvancedSetting -Name Net.BlockGuestBPDU
If the "Net.BlockGuestBPDU" setting is not set to "1", this is a finding.</t>
  </si>
  <si>
    <t>The host filters Bridge Protocol Data Unit packets.</t>
  </si>
  <si>
    <t>The host does not filter Bridge Protocol Data Unit (BPDU) packets.</t>
  </si>
  <si>
    <t>HAC62</t>
  </si>
  <si>
    <t>HAC62: Host-based firewall is not configured according to industry standard best practice</t>
  </si>
  <si>
    <t>Configuring Net.BlockGuestBPDU aids in maintaining network stability by preventing potential disruptions caused by BPDU packets. This configuration is vital for avoiding unintended network lockouts and ensuring robust network communications.</t>
  </si>
  <si>
    <t>From the vSphere Client, go to Hosts and Clusters.
Select the ESXi Host &gt;&gt; Configure &gt;&gt; System &gt;&gt; Advanced System Settings.
Click "Edit". Select the "Net.BlockGuestBPDU" value and configure it to "1".
or
From a PowerCLI command prompt while connected to the ESXi host, run the following command:
Get-VMHost | Get-AdvancedSetting -Name Net.BlockGuestBPDU | Set-AdvancedSetting -Value 1</t>
  </si>
  <si>
    <t>Configure the host to reject BPDU packets. Two ways to achieve this are:
From the vSphere Client, go to Hosts and Clusters.
Select the ESXi Host &gt;&gt; Configure &gt;&gt; System &gt;&gt; Advanced System Settings.
Click "Edit". Select the "Net.BlockGuestBPDU" value and configure it to "1".
or
From a PowerCLI command prompt while connected to the ESXi host, run the following command:
Get-VMHost | Get-AdvancedSetting -Name Net.BlockGuestBPDU | Set-AdvancedSetting -Value 1</t>
  </si>
  <si>
    <t>ESXI8.0-47</t>
  </si>
  <si>
    <t>AC-17</t>
  </si>
  <si>
    <t>Remote Access</t>
  </si>
  <si>
    <t>Host must isolate management communications</t>
  </si>
  <si>
    <t>Ensure that only vmk interfaces designated for management purposes have management services enabled to uphold network isolation and security. Incorrect configuration may undermine security efforts by breaching network isolation principles.</t>
  </si>
  <si>
    <t>For environments that do not use vCenter server to manage ESXi, this is not applicable.
From the vSphere Client, go to Hosts and Clusters.
Select the ESXi Host &gt;&gt; Configure &gt;&gt; Networking &gt;&gt; VMkernel adapters.
Review the VLAN associated with any vMotion VMkernel(s) and verify they are dedicated for that purpose and are logically separated from other functions.
If long distance or cross vCenter vMotion is used, the vMotion network can be routable but must be accessible to only the intended ESXi hosts.
If the vMotion port group is not on an isolated VLAN and/or is routable to systems other than ESXi hosts, this is a finding.</t>
  </si>
  <si>
    <t xml:space="preserve">Only vmk interfaces that are permitted are allowed access. </t>
  </si>
  <si>
    <t>Unauthorized vmk interfaces have been permitted for device management.</t>
  </si>
  <si>
    <t>HAC43</t>
  </si>
  <si>
    <t>HAC43: Management sessions are not properly restricted by ACL</t>
  </si>
  <si>
    <t>5.11</t>
  </si>
  <si>
    <t>Restricting management services to designated vmk interfaces minimizes the attack surface and ensures that management communications are isolated from other traffic, adhering to network segmentation best practices.</t>
  </si>
  <si>
    <t>Configuration of the vMotion VMkernel will be unique to each environment.
For example, to modify the IP address and VLAN information to the correct network on a distributed switch, do the following:
From the vSphere Client, go to Networking.
Select a distributed switch &gt;&gt; Select a port group &gt;&gt; Configure &gt;&gt; Settings &gt;&gt; Properties.
Click "Edit" and select VLAN.
Change the "VLAN Type" to "VLAN" and change the "VLAN ID" to a network allocated and dedicated to vMotion traffic exclusively. Click "OK".</t>
  </si>
  <si>
    <t>Configure the VMkernel to to isolate management traffic. The process for this will be unique for each environment.</t>
  </si>
  <si>
    <t>To close this finding, please provide a screenshot of the VMkernel settings showing that management traffic has been isolated with the Agency's CAP.</t>
  </si>
  <si>
    <t>ESXI8.0-48</t>
  </si>
  <si>
    <t>Host CIM services, if enabled, must limit access</t>
  </si>
  <si>
    <t>The Common Information Model (CIM) system allows for hardware-level management from remote applications through standard APIs. Ensuring only minimal access necessary to these applications is imperative to prevent potential security compromises. A dedicated service account, specific to each CIM application, should be created to limit access and privileges.</t>
  </si>
  <si>
    <t>To verify CIM access is limited, check for a limited-privileged service account with the following CIM roles applied:
`Host.Config.SystemManagement` `Host.CIM.CIMInteraction`
Alternately, the following PowerCLI command may be used:
```
# List all user accounts on the Host -Host Local connection required-
Get-VMHostAccount
```</t>
  </si>
  <si>
    <t>Administration access to the CIM tools are restricted.</t>
  </si>
  <si>
    <t>6.1.1</t>
  </si>
  <si>
    <t>Restricting access to CIM services is essential to prevent unauthorized or over-privileged access, which could lead to potential security vulnerabilities. This practice adheres to the principle of least privilege, promoting a more secure environment.</t>
  </si>
  <si>
    <t>To limit CIM access, perform the following:
1. Create a limited-privileged service account for CIM and other third-party applications.
2. This account should access the system via vCenter.
3. Give the account the `CIM Interaction` privilege only. This will enable the account to obtain a CIM ticket, which can then be used to perform both read and write CIM operations on the target host. If an account must connect to the host directly, this account must be granted the full "Administrator" role on the host. This is not recommended unless required by the monitoring software being used.
Alternately, run the following PowerCLI command:
```
# Create a new host user account -Host Local connection required-
New-VMHostAccount -ID ServiceUser -Password &lt;password&gt; -UserAccount
```</t>
  </si>
  <si>
    <t>ESXI8.0-49</t>
  </si>
  <si>
    <t>Host must isolate storage communications</t>
  </si>
  <si>
    <t>Isolating storage communications through zoning and Logical Unit Number (LUN) masking is instrumental in segregating Storage Area Network (SAN) activity. Zoning defines the connections between host bus adapters (HBAs) and targets, ensuring devices outside a zone remain invisible to the devices within, thus facilitating the independent management of zones such as testing and production. On the other hand, LUN masking controls the visibility and accessibility of LUNs to different hosts, further enhancing the granularity of access control within the storage network. By implementing these measures, the attack surface of the SAN is reduced, non-ESXi systems are prevented from accessing the SAN, and separation of environments like test and production is achieved.</t>
  </si>
  <si>
    <t>6.2</t>
  </si>
  <si>
    <t>6.2.1</t>
  </si>
  <si>
    <t>Employing zoning and LUN masking to isolate storage communications is vital to reduce the risk of unauthorized access and potential cross-contamination between different operational environments. It allows for a more structured and secure management of storage resources, ensuring that unauthorized or incompatible systems are prevented from interacting with or accessing the SAN, thus contributing to the overall security and operational integrity of the environment.</t>
  </si>
  <si>
    <t>ESXI8.0-50</t>
  </si>
  <si>
    <t>AC-4</t>
  </si>
  <si>
    <t>Information Flow Enforcement</t>
  </si>
  <si>
    <t>Host must ensure all datastores have unique names</t>
  </si>
  <si>
    <t>Ensuring unique naming for datastores is crucial to avoid potential errors that could affect the integrity and availability of data. A descriptive and unique name for each datastore facilitates better identification and management. Although there's no specific parameter to enforce this, manual or automated naming conventions should be adhered to.</t>
  </si>
  <si>
    <t>1. Log in to the vSphere Client.
2. Click Hosts and Clusters.
3. Locate and click the first edge ESXi host.
4. Click Configure &gt; Datastores.
5. Ensure all datastores have different names.</t>
  </si>
  <si>
    <t>All datastores have unique names.</t>
  </si>
  <si>
    <t>Datastore names are duplicated.</t>
  </si>
  <si>
    <t>HIA2</t>
  </si>
  <si>
    <t>HIA2: Standardized naming convention is not enforced</t>
  </si>
  <si>
    <t>6.2.2</t>
  </si>
  <si>
    <t>Unique and descriptive naming for datastores minimizes the risk of errors, improves manageability, and aids in quicker identification, especially in environments with numerous datastores. It's a proactive measure to maintain order and avoid issues that arise from the default names given to VMFS and vSAN datastores.</t>
  </si>
  <si>
    <t>1. Log in to the vSphere Client.
2. Click Hosts and Clusters.
3. Locate and click the first edge ESXi host.
4. Click Configure &gt; Datastores.
5. Right-click the datastore name and click Rename.
6. From the LCS, name the datastore by using an agency-defined convention.</t>
  </si>
  <si>
    <t>Rename all datastores such that they all have unique names. One method of doing this is:
1. Log in to the vSphere Client.
2. Click Hosts and Clusters.
3. Locate and click the first edge ESXi host.
4. Click Configure &gt; Datastores.
5. Right-click the datastore name and click Rename.
6. From the LCS, name the datastore by using an agency-defined convention.</t>
  </si>
  <si>
    <t>ESXI8.0-51</t>
  </si>
  <si>
    <t>Host iSCSI client, if enabled, must employ unique CHAP authentication secrets</t>
  </si>
  <si>
    <t>Challenge-Handshake Authentication Protocol (CHAP) requires both client and host to know a secret to establish a connection. It is essential to employ unique CHAP authentication secrets for each iSCSI session to ensure secure communications. The parameter governing this behavior is outlined in the iSCSI or iSER storage adapter configuration under CHAP settings.</t>
  </si>
  <si>
    <t>To verify the CHAP secrets are unique, run the following to list all iSCSI adapters and their corresponding CHAP configuration:
```
# List Iscsi Initiator and CHAP Name if defined
Get-VMHost | Get-VMHostHba | Where {$_.Type -eq "Iscsi"} | Select VMHost, Device, ChapType, @{N="CHAPName";E={$_.AuthenticationProperties.ChapName}}
```</t>
  </si>
  <si>
    <t>CHAP secrets are unique.</t>
  </si>
  <si>
    <t>CHAP secrets are not unique.</t>
  </si>
  <si>
    <t>HSC29</t>
  </si>
  <si>
    <t xml:space="preserve">Cryptographic key pairs are not properly managed </t>
  </si>
  <si>
    <t>6.3</t>
  </si>
  <si>
    <t>6.3.2</t>
  </si>
  <si>
    <t>Utilizing unique CHAP authentication secrets for each iSCSI session promotes secure data transmission and mitigates the risk of unauthorized access.</t>
  </si>
  <si>
    <t>To change the values of CHAP secrets so they are unique, perform the following:
1. From the vSphere Web Client, select the host.
2. Click `Configure` then expand `Storage`.
3. Select `Storage Adapters` then select the iSCSI Adapter.
4. Under `Properties` click on `Edit` next to `Authentication`.
5. Next to `Authentication Method` specify the authentication method from the dropdown.
 - None
 - Use unidirectional CHAP if required by target
 - Use unidirectional CHAP unless prohibited by target
 - Use unidirectional CHAP
 - Use bidirectional CHAP
6.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If configuring with bidirectional CHAP, specify incoming CHAP credentials. 
 - Make sure your outgoing and incoming secrets do not match.
11. Click `OK`.
12. Click the second to last symbol labeled `Rescan Adapter`</t>
  </si>
  <si>
    <t>Change the values of CHAP secrets so they are unique. One method of doing this is:
1. From the vSphere Web Client, select the host.
2. Click `Configure` then expand `Storage`.
3. Select `Storage Adapters` then select the iSCSI Adapter.
4. Under `Properties` click on `Edit` next to `Authentication`.
5. Next to `Authentication Method` specify the authentication method from the dropdown.
 - None
 - Use unidirectional CHAP if required by target
 - Use unidirectional CHAP unless prohibited by target
 - Use unidirectional CHAP
 - Use bidirectional CHAP
6.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If configuring with bidirectional CHAP, specify incoming CHAP credentials. 
 - Make sure your outgoing and incoming secrets do not match.
10. If configuring with bidirectional CHAP, specify incoming CHAP credentials. 
 - Make sure your outgoing and incoming secrets do not match.
11. Click `OK`.
12. Click the second to last symbol labeled `Rescan Adapter`</t>
  </si>
  <si>
    <t>ESXI8.0-52</t>
  </si>
  <si>
    <t>Host SNMP services, if enabled, must limit access</t>
  </si>
  <si>
    <t>To manage hosts securely, if SNMP is enabled, access must be restricted. Preferably, SNMPv3 should be employed as it offers superior security through key authentication and encryption compared to SNMPv1 or SNMPv2. Configuring the destination for SNMP traps is essential for ensuring monitoring data is directed to a legitimate and secure host.</t>
  </si>
  <si>
    <t>To confirm the proper configuration of SNMP, perform the following from the ESXi Shell or vCLI:
1. Run the following to determine if SNMP is being used: 
```
esxcli system snmp get
```
2. If SNMP is being used, refer to the vSphere Monitoring and Performance guide, chapter 8 for steps to verify the parameters.
Additionally, the following PowerCLI command may be used to view the SNMP configuration:
```
# List the SNMP Configuration of a host (single host connection required)
Get-VMHostSnmp
```</t>
  </si>
  <si>
    <t>6.4</t>
  </si>
  <si>
    <t>6.4.1</t>
  </si>
  <si>
    <t>Proper SNMP configuration is crucial to reduce the risk of misuse or compromise, especially if other management means are in place. SNMPv3’s enhanced security features are pivotal for secure management and monitoring.</t>
  </si>
  <si>
    <t>To correct the SNMP configuration, perform the following from the ESXi Shell or vCLI:
1. If SNMP is not needed, disable it by running: 
```
esxcli system snmp set --enable false
```
2. If SNMP is needed, refer to the vSphere Monitoring and Performance guide, chapter 8 for steps to configure it.
Additionally, the following PowerCLI command may be used to implement the configuration:
```
# Update the host SNMP Configuration (single host connection required)
Get-VmHostSNMP | Set-VMHostSNMP -Enabled:$true -ReadOnlyCommunity '&lt;secret&gt;'
```
**Notes:**
- SNMP must be configured on each ESXi host
- SNMP settings can be configured using Host Profiles</t>
  </si>
  <si>
    <t>ESXI8.0-53</t>
  </si>
  <si>
    <t>Host SSH daemon, if enabled, must use FIPS 140-2/140-3 validated ciphers</t>
  </si>
  <si>
    <t>For enhanced security, if the SSH daemon is enabled on the host, it must utilize FIPS 140-2/140-3 validated ciphers. This requirement ensures the encryption standards are robust and compliant with regulatory mandates.</t>
  </si>
  <si>
    <t>From an ESXi shell, run the following command:
# esxcli system ssh server config list -k ciphers
or
From a PowerCLI command prompt while connected to the ESXi host, run the following commands:
$esxcli = Get-EsxCli -v2
$esxcli.system.ssh.server.config.list.invoke() | Where-Object {$_.Key -eq 'ciphers'}
Expected result:
ciphers aes256-gcm@openssh.com,aes128-gcm@openssh.com,aes256-ctr,aes192-ctr,aes128-ctr
If the output matches the ciphers in the expected result or a subset thereof, this is not a finding.
If the ciphers in the output contain any ciphers not listed in the expected result, this is a finding.</t>
  </si>
  <si>
    <t>SSH must use FIPS 140-2/3 validated modules</t>
  </si>
  <si>
    <t>SSH is not configured to use FIPS 140-2/3 validated modules.</t>
  </si>
  <si>
    <t>6.5</t>
  </si>
  <si>
    <t>6.5.1</t>
  </si>
  <si>
    <t>Employing FIPS validated ciphers is vital for maintaining a high level of security and integrity in communications. It aligns with industry best practices and regulatory compliance requirements, ensuring secure SSH connections.</t>
  </si>
  <si>
    <t>From an ESXi shell, run the following command:
# esxcli system ssh server config set -k ciphers -v aes256-gcm@openssh.com,aes128-gcm@openssh.com,aes256-ctr,aes192-ctr,aes128-ctr
or
From a PowerCLI command prompt while connected to the ESXi host, run the following commands:
$esxcli = Get-EsxCli -v2
$arguments = $esxcli.system.ssh.server.config.set.CreateArgs()
$arguments.keyword = 'ciphers'
$arguments.value = 'aes256-gcm@openssh.com,aes128-gcm@openssh.com,aes256-ctr,aes192-ctr,aes128-ctr'
$esxcli.system.ssh.server.config.set.Invoke($arguments)</t>
  </si>
  <si>
    <t>Utilize FIPS validated ciphers. Two methods of implementing this is:
From an ESXi shell, run the following command:
# esxcli system ssh server config set -k ciphers -v aes256-gcm@openssh.com,aes128-gcm@openssh.com,aes256-ctr,aes192-ctr,aes128-ctr
or
From a PowerCLI command prompt while connected to the ESXi host, run the following commands:
$esxcli = Get-EsxCli -v2
$arguments = $esxcli.system.ssh.server.config.set.CreateArgs()
$arguments.keyword = 'ciphers'
$arguments.value = 'aes256-gcm@openssh.com,aes128-gcm@openssh.com,aes256-ctr,aes192-ctr,aes128-ctr'
$esxcli.system.ssh.server.config.set.Invoke($arguments)</t>
  </si>
  <si>
    <t>To close this finding, please provide a screenshot of the cipher configuration with the agency's CAP.</t>
  </si>
  <si>
    <t>ESXI8.0-54</t>
  </si>
  <si>
    <t>Host SSH daemon, if enabled, must use FIPS 140-2/140-3 validated cryptographic modules</t>
  </si>
  <si>
    <t>When enabled, the SSH daemon on the host should employ FIPS 140-2/140-3 validated cryptographic modules provided by OpenSSH. Although these modules are enabled by default, they can be deactivated for backward compatibility, thus auditing and ensuring the correct setting is crucial for maintaining security standards.</t>
  </si>
  <si>
    <t>From an ESXi shell, run the following command:
# esxcli system security fips140 ssh get
or
From a PowerCLI command prompt while connected to the ESXi host, run the following commands:
$esxcli = Get-EsxCli -v2
$esxcli.system.security.fips140.ssh.get.invoke()
Expected result:
Enabled: true
If the FIPS mode is not enabled for SSH, this is a finding.</t>
  </si>
  <si>
    <t>6.5.2</t>
  </si>
  <si>
    <t>Utilizing FIPS validated cryptographic modules ensures adherence to recognized security standards, which is essential for protecting data during SSH sessions. This aligns with industry best practices and compliance requirements, promoting a secure operating environment.</t>
  </si>
  <si>
    <t>From an ESXi shell, run the following command:
# esxcli system security fips140 ssh set -e true
or
From a PowerCLI command prompt while connected to the ESXi host, run the following commands:
$esxcli = Get-EsxCli -v2
$arguments = $esxcli.system.security.fips140.ssh.set.CreateArgs()
$arguments.enable = $true
$esxcli.system.security.fips140.ssh.set.Invoke($arguments)</t>
  </si>
  <si>
    <t>Utilize FIPS validated ciphers. Two methods of implementing this is:
From an ESXi shell, run the following command:
# esxcli system security fips140 ssh set -e true
or
From a PowerCLI command prompt while connected to the ESXi host, run the following commands:
$esxcli = Get-EsxCli -v2
$arguments = $esxcli.system.security.fips140.ssh.set.CreateArgs()
$arguments.enable = $true
$esxcli.system.security.fips140.ssh.set.Invoke($arguments)</t>
  </si>
  <si>
    <t>ESXI8.0-55</t>
  </si>
  <si>
    <t>Host SSH daemon, if enabled, must not allow use of gateway ports</t>
  </si>
  <si>
    <t>When enabled, the SSH daemon on the host should have the gateway ports feature disabled to prevent remote hosts from forwarding connections. This is a hardening measure to ensure that the SSH service is securely configured against potential forwarding misuses.</t>
  </si>
  <si>
    <t>From an ESXi shell, run the following command:
# esxcli system ssh server config list -k gatewayports
or
From a PowerCLI command prompt while connected to the ESXi host, run the following commands:
$esxcli = Get-EsxCli -v2
$esxcli.system.ssh.server.config.list.invoke() | Where-Object {$_.Key -eq 'gatewayports'}
Example result:
gatewayports no
If "gatewayports" is not configured to "no", this is a finding.</t>
  </si>
  <si>
    <t>SSH must use not allow use of gateway ports</t>
  </si>
  <si>
    <t>SSH allows use of gateway ports</t>
  </si>
  <si>
    <t>6.5.3</t>
  </si>
  <si>
    <t>Disabling gateway ports is a preventative measure to avoid unauthorized forwarding by remote hosts, thus enhancing the security posture of the system. It is a prudent step in minimizing the attack surface associated with SSH service.</t>
  </si>
  <si>
    <t>From an ESXi shell, run the following command:
# esxcli system ssh server config set -k gatewayports -v no
or
From a PowerCLI command prompt while connected to the ESXi host, run the following commands:
$esxcli = Get-EsxCli -v2
$arguments = $esxcli.system.ssh.server.config.set.CreateArgs()
$arguments.keyword = 'gatewayports'
$arguments.value = 'no'
$esxcli.system.ssh.server.config.set.Invoke($arguments)</t>
  </si>
  <si>
    <t>Configure Gateway ports to be set to no.
From an ESXi shell, run the following command:
# esxcli system ssh server config set -k gatewayports -v no
or
From a PowerCLI command prompt while connected to the ESXi host, run the following commands:
$esxcli = Get-EsxCli -v2
$arguments = $esxcli.system.ssh.server.config.set.CreateArgs()
$arguments.keyword = 'gatewayports'
$arguments.value = 'no'
$esxcli.system.ssh.server.config.set.Invoke($arguments)</t>
  </si>
  <si>
    <t>ESXI8.0-56</t>
  </si>
  <si>
    <t>Host SSH daemon, if enabled, must not allow host-based authentication</t>
  </si>
  <si>
    <t>Ensuring the SSH daemon on the host disallows host-based authentication is a crucial step towards hardening system services. This prevents a host from authenticating on behalf of the users, thereby enforcing individual accountability and minimizing the risk of unauthorized access.</t>
  </si>
  <si>
    <t>From an ESXi shell, run the following command:
# esxcli system ssh server config list -k hostbasedauthentication
or
From a PowerCLI command prompt while connected to the ESXi host, run the following commands:
$esxcli = Get-EsxCli -v2
$esxcli.system.ssh.server.config.list.invoke() | Where-Object {$_.Key -eq 'hostbasedauthentication'}
Example result:
hostbasedauthentication no
If "hostbasedauthentication" is not configured to "no", this is a finding.</t>
  </si>
  <si>
    <t>SSH does not use host based authentication.</t>
  </si>
  <si>
    <t>SSH uses host based authentication.</t>
  </si>
  <si>
    <t>6.5.4</t>
  </si>
  <si>
    <t>Disallowing host-based authentication enforces a more secure user authentication mechanism, promoting individual accountability. It minimizes the risk associated with trust relationships among hosts, thereby enhancing the overall security of the system.</t>
  </si>
  <si>
    <t>From an ESXi shell, run the following command:
# esxcli system ssh server config set -k hostbasedauthentication -v no
or
From a PowerCLI command prompt while connected to the ESXi host, run the following commands:
$esxcli = Get-EsxCli -v2
$arguments = $esxcli.system.ssh.server.config.set.CreateArgs()
$arguments.keyword = 'hostbasedauthentication'
$arguments.value = 'no'
$esxcli.system.ssh.server.config.set.Invoke($arguments)</t>
  </si>
  <si>
    <t>Utilize host-based authentication. Two ways of implementing this are:
From an ESXi shell, run the following command:
# esxcli system ssh server config set -k hostbasedauthentication -v no
or
From a PowerCLI command prompt while connected to the ESXi host, run the following commands:
$esxcli = Get-EsxCli -v2
$arguments = $esxcli.system.ssh.server.config.set.CreateArgs()
$arguments.keyword = 'hostbasedauthentication'
$arguments.value = 'no'
$esxcli.system.ssh.server.config.set.Invoke($arguments)</t>
  </si>
  <si>
    <t>ESXI8.0-57</t>
  </si>
  <si>
    <t>Host SSH daemon, if enabled, must set a timeout count on idle sessions</t>
  </si>
  <si>
    <t>Setting a timeout count on idle SSH sessions ensures that inactive sessions are automatically disconnected after a specified period. This period is calculated by multiplying the timeout count with the idle timeout interval. Automatic disconnection of idle sessions reduces the window of opportunity for unauthorized access.</t>
  </si>
  <si>
    <t>From an ESXi shell, run the following command:
# esxcli system ssh server config list -k clientalivecountmax
or
From a PowerCLI command prompt while connected to the ESXi host, run the following commands:
$esxcli = Get-EsxCli -v2
$esxcli.system.ssh.server.config.list.invoke() | Where-Object {$_.Key -eq 'clientalivecountmax'}
Example result:
clientalivecountmax 3
If "clientalivecountmax" is not configured to "3", this is a finding.</t>
  </si>
  <si>
    <t>SSH timeout count is set to IRS Pub 1075 standards.</t>
  </si>
  <si>
    <t>SSH timeout is not configured to IRS Pub 1075 standards.</t>
  </si>
  <si>
    <t>6.5.5</t>
  </si>
  <si>
    <t>Implementing a timeout count on idle sessions promotes better security hygiene by minimizing the exposure of open SSH sessions. It adds a layer of protection against potential unauthorized access arising from forgotten or unattended sessions.</t>
  </si>
  <si>
    <t>From an ESXi shell, run the following command:
# esxcli system ssh server config set -k clientalivecountmax -v 3
or
From a PowerCLI command prompt while connected to the ESXi host, run the following commands:
$esxcli = Get-EsxCli -v2
$arguments = $esxcli.system.ssh.server.config.set.CreateArgs()
$arguments.keyword = 'clientalivecountmax'
$arguments.value = '3'
$esxcli.system.ssh.server.config.set.Invoke($arguments)</t>
  </si>
  <si>
    <t>ESXI8.0-58</t>
  </si>
  <si>
    <t>Host SSH daemon, if enabled, must set a timeout interval on idle sessions</t>
  </si>
  <si>
    <t>Implementing a timeout interval on idle SSH sessions ensures that any inactive session gets disconnected after a certain period, improving the security posture. The total timeout duration is calculated by multiplying the timeout count by the idle timeout interval.</t>
  </si>
  <si>
    <t>From an ESXi shell, run the following command:
# esxcli system ssh server config list -k clientaliveinterval
or
From a PowerCLI command prompt while connected to the ESXi host, run the following commands:
$esxcli = Get-EsxCli -v2
$esxcli.system.ssh.server.config.list.invoke() | Where-Object {$_.Key -eq 'clientaliveinterval'}
Example result:
clientaliveinterval 300
If "clientaliveinterval" is not configured to "300", this is a finding.</t>
  </si>
  <si>
    <t>The host SSH daemon enforces a timeout interval on idle sessions.</t>
  </si>
  <si>
    <t>The host SSH daemon does not enforce a timeout interval on idle sessions.</t>
  </si>
  <si>
    <t>HSC25</t>
  </si>
  <si>
    <t>Network sessions do not timeout per Publication 1075 requirements</t>
  </si>
  <si>
    <t>6.5.6</t>
  </si>
  <si>
    <t>Enforcing a timeout interval on idle SSH sessions minimizes the risk of unauthorized access through forgotten or unattended sessions, thereby hardening the system services as per security best practices.</t>
  </si>
  <si>
    <t>From an ESXi shell, run the following command:
# esxcli system ssh server config set -k clientaliveinterval -v 200
or
From a PowerCLI command prompt while connected to the ESXi host, run the following commands:
$esxcli = Get-EsxCli -v2
$arguments = $esxcli.system.ssh.server.config.set.CreateArgs()
$arguments.keyword = 'clientaliveinterval'
$arguments.value = '200'
$esxcli.system.ssh.server.config.set.Invoke($arguments)</t>
  </si>
  <si>
    <t>ESXI8.0-59</t>
  </si>
  <si>
    <t>Host SSH daemon, if enabled, must display the system login banner before granting access</t>
  </si>
  <si>
    <t>Implementing a system login banner before granting SSH access ensures that crucial information or notices are conveyed to users attempting to login. The banner text is set through the host's Config.Etc.Issue advanced parameter.</t>
  </si>
  <si>
    <t>6.5.7</t>
  </si>
  <si>
    <t>Displaying a system login banner helps in providing legal notices or other critical information to users, ensuring they are informed before gaining access, which is a step towards hardening and securing system services.</t>
  </si>
  <si>
    <t>From an ESXi shell, run the following command:
# esxcli system ssh server config set -k banner -v /etc/issue
or
From a PowerCLI command prompt while connected to the ESXi host, run the following commands:
$esxcli = Get-EsxCli -v2
$arguments = $esxcli.system.ssh.server.config.set.CreateArgs()
$arguments.keyword = 'banner'
$arguments.value = '/etc/issue'
$esxcli.system.ssh.server.config.set.Invoke($arguments)</t>
  </si>
  <si>
    <t>Implement an IRS Compliant warning banner. Two methods to achieve this are:
From an ESXi shell, run the following command:
# esxcli system ssh server config set -k banner -v /etc/issue
or
From a PowerCLI command prompt while connected to the ESXi host, run the following commands:
$esxcli = Get-EsxCli -v2
$arguments = $esxcli.system.ssh.server.config.set.CreateArgs()
$arguments.keyword = 'banner'
$arguments.value = '/etc/issue'
$esxcli.system.ssh.server.config.set.Invoke($arguments)</t>
  </si>
  <si>
    <t>ESXI8.0-60</t>
  </si>
  <si>
    <t>Host SSH daemon, if enabled, must ignore .rhosts files</t>
  </si>
  <si>
    <t>Ignoring .rhosts files is crucial in hardening the SSH daemon on the host, ensuring that trust relationships are explicitly defined and not implicitly accepted, thereby reducing the attack surface.</t>
  </si>
  <si>
    <t>From an ESXi shell, run the following command:
# esxcli system ssh server config list -k ignorerhosts
or
From a PowerCLI command prompt while connected to the ESXi host, run the following commands:
$esxcli = Get-EsxCli -v2
$esxcli.system.ssh.server.config.list.invoke() | Where-Object {$_.Key -eq 'ignorerhosts'}
Example result:
ignorerhosts yes
If "ignorerhosts" is not configured to "yes", this is a finding.</t>
  </si>
  <si>
    <t>The host ignores .rhosts file.</t>
  </si>
  <si>
    <t>The ESXi system does not ignore the .rhosts file.</t>
  </si>
  <si>
    <t>6.5.8</t>
  </si>
  <si>
    <t>Ignoring .rhosts files removes potential security risks associated with outdated or overly permissive trust relationships, which is a step towards a hardened and more secure system service configuration.</t>
  </si>
  <si>
    <t>From an ESXi shell, run the following command:
# esxcli system ssh server config set -k ignorerhosts -v yes
or
From a PowerCLI command prompt while connected to the ESXi host, run the following commands:
$esxcli = Get-EsxCli -v2
$arguments = $esxcli.system.ssh.server.config.set.CreateArgs()
$arguments.keyword = 'ignorerhosts'
$arguments.value = 'yes'
$esxcli.system.ssh.server.config.set.Invoke($arguments)</t>
  </si>
  <si>
    <t>Ensure the host ignores the .rhosts file. Two methods of implementing this control are:
From an ESXi shell, run the following command:
# esxcli system ssh server config set -k ignorerhosts -v yes
or
From a PowerCLI command prompt while connected to the ESXi host, run the following commands:
$esxcli = Get-EsxCli -v2
$arguments = $esxcli.system.ssh.server.config.set.CreateArgs()
$arguments.keyword = 'ignorerhosts'
$arguments.value = 'yes'
$esxcli.system.ssh.server.config.set.Invoke($arguments)</t>
  </si>
  <si>
    <t>ESXI8.0-61</t>
  </si>
  <si>
    <t>Host SSH daemon, if enabled, must disable stream local forwarding</t>
  </si>
  <si>
    <t>Disabling stream local forwarding on the SSH daemon ensures that no Unix domain sockets are forwarded, thus enforcing a security boundary. This measure aids in maintaining the integrity and confidentiality of the system.</t>
  </si>
  <si>
    <t>From a PowerCLI command prompt while connected to the ESXi host, run the following command:
$ESXcli = Get-EsxCli -VMHost $ESXi -V2
$ESXcli.system.ssh.server.config.list.invoke() | Where-Object {$_.Key -eq 'allowstreamlocalforwarding'} | Select-Object -ExpandProperty Value
If the setting is not set to "no". This is a finding.</t>
  </si>
  <si>
    <t>SSH stream local forwarding is set to disabled.</t>
  </si>
  <si>
    <t>Stream local forwarding over SSH is not disabled.</t>
  </si>
  <si>
    <t>6.5.9</t>
  </si>
  <si>
    <t>Disabling stream local forwarding helps in preventing potential misuse of Unix domain sockets which can be a vector for certain types of attacks or data leaks.</t>
  </si>
  <si>
    <t>From a PowerCLI command prompt while connected to the ESXi host, run the following command:
$ESXcli = Get-EsxCli -VMHost $ESXi -V2
$arguments = $ESXcli.system.ssh.server.config.set.CreateArgs()
$arguments.keyword = 'allowstreamlocalforwarding'
$arguments.value = 'no'
$ESXcli.system.ssh.server.config.set.Invoke($arguments)</t>
  </si>
  <si>
    <t>Disable stream local forwarding. One method to implement this control is:
From a PowerCLI command prompt while connected to the ESXi host, run the following command:
$ESXcli = Get-EsxCli -VMHost $ESXi -V2
$arguments = $ESXcli.system.ssh.server.config.set.CreateArgs()
$arguments.keyword = 'allowstreamlocalforwarding'
$arguments.value = 'no'
$ESXcli.system.ssh.server.config.set.Invoke($arguments)</t>
  </si>
  <si>
    <t>To close this finding, please provide a screenshot of the command output with the agency's CAP.</t>
  </si>
  <si>
    <t>ESXI8.0-62</t>
  </si>
  <si>
    <t>Host SSH daemon, if enabled, must disable TCP forwarding</t>
  </si>
  <si>
    <t>Disabling TCP forwarding in the SSH daemon is a measure to prevent potential unauthorized tunneling and forwarding activities that could lead to data leaks or unauthorized data access. This measure adds a layer of security to the SSH service when enabled, making the system more resilient against certain types of network attacks.</t>
  </si>
  <si>
    <t>From a PowerCLI command prompt while connected to the ESXi host, run the following command:
$ESXcli = Get-EsxCli -VMHost $ESXi -V2
$ESXcli.system.ssh.server.config.list.invoke() | Where-Object {$_.Key -eq 'allowtcpforwarding'} | Select-Object -ExpandProperty Value
If the setting is not set to "no". This is a finding.</t>
  </si>
  <si>
    <t>SSH TCP forwarding is set to disabled.</t>
  </si>
  <si>
    <t>SSH TCP forwarding is enabled.</t>
  </si>
  <si>
    <t>6.5.10</t>
  </si>
  <si>
    <t>Preventing TCP forwarding aids in ensuring that the SSH daemon is not misused for unauthorized tunneling. This measure assists in maintaining a more secure and controlled network environment.</t>
  </si>
  <si>
    <t>From a PowerCLI command prompt while connected to the ESXi host, run the following command:
$ESXcli = Get-EsxCli -VMHost $ESXi -V2
$arguments = $ESXcli.system.ssh.server.config.set.CreateArgs()
$arguments.keyword = 'allowtcpforwarding'
$arguments.value = 'no'
$ESXcli.system.ssh.server.config.set.Invoke($arguments)</t>
  </si>
  <si>
    <t>Disable TCP fowarding. One way to implement this control is:
From a PowerCLI command prompt while connected to the ESXi host, run the following command:
$ESXcli = Get-EsxCli -VMHost $ESXi -V2
$arguments = $ESXcli.system.ssh.server.config.set.CreateArgs()
$arguments.keyword = 'allowtcpforwarding'
$arguments.value = 'no'
$ESXcli.system.ssh.server.config.set.Invoke($arguments)</t>
  </si>
  <si>
    <t>ESXI8.0-63</t>
  </si>
  <si>
    <t>Host SSH daemon, if enabled, must not permit tunnels</t>
  </si>
  <si>
    <t>Preventing tunnel creation in the SSH daemon is a security measure aimed at thwarting unauthorized network tunneling through the host. This control, when enforced, helps mitigate the risks associated with potential data exfiltration or unauthorized network access that could occur via SSH tunnels.</t>
  </si>
  <si>
    <t>From an ESXi shell, run the following command:
# esxcli system ssh server config list -k permittunnel
or
From a PowerCLI command prompt while connected to the ESXi host, run the following commands:
$esxcli = Get-EsxCli -v2
$esxcli.system.ssh.server.config.list.invoke() | Where-Object {$_.Key -eq 'permittunnel'}
Example result:
permittunnel no
If "permittunnel" is not configured to "no", this is a finding.</t>
  </si>
  <si>
    <t>The host SSH daemon does not permit tunnels.</t>
  </si>
  <si>
    <t>The host SSH daemon permits tunnels.</t>
  </si>
  <si>
    <t>6.5.11</t>
  </si>
  <si>
    <t>By disallowing tunnel creation, organizations can ensure that the SSH daemon is not exploited for unauthorized tunneling activities, thus contributing to a more secure network posture.</t>
  </si>
  <si>
    <t>From an SSH session connected to the ESXi host, or from the ESXi shell, add or correct the following line in "/etc/ssh/sshd_config":
PermitTunnel no</t>
  </si>
  <si>
    <t>Disable tunnel creation in the SSH daemon. One way to implement this control is:
From an SSH session connected to the ESXi host, or from the ESXi shell, add or correct the following line in "/etc/ssh/sshd_config":
PermitTunnel no</t>
  </si>
  <si>
    <t>To close this finding, please provide a screenshot of the sshd_config file with the agency's CAP.</t>
  </si>
  <si>
    <t>ESXI8.0-64</t>
  </si>
  <si>
    <t>Host SSH daemon, if enabled, must not permit user environment settings</t>
  </si>
  <si>
    <t>Preventing user environment settings in the SSH daemon ensures a consistent and controlled environment, reducing the attack surface by limiting the customization of the SSH environment by users.</t>
  </si>
  <si>
    <t>From an ESXi shell, run the following command:
# esxcli system ssh server config list -k permituserenvironment
or
From a PowerCLI command prompt while connected to the ESXi host, run the following commands:
$esxcli = Get-EsxCli -v2
$esxcli.system.ssh.server.config.list.invoke() | Where-Object {$_.Key -eq 'permituserenvironment'}
Example result:
permituserenvironment no
If "permituserenvironment" is not configured to "no", this is a finding.</t>
  </si>
  <si>
    <t>The host SSH daemon does not permit user environment settings.</t>
  </si>
  <si>
    <t>The host SSH daemon permits user environment settings.</t>
  </si>
  <si>
    <t>HAC61</t>
  </si>
  <si>
    <t>HAC61: User rights and permissions are not adequately configured</t>
  </si>
  <si>
    <t>6.5.12</t>
  </si>
  <si>
    <t>Disallowing user environment settings within the SSH daemon reduces the potential for malicious or inadvertent misconfiguration, thus enhancing the security posture.</t>
  </si>
  <si>
    <t>From an SSH session connected to the ESXi host, or from the ESXi shell, add or correct the following line in "/etc/ssh/sshd_config":
PermitUserEnvironment no</t>
  </si>
  <si>
    <t>Disable the ability for users to manipulate environment settings within SSH. One method of doing this is to add or correct the following line in "/etc/ssh/sshd_config":
PermitUserEnvironment no</t>
  </si>
  <si>
    <t>ESXI8.0-65</t>
  </si>
  <si>
    <t>Virtual machines must enable Secure Boot</t>
  </si>
  <si>
    <t>Enable Secure Boot on virtual machines to ensure that only authenticated code runs from the firmware up through the operating system, thus providing a fundamental security measure against boot-time malware and unauthorized code execution. Supported by all modern guest operating systems, Secure Boot employs public key cryptography to validate the firmware, boot loader, drivers, and OS kernel at boot time.</t>
  </si>
  <si>
    <t>The following PowerCLI command may be used:
```
(Get-VM -Name $VM).ExtensionData.Config.BootOptions.EfiSecureBootEnabled
```</t>
  </si>
  <si>
    <t>Secure Boot is enforced on the virtual machines.</t>
  </si>
  <si>
    <t>Secure Boot is not enforced on the virtual machines.</t>
  </si>
  <si>
    <t>7.1</t>
  </si>
  <si>
    <t>By enforcing Secure Boot, organizations can mitigate the risk of boot-time malware and unauthorized code execution, which is crucial for maintaining the integrity and trustworthiness of the system from the first instruction.</t>
  </si>
  <si>
    <t>The following PowerCLI command may be used:
$VMobj = (Get-VM -Name $VM)
$ConfigSpec = New-Object VMware.Vim.VirtualMachineConfigSpec
$bootOptions = New-Object VMware.Vim.VirtualMachineBootOptions
$bootOptions.EfiSecureBootEnabled = $true
$ConfigSpec.BootOptions = $bootOptions
$task = $VMobj.ExtensionData.ReconfigVM_Task($ConfigSpec)</t>
  </si>
  <si>
    <t xml:space="preserve">Enforce secure boot for the virtual machines. To do this the following PowerCLI command may be used:
$VMobj = (Get-VM -Name $VM)
$ConfigSpec = New-Object VMware.Vim.VirtualMachineConfigSpec
$bootOptions = New-Object VMware.Vim.VirtualMachineBootOptions
$bootOptions.EfiSecureBootEnabled = $true
$ConfigSpec.BootOptions = $bootOptions
$task = $VMobj.ExtensionData.ReconfigVM_Task($ConfigSpec)
</t>
  </si>
  <si>
    <t>ESXI8.0-66</t>
  </si>
  <si>
    <t>Virtual machines must require encryption for vMotion</t>
  </si>
  <si>
    <t>Requiring encryption for vMotion ensures the secure transfer of data among virtual machines. While the default 'opportunistic' encryption setting generally provides encryption due to prevalent AES-NI support, enforcing 'required' encryption eradicates the possibility of unencrypted transfers. The parameter governing this behavior is VM Configuration with the recommended setting being required.</t>
  </si>
  <si>
    <t>For each virtual machine do the following:
From the vSphere Client, right-click the Virtual Machine and go to Edit Settings &gt;&gt; VM Options &gt;&gt; Encryption.
or
From a PowerCLI command prompt while connected to the ESXi host or vCenter server, run the following command:
Get-VM | Where {($_.ExtensionData.Config.MigrateEncryption -eq "disabled")}
If the "Encrypted vMotion" setting does not have a value of "Opportunistic" or "Required", this is a finding.</t>
  </si>
  <si>
    <t>vMotion requires encryption.</t>
  </si>
  <si>
    <t>vMotion does not require encryption.</t>
  </si>
  <si>
    <t>HSC14</t>
  </si>
  <si>
    <t>HSC14: VM to VM communication exists using VMCI</t>
  </si>
  <si>
    <t>7.2</t>
  </si>
  <si>
    <t>Enforcing encryption for vMotion is crucial to prevent potential data leakage or unauthorized data access during data transfer processes, thereby bolstering the overall security infrastructure.</t>
  </si>
  <si>
    <t>For each virtual machine do the following:
From the vSphere Client, right-click the Virtual Machine and go to Edit Settings &gt;&gt; VM Options &gt;&gt; Encryption.
For "Encrypted vMotion" set the value to "Opportunistic" or "Required". Click "OK".
or
From a PowerCLI command prompt while connected to the ESXi host or vCenter server, run the following commands:
$spec = New-Object VMware.Vim.VirtualMachineConfigSpec
$spec.MigrateEncryption = New-Object VMware.Vim.VirtualMachineConfigSpecEncryptedVMotionModes
$spec.MigrateEncryption = $true
(Get-VM -Name ).ExtensionData.ReconfigVM($spec)</t>
  </si>
  <si>
    <t>Require encryption for vMotion. To do this for each virtual machine, do the following:
From the vSphere Client, right-click the Virtual Machine and go to Edit Settings &gt;&gt; VM Options &gt;&gt; Encryption.
For "Encrypted vMotion" set the value to "Opportunistic" or "Required". Click "OK".
or
From a PowerCLI command prompt while connected to the ESXi host or vCenter server, run the following commands:
$spec = New-Object VMware.Vim.VirtualMachineConfigSpec
$spec.MigrateEncryption = New-Object VMware.Vim.VirtualMachineConfigSpecEncryptedVMotionModes
$spec.MigrateEncryption = $true
(Get-VM -Name ).ExtensionData.ReconfigVM($spec)</t>
  </si>
  <si>
    <t>ESXI8.0-67</t>
  </si>
  <si>
    <t>Virtual machines must require encryption for Fault Tolerance</t>
  </si>
  <si>
    <t>Requiring encryption for Fault Tolerance in virtual machines is critical for ensuring secure data transmission between primary and secondary VMs, especially in environments where sensitive data is processed. While the default setting 'opportunistic' may result in encryption due to widespread AES-NI support in vSphere-compatible hardware, enforcing the 'required' setting for encryption guarantees that no unencrypted operations occur. The parameter governing this behavior is VM Configuration with a recommended setting of ftEncryptionRequired.</t>
  </si>
  <si>
    <t>The following PowerCLI command may be used:
```
(Get-VM -Name $VM).ExtensionData.Config.FtEncryptionMode
```</t>
  </si>
  <si>
    <t>Virtual machines must require encryption for fault tolerance.</t>
  </si>
  <si>
    <t>Virtual machines do not require encryption for fault tolerance.</t>
  </si>
  <si>
    <t>HSC1</t>
  </si>
  <si>
    <t>FTI is not encrypted in transit</t>
  </si>
  <si>
    <t>7.3</t>
  </si>
  <si>
    <t>By enforcing encryption for Fault Tolerance, organizations bolster the security posture of their virtual environments against potential data interception or leakage during transmission. This requirement is vital for maintaining data integrity and confidentiality.</t>
  </si>
  <si>
    <t>For each virtual machine do the following:
From the vSphere Client, right-click the Virtual Machine and go to Edit Settings &gt;&gt; VM Options &gt;&gt; Encryption.
For "Encrypted FT" set the value to "Opportunistic" or "Required". Click "OK".
or
From a PowerCLI command prompt while connected to the ESXi host or vCenter server, run the following commands:
$spec = New-Object VMware.Vim.VirtualMachineConfigSpec
$spec.FTEncryption = New-Object VMware.Vim.VMware.Vim.VirtualMachineConfigSpecEncryptedFtModes
$spec.FT = ftEncryptionOpportunistic or ftEncryptionRequired
(Get-VM -Name ).ExtensionData.ReconfigVM($spec)</t>
  </si>
  <si>
    <t>VMs do not require encryption for fault tolerance. To correct this for each virtual machine do the following:
From the vSphere Client, right-click the Virtual Machine and go to Edit Settings &gt;&gt; VM Options &gt;&gt; Encryption.
For "Encrypted FT" set the value to "Opportunistic" or "Required". Click "OK".
or
From a PowerCLI command prompt while connected to the ESXi host or vCenter server, run the following commands:
$spec = New-Object VMware.Vim.VirtualMachineConfigSpec
$spec.FTEncryption = New-Object VMware.Vim.VMware.Vim.VirtualMachineConfigSpecEncryptedFtModes
$spec.FT = ftEncryptionOpportunistic or ftEncryptionRequired
(Get-VM -Name ).ExtensionData.ReconfigVM($spec)</t>
  </si>
  <si>
    <t>To close this finding, please provide a screenshot of the Virtual Machine settings for each VM showing that "Encrypted FT" has been set to either "Opportunistic" or "Required" with the agency's CAP.</t>
  </si>
  <si>
    <t>ESXI8.0-68</t>
  </si>
  <si>
    <t>Virtual machines must be configured to lock when the last console connection is closed</t>
  </si>
  <si>
    <t>Configuring virtual machines to lock upon closing the last console connection enhances security by mitigating the risk of unauthorized access via open console sessions. This configuration is particularly useful in environments where multiple users have access to the console. The parameter governing this behavior is tools.guest.desktop.autolock with the recommended setting being TRUE.</t>
  </si>
  <si>
    <t>The following PowerCLI command may be used:
```
Get-VM -Name $VM | Get-AdvancedSetting tools.guest.desktop.autolock
```</t>
  </si>
  <si>
    <t>The virtual machines lock when the last connection is closed.</t>
  </si>
  <si>
    <t>Virtual machines do not lock when the last connection is closed.</t>
  </si>
  <si>
    <t>HSC36</t>
  </si>
  <si>
    <t>System is configured to accept unwanted network connections</t>
  </si>
  <si>
    <t>7.5</t>
  </si>
  <si>
    <t>Implementing this control provides an additional layer of security by ensuring that open console sessions do not remain accessible after the last connection is closed, thus reducing the potential for unauthorized access.</t>
  </si>
  <si>
    <t>For each virtual machine do the following:
From the vSphere Client, right-click the Virtual Machine and go to Edit Settings &gt;&gt; VM Options &gt;&gt; VMware Remote Console Options.
Check the box next to "Lock the guest operating system when the last remote user disconnects". Click "OK".
or
From a PowerCLI command prompt while connected to the ESXi host or vCenter server, run the following command:
Get-VM "VM Name" | Get-AdvancedSetting -Name tools.guest.desktop.autolock | Set-AdvancedSetting -Value true</t>
  </si>
  <si>
    <t>Ensure the virtual machine locks when the last host disconnnects. Two ways of implementing this are:
For each virtual machine do the following:
From the vSphere Client, right-click the Virtual Machine and go to Edit Settings &gt;&gt; VM Options &gt;&gt; VMware Remote Console Options.
Check the box next to "Lock the guest operating system when the last remote user disconnects". Click "OK".
or
From a PowerCLI command prompt while connected to the ESXi host or vCenter server, run the following command:
Get-VM "VM Name" | Get-AdvancedSetting -Name tools.guest.desktop.autolock | Set-AdvancedSetting -Value true</t>
  </si>
  <si>
    <t>ESXI8.0-69</t>
  </si>
  <si>
    <t>Virtual machines must remove unnecessary audio devices</t>
  </si>
  <si>
    <t>Removing unnecessary devices from virtual machines minimizes the attack surface and reduces potential pathways for data exfiltration or unauthorized data capture. This practice aligns with the principle of least functionality, ensuring that VMs have only the essential components required to perform their designated functions.</t>
  </si>
  <si>
    <t>1. Browse to the virtual machine in the vSphere Client inventory.
2. Right-click the virtual machine and click Edit Settings.
3. In the Virtual Hardware tab, click the ellipsis icon and select 
4.Remove device to deactivate hardware devices that are not required.</t>
  </si>
  <si>
    <t>Unneeded audio devices are disabled.</t>
  </si>
  <si>
    <t>Unnessecary audio devices are enabled.</t>
  </si>
  <si>
    <t>7.9</t>
  </si>
  <si>
    <t>Eliminating unnecessary devices reduces attack surface and streamlines the virtual machine configuration, promoting a cleaner, more manageable, and less vulnerable setup.</t>
  </si>
  <si>
    <t>ESXI8.0-70</t>
  </si>
  <si>
    <t>Virtual machines must remove unnecessary AHCI devices</t>
  </si>
  <si>
    <t>Unneedd AHCI devices are disabled.</t>
  </si>
  <si>
    <t>Unnessecary AHCI devices are enabled.</t>
  </si>
  <si>
    <t>7.10</t>
  </si>
  <si>
    <t>ESXI8.0-71</t>
  </si>
  <si>
    <t>Virtual machines must restrict sharing of memory pages with other VMs</t>
  </si>
  <si>
    <t>Configuring virtual machines with the sched.mem.pshare.salt option restricts Transparent Page Sharing (TPS) among different VMs, mitigating the risk of unauthorized data access under certain conditions. By doing so, each VM operates with a distinct memory sharing pool, thereby enhancing isolation and security. The parameter governing this behavior is sched.mem.pshare.salt.</t>
  </si>
  <si>
    <t>From the vSphere Client select the ESXi Host and go to Configuration &gt;&gt; Advanced Settings. Select the Mem.ShareForceSalting value and verify it is set to 2.
or
From a PowerCLI command prompt while connected to the ESXi host run the following command:
Get-VMHost | Get-AdvancedSetting -Name Mem.ShareForceSalting
If the Mem.ShareForceSalting setting is not set to 2, this is a finding.</t>
  </si>
  <si>
    <t>Transparent Page Sharing is disabled.</t>
  </si>
  <si>
    <t>Transparent Page Sharing is enabled.</t>
  </si>
  <si>
    <t>7.22</t>
  </si>
  <si>
    <t>Restricting memory page sharing among VMs minimizes the potential for unauthorized data access, thus aligning with best practices of data isolation and security. This configuration is a proactive measure to mitigate vulnerabilities associated with memory sharing.</t>
  </si>
  <si>
    <t>From the vSphere Client select the ESXi Host and go to Configuration &gt;&gt; Advanced Settings. Select the Mem.ShareForceSalting value and configure it to 2.
or
From a PowerCLI command prompt while connected to the ESXi host run the following commands:
Get-VMHost | Get-AdvancedSetting -Name Mem.ShareForceSalting | Set-AdvancedSetting -Value 2</t>
  </si>
  <si>
    <t>ESXI8.0-72</t>
  </si>
  <si>
    <t>Virtual machines must enable diagnostic logging</t>
  </si>
  <si>
    <t>Enabling diagnostic logging on virtual machines facilitates forensic analysis and troubleshooting by collecting necessary operational data. The parameter governing this behavior is Enable Logging with a recommended setting of TRUE.</t>
  </si>
  <si>
    <t>For each virtual machine do the following:
From the vSphere Client, right-click the Virtual Machine and go to Edit Settings &gt;&gt; VM Options &gt;&gt; Advanced.
Ensure that the checkbox next to "Enable logging" is checked.
or
From a PowerCLI command prompt while connected to the ESXi host or vCenter server, run the following command:
Get-VM | Where {$_.ExtensionData.Config.Flags.EnableLogging -ne "True"}
If logging is not enabled, this is a finding.</t>
  </si>
  <si>
    <t>Virtual machines must have diagnostic logging enabled.</t>
  </si>
  <si>
    <t>Virtual machnes do not have diagnostic logging enabled.</t>
  </si>
  <si>
    <t>7.24</t>
  </si>
  <si>
    <t>Diagnostic logging is crucial for identifying and analyzing issues that may arise within a virtual machine environment. It supports timely resolution of problems, thus maintaining system integrity and operational efficiency.</t>
  </si>
  <si>
    <t>For each virtual machine do the following:
From the vSphere Client, right-click the Virtual Machine and go to Edit Settings &gt;&gt; VM Options &gt;&gt; Advanced.
Click the checkbox next to "Enable logging". Click "OK".
or
From a PowerCLI command prompt while connected to the ESXi host or vCenter server, run the following commands:
$spec = New-Object VMware.Vim.VirtualMachineConfigSpec
$spec.Flags = New-Object VMware.Vim.VirtualMachineFlagInfo
$spec.Flags.enableLogging = $true
(Get-VM -Name ).ExtensionData.ReconfigVM($spec)</t>
  </si>
  <si>
    <t>Enable diagnostic logging for VMs. To do this ror each virtual machine do the following:
From the vSphere Client, right-click the Virtual Machine and go to Edit Settings &gt;&gt; VM Options &gt;&gt; Advanced.
Click the checkbox next to "Enable logging". Click "OK".
or
From a PowerCLI command prompt while connected to the ESXi host or vCenter server, run the following commands:
$spec = New-Object VMware.Vim.VirtualMachineConfigSpec
$spec.Flags = New-Object VMware.Vim.VirtualMachineFlagInfo
$spec.Flags.enableLogging = $true
(Get-VM -Name ).ExtensionData.ReconfigVM($spec)</t>
  </si>
  <si>
    <t>To close this finding, please provide a screenshot of the  logging configuration with the agency's CAP.</t>
  </si>
  <si>
    <t>ESXI8.0-73</t>
  </si>
  <si>
    <t>SC-4</t>
  </si>
  <si>
    <t>Information in Shared System Resources</t>
  </si>
  <si>
    <t>Virtual machines must limit informational messages from the virtual machine to the VMX file</t>
  </si>
  <si>
    <t>Limit the number of informational messages from the virtual machine to the VMX file to prevent the file from exceeding its default size of 1MB, thereby avoiding potential denial of service situations due to a full datastore. The parameter governing this behavior is tools.setInfo.sizeLimit with a recommended setting of 1048576 or Undefined.</t>
  </si>
  <si>
    <t>Limit informational messages from the virtual machine (VM) to the virtual machine extensions (VMX) file to avoid filling the datastore. The configuration file containing these name-value pairs is limited to a size of 1 MB by default. This should be sufficient for most cases, but you can change this value if necessary, such as if large amounts of custom information are being stored in the configuration file.</t>
  </si>
  <si>
    <t>The size of the informational messages for Virtual Machines are limited to prevent high disk utilization.</t>
  </si>
  <si>
    <t>Informational messages are not limited, which can lead to high disk utilization.</t>
  </si>
  <si>
    <t>7.27</t>
  </si>
  <si>
    <t>This control helps in maintaining a clutter-free VMX file, ensuring the datastore operates optimally without being overwhelmed by excessive informational messages, which in turn supports system reliability and performance.</t>
  </si>
  <si>
    <t>To set this configuration utilize the vSphere interface as follows:
1- Select the VM then select `Actions` followed by `Edit Settings`.
2- Click on the `VM Options` tab then expand `Advanced`.
3- Click on `EDIT CONFIGURATION`.
4- Click on `ADD CONFIGURATION PARAMS` then input `tools.setInfo.sizeLimit` with a value of `1048576`.
5- Click `OK`, then `OK` again.
Alternatively you may run the following PowerCLI command:
# Add the setting to all VMs
Get-VM | New-AdvancedSetting -Name "tools.setInfo.sizeLimit" -value 1048576.</t>
  </si>
  <si>
    <t>Limit informational messages to 1 MB.  One method to implement the recommended state is run the following PowerCLI command:
# Add the setting to all VMs
Get-VM | New-AdvancedSetting -Name "tools.setInfo.sizeLimit" -value 1048576.</t>
  </si>
  <si>
    <t>ESXI8.0-74</t>
  </si>
  <si>
    <t>VMware Tools must be a version that has not reached End of General Support status</t>
  </si>
  <si>
    <t>Ensuring VMware Tools is running a version that has not reached its End of General Support (EOGS) status is imperative for maintaining a secure and supported environment. A version within its support period guarantees regular updates, security patches, and vendor support. It's advisable to have a procedure in place for regular checking and updating of VMware Tools to a supported version.</t>
  </si>
  <si>
    <t>To determine the VMware Tool version:
Windows:
From the Console or an remote desktop session, open VMware Tools from the Task Bar and click About.
From the directory located at C:\Program Files\VMware\VMware Tools\, run the command:
VMwareToolboxCmd.exe -v
Linux:
From the Console, run the vmware-toolbox command from terminal and click About.
To determine the vmware-tools version, run the command:
vmware-toolbox-cmd -v
Or from the ESXi command line:
grep toolbox /vmfs/volumes/datastore/vm_name/vmware.log</t>
  </si>
  <si>
    <t>VMWare Tools is kept up to date.</t>
  </si>
  <si>
    <t>VMWare Tools is not supported by the vendor.</t>
  </si>
  <si>
    <t>If there are critical vulnerabilities in the version of VMWare Tools, consider upgrading to critical.</t>
  </si>
  <si>
    <t>8</t>
  </si>
  <si>
    <t>8.1</t>
  </si>
  <si>
    <t>Running a supported version of VMware Tools ensures that the environment benefits from the latest security patches and updates, thereby reducing the risk of vulnerabilities. It also ensures that the organization can receive necessary support from the vendor when needed.</t>
  </si>
  <si>
    <t>Employ a process to keep VMWare Tools up to date with patches in accordance with industry standards and internal guidelines. While automated methods should be used when possible, the following method can be used to update individual VMs:
1. Start the vSphere Web Client and log in to the vCenter Server.
2. Select the virtual machines.
3. Select a datacenter, folder, cluster, resource pool, or host.
4. Click the VMs tab.
5. Power on the virtual machines to upgrade.
6. Right-click your selections.
7. Select Guest OS &gt; Install/Upgrade VMware Tools and click OK.
8. Select Interactive Upgrade or Automatic Upgrade and click Upgrade.</t>
  </si>
  <si>
    <t>Employ a process to keep VMWare Tools up to date with patches in accordance with industry standards and internal guidelines.</t>
  </si>
  <si>
    <t>To close this finding, please provide a screenshot of the updated VMWare Tools version and patch level with the agency's CAP.</t>
  </si>
  <si>
    <t>ESXI8.0-75</t>
  </si>
  <si>
    <t>VMware Tools must have all software updates installed</t>
  </si>
  <si>
    <t>Ensuring that all software updates are installed on VMware Tools is crucial for maintaining a healthy and secure virtual environment. These updates provide essential drivers, enable effective management of guest operating systems, and offer features necessary for VM deployment and customization. It's vital to run a supported version compatible with the guest OS, be it Linux or Microsoft Windows, and keep it updated to benefit from the latest enhancements and security patches.</t>
  </si>
  <si>
    <t>VMWare Tools has all software updates installed.</t>
  </si>
  <si>
    <t>The latest software updates for VMWare Tools have not been applied.</t>
  </si>
  <si>
    <t>Keeping VMware Tools updated ensures that the virtual machines are running efficiently with the latest drivers and features, which in turn supports operational effectiveness. Additionally, updated software mitigates potential security risks, ensuring a more secure environment.</t>
  </si>
  <si>
    <t>ESXI8.0-76</t>
  </si>
  <si>
    <t>VMware Tools should configure automatic upgrades as appropriate for the environment</t>
  </si>
  <si>
    <t>Automatic upgrades of VMware Tools can be managed via vSphere, ensuring VMware Tools versions remain current. This functionality is advisable unless alternative management and update mechanisms are in place. It is recommended to have automatic updates enabled to minimize administrative overhead and maintain up-to-date features and security patches. The parameter governing this behavior is autoupgrade allow-upgrade with a recommended setting of true.</t>
  </si>
  <si>
    <t>1. Right-click the virtual machine and click Edit Settings.
2. Click the VM Options tab and select VMware Tools.
3. Verify "Check and upgrade VMware Tools before each power on" is selected.</t>
  </si>
  <si>
    <t>Automated Updates are enabled.</t>
  </si>
  <si>
    <t>The host is not configured to utilize automatic updates.</t>
  </si>
  <si>
    <t>HSI14</t>
  </si>
  <si>
    <t>The system's automatic update feature is not configured appropriately</t>
  </si>
  <si>
    <t>Enabling automatic upgrades via vSphere ensures a streamlined process for keeping VMware Tools updated, reducing the administrative burden. It also ensures that VMs are running the latest versions with necessary security patches and updated features.</t>
  </si>
  <si>
    <t>1. Right-click the virtual machine and click Edit Settings.
2. Click the VM Options tab and select VMware Tools.
3. Select Check and upgrade VMware Tools before each power on.
4. Click OK to save your changes and close the dialog box.</t>
  </si>
  <si>
    <t>Enable automatic updates for VMWare Tools. One method to do this is:
1. Right-click the virtual machine and click Edit Settings.
2. Click the VM Options tab and select VMware Tools.
3. Select Check and upgrade VMware Tools before each power on.
4. Click OK to save your changes and close the dialog box.</t>
  </si>
  <si>
    <t>To close this finding, provide a screenshot showing that automatic updates have been enabled with the agency's CAP.</t>
  </si>
  <si>
    <t>ESXI8.0-77</t>
  </si>
  <si>
    <t>Configuration Management</t>
  </si>
  <si>
    <t>VMware Tools on deployed virtual machines must prevent being recustomized</t>
  </si>
  <si>
    <t>Preventing re-customization of deployed virtual machines is essential to mitigate the risk of adversarial access through cloning and subsequent customization. Once a VM is deployed, it should be safeguarded against further customization to maintain the integrity of its configurations and data. The parameter governing this behavior is deployPkg enable-customization with a recommended setting of false.</t>
  </si>
  <si>
    <t>Run the PowerCLI command:
 VMwareToolboxCmd.exe config get deployPkg enable-customization</t>
  </si>
  <si>
    <t>Virtual machines are protected from recustomization.</t>
  </si>
  <si>
    <t>Virtual machines are not protected from recustomization.</t>
  </si>
  <si>
    <t>System configuration files are not stored securely</t>
  </si>
  <si>
    <t>This control mitigates the risk of unauthorized access and potential data exposure that may arise from cloning and re-customizing a VM. By adhering to this control, organizations uphold the integrity and security of deployed virtual machines.</t>
  </si>
  <si>
    <t>From a PowerCLI command prompt while connected to the ESXi host, run the following command:
VMwareToolboxCmd.exe config set deployPkg enable-customization false</t>
  </si>
  <si>
    <t>Disable VM recustomization. One way to implement this control is to run the following PowerCLI command:
VMwareToolboxCmd.exe config set deployPkg enable-customization false</t>
  </si>
  <si>
    <t>To close this finding, provide a screenshot showing that VM recustomization has been disabled with the agency's CAP.</t>
  </si>
  <si>
    <t>ESXI8.0-78</t>
  </si>
  <si>
    <t>VMware Tools must limit the automatic addition of features</t>
  </si>
  <si>
    <t>Limit the automatic addition of features during VMware Tools upgrade processes to maintain the desired security profile of the guest operating system from vSphere. This control can be managed by setting the configuration parameter to a specified value. The parameter governing this behavior is autoupgrade allow-add-feature with a recommended setting of false.</t>
  </si>
  <si>
    <t>Run the PowerCLI command:
 VMwareToolboxCmd.exe config get autoupgrade allow-add-feature</t>
  </si>
  <si>
    <t>Automated upgrades do not introduce new features.</t>
  </si>
  <si>
    <t>Automated upgrades introduce new features.</t>
  </si>
  <si>
    <t>System has unneeded functionality installed</t>
  </si>
  <si>
    <t>8.5</t>
  </si>
  <si>
    <t>Restricting the automatic addition of features through VMware Tools upgrade processes helps in preserving the security configurations and minimizes the potential introduction of vulnerabilities.</t>
  </si>
  <si>
    <t>From a PowerCLI command prompt while connected to the ESXi host, run the following command:
 VMwareToolboxCmd.exe config set autoupgrade allow-add-feature false</t>
  </si>
  <si>
    <t>Restrict the automatic addition of features from VMWare upgrades. One method of doing this is to run the following PowerCLI command:
 VMwareToolboxCmd.exe config set autoupgrade allow-add-feature false</t>
  </si>
  <si>
    <t>To close this finding, provide a screenshot showing that automatic addition of features from upgrades has been disabled with the agency's CAP.</t>
  </si>
  <si>
    <t>ESXI8.0-79</t>
  </si>
  <si>
    <t>VMware Tools must limit the automatic removal of features</t>
  </si>
  <si>
    <t>Limiting the automatic removal of features by VMware Tools during upgrade processes is crucial to maintain the intended security profile of the guest OS from vSphere. The automatic upgrade could potentially remove essential features, impacting the security posture inadvertently. The parameter governing this behavior is autoupgrade allow-remove-feature with a recommended setting of false.</t>
  </si>
  <si>
    <t>Run the PowerCLI command:
 VMwareToolboxCmd.exe config get autoupgrade allow-remove-feature</t>
  </si>
  <si>
    <t>Automated upgrades do not remove features.</t>
  </si>
  <si>
    <t>Automated upgrades remove features from the system.</t>
  </si>
  <si>
    <t>Restricting automatic removal of features ensures that the security configurations and other essential features remain intact during upgrades, thus maintaining a consistent security posture.</t>
  </si>
  <si>
    <t>From a PowerCLI command prompt while connected to the ESXi host, run the following command:
 VMwareToolboxCmd.exe config set autoupgrade allow-remove-feature false</t>
  </si>
  <si>
    <t>Restrict the automatic removal of features from VMWare upgrades. One method of doing this is to run the following PowerCLI command:
 VMwareToolboxCmd.exe config set autoupgrade allow-remove-feature false</t>
  </si>
  <si>
    <t>To close this finding, provide a screenshot showing that automatic removal of features from upgrades has been disabled with the agency's CAP.</t>
  </si>
  <si>
    <t>ESXI8.0-80</t>
  </si>
  <si>
    <t>VMware Tools must deactivate GlobalConf unless required</t>
  </si>
  <si>
    <t>The GlobalConf feature within VMware Tools facilitates the delivery of tools.conf configurations to virtual machines, simplifying configuration management. However, if not necessary, it's advisable to deactivate this feature to reduce potential security risks. The parameter governing this behavior is globalconf enabled with a recommended setting of false.</t>
  </si>
  <si>
    <t>Use the following to query the state of the GlobalConf module:
Windows
VMwareToolboxCmd.exe globalconf status
Linux
vmware-toolbox-cmd globalconf status</t>
  </si>
  <si>
    <t>The GlobalConf setting within VMWare Tools is disabled unless required by agency needs.</t>
  </si>
  <si>
    <t>GlobalConf is unneccessarily enabled.</t>
  </si>
  <si>
    <t>Deactivating GlobalConf minimizes the attack surface by reducing the number of channels through which configurations can be pushed to virtual machines, hence enhancing security.</t>
  </si>
  <si>
    <t>In order to disable the GlobalConf module, run one of the two following commands: 
Windows
VMwareToolboxCmd.exe globalconf disable
Linux
vmware-toolbox-cmd globalconf disable</t>
  </si>
  <si>
    <t>Disable the GlobalConf module. Two methods of doing this are:
Windows
VMwareToolboxCmd.exe globalconf disable
Linux
vmware-toolbox-cmd globalconf disable</t>
  </si>
  <si>
    <t>To close this finding, provide a screenshot showing that GlobalConf has been disabled with the agency's CAP.</t>
  </si>
  <si>
    <t>ESXI8.0-81</t>
  </si>
  <si>
    <t>VMware Tools must deactivate ContainerInfo unless required</t>
  </si>
  <si>
    <t>Deactivating the ContainerInfo plugin within VMware Tools is advised unless its functionality is required. This plugin collects data on running containers within a Linux guest operating system. The parameter governing this behavior is containerinfo poll-interval with a recommended setting of 0.</t>
  </si>
  <si>
    <t>Use the following PowerCLI command:
VMwareToolboxCmd.exe config get containerinfo poll-interval</t>
  </si>
  <si>
    <t>The ContainerInfo setting within VMWare Tools is disabled unless required by agency needs.</t>
  </si>
  <si>
    <t>ContainerInfo is unneccessarily enabled.</t>
  </si>
  <si>
    <t>8.8</t>
  </si>
  <si>
    <t>Restricting unnecessary data collection is a prudent practice to minimize potential security risks, and to comply with least privilege principles.</t>
  </si>
  <si>
    <t>From a PowerCLI command prompt while connected to the ESXi host, run the following command:
VMwareToolboxCmd.exe config set containerinfo poll-interval 0</t>
  </si>
  <si>
    <t>Deactivate ContainerInfo. One method of doing this is to run the following PowerCLI command.
VMwareToolboxCmd.exe config set containerinfo poll-interval 0</t>
  </si>
  <si>
    <t>To close this finding, provide a screenshot showing that ContainerInfo has been disabled with the agency's CAP.</t>
  </si>
  <si>
    <t>ESXI8.0-82</t>
  </si>
  <si>
    <t>VMware Tools must deactivate Appinfo information gathering unless required</t>
  </si>
  <si>
    <t>Deactivating the Appinfo module, unless necessary, through VMware Tools is a prudent measure to minimize the attack surface. This module is designed for application discovery, but if not in use, it should be disabled. The parameter governing this behavior is appinfo disabled with a recommended setting of true.</t>
  </si>
  <si>
    <t>Run the following PowerCLI command:
VMwareToolboxCmd.exe config get appinfo disabled</t>
  </si>
  <si>
    <t>The AppInfo module within VMWare Tools is disabled unless required by agency needs.</t>
  </si>
  <si>
    <t>AppInfo is unneccessarily enabled.</t>
  </si>
  <si>
    <t>8.9</t>
  </si>
  <si>
    <t>By deactivating the Appinfo module when not in use, potential vectors for unauthorized access or data leakage can be reduced.</t>
  </si>
  <si>
    <t>From a PowerCLI command prompt while connected to the ESXi host, run the following command:
VMwareToolboxCmd.exe config set appinfo disabled true</t>
  </si>
  <si>
    <t>Deactivate the Appinfo module when not in use. One method of implementing this control is to run the following PowerCLI command: 
VMwareToolboxCmd.exe config set appinfo disabled true</t>
  </si>
  <si>
    <t>To close this finding, provide a screenshot showing that AppInfo has been disabled with the agency's CAP.</t>
  </si>
  <si>
    <t>ESXI8.0-83</t>
  </si>
  <si>
    <t>VMware Tools must deactivate Guest Store Upgrade operations unless required</t>
  </si>
  <si>
    <t>The GuestStore feature facilitates the distribution of specific content to multiple guests. If not required, it is advisable to disable this plugin to minimize potential attack vectors. The parameter governing this behavior is gueststoreupgrade policy with a recommended setting of off.</t>
  </si>
  <si>
    <t>Run the following PowerCLI command:
VMwareToolboxCmd.exe config get gueststoreupgrade policy</t>
  </si>
  <si>
    <t>The GuestStore feature within VMWare Tools is disabled unless required by agency needs.</t>
  </si>
  <si>
    <t>GuestStore Upgrade Policy is unneccessarily enabled.</t>
  </si>
  <si>
    <t>8.10</t>
  </si>
  <si>
    <t>Minimizing the attack surface by disabling unnecessary features is a prudent security measure. This control aids in reducing potential exposure points in the system.</t>
  </si>
  <si>
    <t>From a PowerCLI command prompt while connected to the ESXi host, run the following command:
VMwareToolboxCmd.exe config set gueststoreupgrade policy off</t>
  </si>
  <si>
    <t>To close this finding, provide a screenshot showing that Guest Store Upgrade has been disabled with the agency's CAP.</t>
  </si>
  <si>
    <t>ESXI8.0-84</t>
  </si>
  <si>
    <t>VMware Tools must deactivate Service Discovery unless required</t>
  </si>
  <si>
    <t>The VMware Tools Service Discovery plugin is designed to connect to Aria Operations, furnishing it with additional data concerning guests and workloads. Disabling this plugin, when not in use, is a prudent step to diminish the attack surface. The parameter governing this behavior is servicediscovery disabled with a recommended setting of true.</t>
  </si>
  <si>
    <t>Run the following PowerCLI command:
VMwareToolboxCmd.exe config get servicediscovery disabled</t>
  </si>
  <si>
    <t>The Service Discovey plugin within VMWare Tools is disabled unless required by agency needs.</t>
  </si>
  <si>
    <t>The Service Discovery plugin is unneccessarily enabled.</t>
  </si>
  <si>
    <t>8.11</t>
  </si>
  <si>
    <t>Reducing the attack surface by disabling non-essential features is a fundamental security best practice. This control assists in minimizing potential exposure points, especially when the Service Discovery feature is not in use.</t>
  </si>
  <si>
    <t>From a PowerCLI command prompt while connected to the ESXi host, run the following command:
VMwareToolboxCmd.exe config set servicediscovery disabled true</t>
  </si>
  <si>
    <t>Disable Service Discovery feature when not in use. From a PowerCLI command prompt while connected to the ESXi host, run the following command:
VMwareToolboxCmd.exe config set servicediscovery disabled true</t>
  </si>
  <si>
    <t>To close this finding, provide a screenshot showing that Service Discovery has been disabled with the agency's CAP.</t>
  </si>
  <si>
    <t>ESXI8.0-85</t>
  </si>
  <si>
    <t>VMware Tools must limit the use of MSI transforms when reconfiguring VMware Tools</t>
  </si>
  <si>
    <t>Limiting the use of MSI transforms during VMware Tools reconfiguration is crucial to prevent unintended alterations to the installation database on Microsoft Windows guest operating systems from vSphere. This control is managed through a specific configuration parameter. The parameter governing this behavior is autoupgrade allow-msi-transforms with a recommended setting of false.</t>
  </si>
  <si>
    <t>The following PowerCLI command can be used to verify MSI transforms are limited:
VMwareToolboxCmd.exe config get autoupgrade allow-msi-transforms</t>
  </si>
  <si>
    <t>MSI Transformations within VMware Tools are disabled unless required by agency needs.</t>
  </si>
  <si>
    <t>MSI transformations from Vmware Tools are unneccessarily enabled.</t>
  </si>
  <si>
    <t>8.12</t>
  </si>
  <si>
    <t>By restricting the use of MSI transforms, organizations can maintain a consistent security profile of the guest OS and minimize risks associated with unintended configuration changes during VMware Tools reconfiguration.</t>
  </si>
  <si>
    <t>From a PowerCLI command prompt while connected to the ESXi host, run the following command:
VMwareToolboxCmd.exe config get autoupgrade allow-msi-transforms</t>
  </si>
  <si>
    <t>Restrict the use of MSI transformations. From a PowerCLI command prompt while connected to the ESXi host, run the following command:
VMwareToolboxCmd.exe config get autoupgrade allow-msi-transforms</t>
  </si>
  <si>
    <t>To close this finding, provide a screenshot showing that MSI transformations have been disabled with the agency's CAP.</t>
  </si>
  <si>
    <t>ESXI8.0-86</t>
  </si>
  <si>
    <t>VMware Tools must enable VMware Tools logging</t>
  </si>
  <si>
    <t>Enable logging within VMware Tools to ensure the collection of pertinent information, facilitating diagnostic or forensic activities. Logging within VMware Tools is highly customizable, allowing for tailored logging setups. The parameter governing this behavior is logging log with a recommended setting of true.</t>
  </si>
  <si>
    <t>Run the following PowerCLI command:
VMwareToolboxCmd.exe config get logging log</t>
  </si>
  <si>
    <t>Vmware Tools is configured to record audit logs.</t>
  </si>
  <si>
    <t>Audit logs do not capture sufficient auditable events</t>
  </si>
  <si>
    <t>8.13</t>
  </si>
  <si>
    <t>Logging is crucial for diagnosing issues and understanding system interactions. It provides a clear trail of events, aiding in the identification and rectification of potential problems.</t>
  </si>
  <si>
    <t>From a PowerCLI command prompt while connected to the ESXi host, run the following command:
VMwareToolboxCmd.exe config set logging log true</t>
  </si>
  <si>
    <t>Ensure the host is configured to record audit logs for Vmware Tools. One way to do this is to run the following PowerCLI command:
VMwareToolboxCmd.exe config set logging log true</t>
  </si>
  <si>
    <t>ESXI8.0-87</t>
  </si>
  <si>
    <t>VMware Tools must send VMware Tools logs to the system log service</t>
  </si>
  <si>
    <t>Adjusting the logging destination in VMware Tools from the default file on disk to system log services streamlines log management. It redirects logs to syslog on Linux guests and the Windows Event Service on Microsoft Windows guests for centralized monitoring, management, and archiving. The parameter governing this behavior is logging vmsvc.handler with a recommended setting of syslog.</t>
  </si>
  <si>
    <t>From the vSphere Client, go to Hosts and Clusters.
Select the ESXi Host &gt;&gt; Configure &gt;&gt; System &gt;&gt; Advanced System Settings.
Select the "Syslog.global.auditRecord.remoteEnable" value and verify it is set to "true".
or
From a PowerCLI command prompt while connected to the ESXi host, run the following command:
Get-VMHost | Get-AdvancedSetting -Name Syslog.global.auditRecord.remoteEnable
If the "Syslog.global.auditRecord.remoteEnable" setting is not set to "true", this is a finding.</t>
  </si>
  <si>
    <t>VMware Tools is configured to send audit logs to a remote location.</t>
  </si>
  <si>
    <t>VMware Tools is not configured to send audit logs to a remote location.</t>
  </si>
  <si>
    <t>HAU16</t>
  </si>
  <si>
    <t>A centralized automated audit log analysis solution is not implemented</t>
  </si>
  <si>
    <t>8.14</t>
  </si>
  <si>
    <t>Centralizing log management through system log services enhances monitoring and archival processes. It also fosters a more structured approach to analyzing log data which is crucial for troubleshooting and compliance purposes.</t>
  </si>
  <si>
    <t>From the vSphere Client, go to Hosts and Clusters.
Select the ESXi Host &gt;&gt; Configure &gt;&gt; System &gt;&gt; Advanced System Settings.
Click "Edit". Select the "Syslog.global.auditRecord.remoteEnable" value and configure it to "true".
or
From a PowerCLI command prompt while connected to the ESXi host, run the following command:
Get-VMHost | Get-AdvancedSetting -Name Syslog.global.auditRecord.remoteEnable | Set-AdvancedSetting -Value "true"</t>
  </si>
  <si>
    <t>Ensure the host is configured to send audit logs for VMware to a remote host. Two ways of achieving this are:
From the vSphere Client, go to Hosts and Clusters.
Select the ESXi Host &gt;&gt; Configure &gt;&gt; System &gt;&gt; Advanced System Settings.
Click "Edit". Select the "Syslog.global.auditRecord.remoteEnable" value and configure it to "true".
or
From a PowerCLI command prompt while connected to the ESXi host, run the following command:
Get-VMHost | Get-AdvancedSetting -Name Syslog.global.auditRecord.remoteEnable | Set-AdvancedSetting -Value "true"</t>
  </si>
  <si>
    <t>ESXI8.0-88</t>
  </si>
  <si>
    <t>Virtual machines must limit access through the "dvfilter" network API</t>
  </si>
  <si>
    <t>The dvFilter interface facilitates network traffic filtering and inspection, predominantly via tools like NSX. It's vital to allow only authorized tools to access this interface to uphold network security. Unauthorized access could lead to illicit network traffic inspection or misuse. The parameter governing this behavior is ethernet*.filter*.name with a recommended setting of Not Present.</t>
  </si>
  <si>
    <t>To verify this information utilize the vSphere interface as follows:
1. Select the VM then select `Actions` followed by `Edit Settings`.
2. Click on the `VM Options` tab then expand `Advanced`.
3. Click on `EDIT CONFIGURATION`.
4. Verify that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listed `ethernet0.filter1.name = dv-filter`.
5. Ensure that the name of the data path kernel is set correctly.
You may also perform the following to determine if dvfilter access should be permitted via the VMX file:
1. Verify that the following is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Verify that the following is not in the VMX file: `ethernet0.filter1.name = dv-filter1`.
2. Ensure that the name of the data path kernel is set correctly.</t>
  </si>
  <si>
    <t>7.19</t>
  </si>
  <si>
    <t>Limiting access through the "dvfilter" network API to authorized tools is essential for preserving network integrity and security. This restriction curtails the risk of unauthorized data inspection and potential network vulnerabilities.</t>
  </si>
  <si>
    <t>To set this configuration utilize the vSphere interface as follows:
1. Select the VM then select `Actions` followed by `Edit Settings`.
2. Click on the `VM Options` tab then expand `Advanced`.
3. Click on `EDIT CONFIGURATION`.
4. Remove the value from `ethernet0.filter1.name = dv-filter`.
 - Parameters are removed when no value is present
5. Click `OK`.
You may also configure a VM to allow dvfilter access via the following method in the VMX file:
1. Configure the following in the VMX file: `ethernet0.filter1.name = dv-filter1` where `ethernet0` is the network adapter interface of the virtual machine that is to be protected, filter1 is the number of the filter that is being used, and `dv-filter1` is the name of the particular data path kernel module that is protecting the VM.
 - If `dvfilter` access should not be permitted: Remove the following from its VMX file: `ethernet0.filter1.name = dv-filter1`.
2. Set the name of the data path kernel correctly.</t>
  </si>
  <si>
    <t>ESXI8.0-89</t>
  </si>
  <si>
    <t>Host image profile acceptance level must be PartnerSupported or higher</t>
  </si>
  <si>
    <t>The acceptance level on ESXi regulates the type of software that can be installed on the system, with four distinct levels: VMwareCertified, VMwareAccepted, PartnerSupported, and CommunitySupported. It's advised to set the acceptance level to PartnerSupported or higher to ensure that only tested and digitally signed vSphere Installation Bundles (VIBs) are allowed for installation.</t>
  </si>
  <si>
    <t>To verify the host image profile acceptance level perform the following:
1. From the vSphere Web Client, select the host.
2. Click `Configure`, then under `System` select `Security Profile`.
3. Under `Host Image Profile Acceptance Level` ensure it is set to one of the following - "VMware Certified", "VMware Accepted", or "Partner Supported".
This may also be performed as follows:
1. Connect to each ESX/ESXi host using the ESXi Shell or vCLI, and execute the command `esxcli software acceptance get` to verify the acceptance level is at either "VMware Certified", "VMware Accepted", or "Partner Supported".
2. Connect to each ESX/ESXi host using the vCLI, and execute the command `esxcli software vib list` to verify the acceptance level for each VIB is either "VMware Certified", "VMware Accepted", or "Partner Supported".
Additionally, the following PowerCLI command may be used:
```
# List the Software AcceptanceLevel for each host
Foreach ($VMHost in Get-VMHost ) {
 $ESXCli = Get-EsxCli -VMHost $VMHost
 $VMHost | Select Name, @{N="AcceptanceLevel";E={$ESXCli.software.acceptance.get()}}
}
# List only the vibs which are not at "VMwareCertified" or "VMwareAccepted" or "PartnerSupported" acceptance level 
Foreach ($VMHost in Get-VMHost ) {
 $ESXCli = Get-EsxCli -VMHost $VMHost
 $ESXCli.software.vib.list() | Where { ($_.AcceptanceLevel -ne "VMwareCertified") -and ($_.AcceptanceLevel -ne "VMwareAccepted") -and ($_.AcceptanceLevel -ne "PartnerSupported") }
}
```</t>
  </si>
  <si>
    <t>2.4</t>
  </si>
  <si>
    <t>To verify the host image profile acceptance level perform the following:
1. From the vSphere Web Client, select the host.
2. Click `Configure`, then under `System` select `Security Profile`.
3. Under `Host Image Profile Acceptance Level` select `Edit`
4. In the dropdown select one of the following - `VMware Certified`, `VMware Accepted`, or `Partner Supported`.
To implement the recommended configuration state, run the following PowerCLI command (in the example code, the level is Partner Supported):
```
# Set the Software AcceptanceLevel for each host&lt;span&gt;
Foreach ($VMHost in Get-VMHost ) {
 $ESXCli = Get-EsxCli -VMHost $VMHost
 $ESXCli.software.acceptance.Set("PartnerSupported")
}
```</t>
  </si>
  <si>
    <t>ESXI8.0-90</t>
  </si>
  <si>
    <t>Host must have reliable time synchronization sources</t>
  </si>
  <si>
    <t>Ensuring reliable time synchronization is crucial as various functions like cryptography, audit logging, cluster operations, and incident response/forensics are heavily dependent on synchronized time. Utilizing at least four NTP sources is recommended for achieving reliable time synchronization. Alternatively, PTP can be employed for sub-millisecond time accuracy, with NTP configured as a backup to maintain time synchronization resilience in case of primary server failure.</t>
  </si>
  <si>
    <t>Reliable time synchronization supports accurate auditing, cryptographic integrity, cluster operations, and effective incident response/forensics. Having multiple time sources enhances the reliability and accuracy of time synchronization, which is fundamental for secure and efficient system operations.</t>
  </si>
  <si>
    <t>To enable and properly configure NTP synchronization, perform the following from the vSphere web client:
1. Select a host
2. Click `Configure` then expand `System` then select `Time Configuration`.
3. Select `Edit` next to Network Time Protocol
4. Select the `Enable` box, then fill in the appropriate NTP Servers.
5. in the `NTP Service Startup Policy` drop down select `Start and stop with host`.
6. Click `OK`.
To implement the recommended configuration state, run the following PowerCLI command:
```
# Set the NTP Settings for all hosts
# If an internal NTP server is used, replace pool.ntp.org with 
# the IP address or the Fully Qualified Domain Name (FQDN) of the internal NTP server
$NTPServers = "pool.ntp.org", "pool2.ntp.org"
Get-VMHost | Add-VmHostNtpServer $NTPServers
```</t>
  </si>
  <si>
    <t>ESXI8.0-91</t>
  </si>
  <si>
    <t>Host must restrict inter-VM transparent page sharing</t>
  </si>
  <si>
    <t>Transparent Page Sharing (TPS) aids in optimizing memory usage among virtual machines but under certain circumstances can be exploited to access data on adjacent virtual machines unauthorizedly. By configuring the Mem.ShareForceSalting parameter, inter-VM TPS is restricted, enhancing isolation and security. The parameter governing this behavior is Mem.ShareForceSalting with a recommended setting of 2.</t>
  </si>
  <si>
    <t>From the vSphere Web Client:
1. Select a host
2. Click `Configure` then expand `System` then select `Advanced System settings`.
3. Click `Edit` then Filter for `Mem.ShareForceSalting`.
4. Verify that it is set to 2.
Additionally the following PowerCLI command can be used:
```
Get-VMHost | Get-AdvancedSetting -Name Mem.ShareForceSalting
```</t>
  </si>
  <si>
    <t>Inter-VM transparent page sharing is restricted.</t>
  </si>
  <si>
    <t>Inter-VM transparent page sharing is not disabled.</t>
  </si>
  <si>
    <t>2.10</t>
  </si>
  <si>
    <t>Restricting inter-VM TPS is crucial to prevent potential unauthorized access to data, ensuring an extra layer of isolation and security between virtual machines which is indispensable especially in a multi-tenant environment.</t>
  </si>
  <si>
    <t>From the vSphere Web Client:
1. Select a host
2. Click `Configure` then expand `System` then select `Advanced System settings`.
3. Click `Edit` then Filter for `Mem.ShareForceSalting`.
4. Set the value to `2`.
5. Click `OK`.
Additionally, the following PowerCLI command can be used:
```
Get-VMHost | Get-AdvancedSetting -Name Mem.ShareForceSalting | Set-AdvancedSetting -Value 2
```</t>
  </si>
  <si>
    <t>Restrict access to inter-VM transparent page sharing. Two ways to do this is:
From the vSphere Web Client:
1. Select a host
2. Click `Configure` then expand `System` then select `Advanced System settings`.
3. Click `Edit` then Filter for `Mem.ShareForceSalting`.
4. Set the value to `2`.
5. Click `OK`.
Additionally, the following PowerCLI command can be used:
```
Get-VMHost | Get-AdvancedSetting -Name Mem.ShareForceSalting | Set-AdvancedSetting -Value 2
```</t>
  </si>
  <si>
    <t>ESXI8.0-92</t>
  </si>
  <si>
    <t>Host should deactivate SSH</t>
  </si>
  <si>
    <t>Secure Shell (SSH) provides remote access to the ESXi shell, enabling direct host console access or remote connectivity. Deactivating SSH is a security measure aimed at minimizing remote access channels to the ESXi host, restricting it to essential connections only through vSphere Client, vCLI/PowerCLI, or published APIs. The service status should be set to "Stopped", allowing manual start and stop for troubleshooting or diagnostic activities when necessary.</t>
  </si>
  <si>
    <t>To verify SSH is disabled, perform the following:
1. From the vSphere Web Client, select the host.
2. Select `Configure` then expand `System` and select `Services`.
3. Click on `SSH` then click `Edit Startup Policy`.
4. Verify the Startup Policy is set to `Start and Stop Manually`.
Alternately, the following PowerCLI command may be used:
```
# Check if SSH is running and set to start
Get-VMHost | Get-VMHostService | Where { $_.key -eq "TSM-SSH" } | Select VMHost, Key, Label, Policy, Running, Required
```
**Note:** A host warning is displayed in the web client whenever SSH is enabled on a host.</t>
  </si>
  <si>
    <t>The host has disabled SSH.</t>
  </si>
  <si>
    <t>Limiting remote access by deactivating SSH reduces potential attack vectors, promoting a secure operating environment. Enabling SSH only for diagnostics or troubleshooting ensures controlled access, aligning with security best practices.</t>
  </si>
  <si>
    <t>To disable SSH, perform the following:
1. From the vSphere Web Client, select the host.
2. Select `Configure` then expand `System` and select `Services`.
3. Click on `SSH` then click `Edit Startup Policy`.
4. Set the Startup Policy is set to `Start and Stop Manually`.
5. Click `OK`.
6. While `ESXi Shell` is still selected click `Stop`.
Alternately, use the following PowerCLI command:
```
# Set SSH to start manually rather than automatically for all hosts
Get-VMHost | Get-VMHostService | Where { $_.key -eq "TSM-SSH" } | Set-VMHostService -Policy Off
```</t>
  </si>
  <si>
    <t>ESXI8.0-93</t>
  </si>
  <si>
    <t>Host must deactivate the ESXi shell</t>
  </si>
  <si>
    <t>The ESXi shell is an interactive command line environment available from the Direct Console User Interface (DCUI) or remotely via SSH. Activities performed from the ESXi Shell bypass all access controls, but are logged. The recommended setting for the ESXi shell is to be stopped and only started manually when needed, such as when running diagnostics or troubleshooting.</t>
  </si>
  <si>
    <t>To verify the ESXi shell is disabled, perform the following:
1. From the vSphere Web Client, select the host.
2. Select `Configure` then expand `System` and select `Services`.
3. Click on `ESXi Shell` then click `Edit Startup Policy`.
4. Verify the Startup Policy is set to `Start and Stop Manually`.
Alternately, the following PowerCLI command may be used:
```
# Check if the ESXi shell is running and set to start
Get-VMHost | Get-VMHostService | Where { $_.key -eq "TSM" } | Select VMHost, Key, Label, Policy, Running, Required
```
**Note:** A host warning is displayed in the web client whenever the ESXi shell is enabled on a host.</t>
  </si>
  <si>
    <t>Ensuring non-essential services like the ESXi Shell are deactivated enhances the security posture.</t>
  </si>
  <si>
    <t>To disable the ESXi shell, perform the following:
1. From the vSphere Web Client, select the host.
2. Select `Configure` then expand `System` and select `Services`.
3. Click on `ESXi Shell` then click `Edit Startup Policy`.
4. Set the Startup Policy is set to `Start and Stop Manually`.
5. Click on `OK`.
Alternately, use the following PowerCLI command:
```
# Set the ESXi shell to start manually rather than automatically for all hosts
Get-VMHost | Get-VMHostService | Where { $_.key -eq "TSM" } | Set-VMHostService -Policy Off
```</t>
  </si>
  <si>
    <t>ESXI8.0-94</t>
  </si>
  <si>
    <t>Host must deactivate the ESXi Managed Object Browser (MOB)</t>
  </si>
  <si>
    <t>The Managed Object Browser (MOB) is a web-based server application that lets you examine and change system objects and configurations. It is a prudent security measure to deactivate the MOB unless it's essential for operations. The parameter governing this behavior is Config.HostAgent.plugins.solo.enableMob with a recommended setting of False.</t>
  </si>
  <si>
    <t>To confirm whether MOB is enabled, perform the following from the vSphere Web Client:
1. Select a host
2. Click `Configure` then expand `System` then select `Advanced System Settings`.
3. Click `Edit` then search for `Config.HostAgent.plugins.solo.enableMob`
4. Verify the value is set to `false`.
To determine if the MOB is enabled, run the following command from the ESXi shell:
```
vim-cmd proxysvc/service_list 
```
Additionally, the following PowerCLI command may be used:
```
Get-VMHost | Get-AdvancedSetting -Name Config.HostAgent.plugins.solo.enableMob
```</t>
  </si>
  <si>
    <t>Deactivating non-essential services like MOB adheres to the principle of least functionality, reducing potential attack vectors.</t>
  </si>
  <si>
    <t>To disabled MOB, perform the following from the vSphere Web Client:
1. Select a host
2. Click `Configure` then expand `System` then select `Advanced System Settings`.
3. Click `Edit` then search for `Config.HostAgent.plugins.solo.enableMob`
4. Set the value to `false`.
5. Click `OK`.
**Note:** You cannot disable the MOB while a host is in lockdown mode.
**Note 2:** You must disable MOB from the vSphere interface not via the `vim-cmd` command.</t>
  </si>
  <si>
    <t>To close this finding, please provide a screenshot showing the disabled MOB setting with the agency's CAP.</t>
  </si>
  <si>
    <t>ESXI8.0-95</t>
  </si>
  <si>
    <t>Host must automatically terminate idle DCUI sessions</t>
  </si>
  <si>
    <t>By configuring a session timeout, unattended console sessions are automatically terminated, thereby reducing the potential security risks associated with lingering active sessions. The parameter governing this behavior is UserVars.DcuiTimeOut, with a recommended setting of 600 (10 minutes).</t>
  </si>
  <si>
    <t>To verify the DCUI timeout setting, perform the following steps:
1- From the vSphere Web Client, select the host.
2- Click `Configure`, then under `System` select `Advanced System Settings`.
3- Select `Edit` then enter `UserVars.DcuiTimeOut` in the filter.
4- Verify that the value for this parameter is 600 seconds or less.
Alternately, the following PowerCLI command may be used:
Get-VMHost | Get-AdvancedSetting -Name UserVars.DcuiTimeOut</t>
  </si>
  <si>
    <t>3.7</t>
  </si>
  <si>
    <t>Automated termination of idle DCUI sessions enhances the security posture by minimizing the window of opportunity for unauthorized access through unattended sessions. It enforces a good security hygiene practice by ensuring that inactive sessions do not remain open indefinitely, which is in line with the principle of least privilege.</t>
  </si>
  <si>
    <t>To correct the DCUI timeout setting, perform the following steps:
1. From the vSphere Web Client, select the host.
2. Click `Configure`, then under `System` select `Advanced System Settings`.
3. Select `Edit` then enter `UserVars.DcuiTimeOut` in the filter.
4. Click in the box for the current value, then set the value to 600 seconds or less.
Alternately, use the following PowerCLI command:
```
Get-VMHost | Get-AdvancedSetting -Name UserVars.DcuiTimeOut | Set-AdvancedSetting -Value 600
```</t>
  </si>
  <si>
    <t>Set the DCUI timeout to 900 seconds or less. One method to implement the recommended state is use the following PowerCLI command:
Get-VMHost | Get-AdvancedSetting -Name UserVars.DcuiTimeOut | Set-AdvancedSetting -Value 900.</t>
  </si>
  <si>
    <t>ESXI8.0-96</t>
  </si>
  <si>
    <t>Host must automatically terminate idle shells</t>
  </si>
  <si>
    <t>The host should be configured to automatically terminate idle shell sessions to prevent potential unauthorized access due to forgotten logouts. Setting a timeout for idle SSH connections ensures that any unattended sessions are closed, thereby reducing the security risk. The parameter governing this behavior is UserVars.ESXiShellInteractiveTimeOut with a recommended setting of 900.</t>
  </si>
  <si>
    <t>To verify the timeout is set correctly, perform the following from the vSphere web client:
1- From the vSphere Web Client, select the host.
2- Click `Configure` then expand `System`.
3- Select `Advanced System Settings` then click `Edit`.
4- Enter `ESXiShellInteractiveTimeOut` in the filter.
5- Verify that the value for this parameter is set to `900` or less.
**Note:** A value of 0 disables the ESXiShellInteractiveTimeOut.
Alternately, the following PowerCLI command may be used:
# List UserVars.ESXiShellInteractiveTimeOut for each host
Get-VMHost | Select Name, @{N="UserVars.ESXiShellInteractiveTimeOut";E={$_ | Get-AdvancedSetting UserVars.ESXiShellInteractiveTimeOut | Select -ExpandProperty Values}}</t>
  </si>
  <si>
    <t>The ESXi shell and SSH sessions timeout is set to 900 seconds or less.</t>
  </si>
  <si>
    <t>The ESXi shell and SSH sessions timeout is not set to 900 seconds or less.</t>
  </si>
  <si>
    <t>3.8</t>
  </si>
  <si>
    <t>Automatically terminating idle shells minimizes the risks associated with unattended sessions. It is a proactive measure to prevent potential unauthorized access to the host.</t>
  </si>
  <si>
    <t>To set the timeout to the desired value, perform the following from the vSphere web client:
1. From the vSphere Web Client, select the host.
2. Click `Configure` then expand `System`.
3. Select `Advanced System Settings` then click `Edit`.
4. Enter `ESXiShellInteractiveTimeOut` in the filter.
5. Set the value for this parameter is set to the appropriate value (`300` seconds or less).
6. Click `OK`.
**Note:** A value of 0 disables the ESXi ShellInteractiveTimeOut.
Alternately, use the following PowerCLI command:
```
# Set Remove UserVars.ESXiShellInteractiveTimeOut to 300 on all hosts
Get-VMHost | Get-AdvancedSetting -Name 'UserVars.ESXiShellInteractiveTimeOut' | Set-AdvancedSetting -Value "900"
```</t>
  </si>
  <si>
    <t>ESXI8.0-97</t>
  </si>
  <si>
    <t>Host must automatically deactivate shell services</t>
  </si>
  <si>
    <t>Enabling the automatic deactivation of shell services minimizes the attack surface on the host. The time window for the ESXi Shell and SSH services' availability is defined by UserVars.ESXiShellTimeOut, after which these services are terminated. The recommended setting for this parameter is 600.</t>
  </si>
  <si>
    <t>To verify the timeout is set correctly, perform the following from the vSphere web client:
1. From the vSphere Web Client, select the host.
2. Click `Configure` then expand `System`.
3. Select `Advanced System Settings` then click `Edit`.
4. Enter `ESXiShellInteractiveTimeOut` in the filter.
5. Verify that the value for this parameter is set to `300` or less.
**Note:** A value of 0 disables the ESXiShellInteractiveTimeOut.
Alternately, the following PowerCLI command may be used:
```
# List UserVars.ESXiShellInteractiveTimeOut for each host
Get-VMHost | Select Name, @{N="UserVars.ESXiShellInteractiveTimeOut";E={$_ | Get-AdvancedSetting UserVars.ESXiShellInteractiveTimeOut | Select -ExpandProperty Values}}
```</t>
  </si>
  <si>
    <t>3.9</t>
  </si>
  <si>
    <t>Automatically deactivating shell services after a defined time window helps in reducing the risk associated with potential unauthorized access, ensuring a more secure ESXi host environment.</t>
  </si>
  <si>
    <t>To set the timeout to the desired value, perform the following from the vSphere web client:
1. From the vSphere Web Client, select the host.
2. Click `Configure` then expand `System`.
3. Select `Advanced System Settings` then click `Edit`.
4. Enter `ESXiShellTimeOut` in the filter.
5. Set the value for this parameter is set to `3600` (1 hour) or less
6. Click `OK`.
**Note:** A value of 0 disables the ESXiShellTimeOut. 
Alternately, run the following PowerCLI command:
```
# Set UserVars.ESXiShellTimeOut to 3600 on all hosts
Get-VMHost | Get-AdvancedSetting -Name 'UserVars.ESXiShellTimeOut' | Set-AdvancedSetting -Value "3600"
```</t>
  </si>
  <si>
    <t>ESXI8.0-98</t>
  </si>
  <si>
    <t>Host must lock an account after a specified number of failed login attempts</t>
  </si>
  <si>
    <t>The security control involves restricting account access following a specified number of failed login attempts, acting as a deterrent against brute-force attacks. This control is applicable for SSH and vSphere Web Services SDK access, though not for the Direct Console Interface (DCUI) and the ESXi Shell. A default setting allows five failed attempts before account lockout, with automatic unlock after 15 minutes. The parameter governing this behavior is Security.AccountLockFailures with a recommended setting of 5.</t>
  </si>
  <si>
    <t>To verify the maximum failed login attempts is set properly, perform the following steps:
1. From the vSphere Web Client, select the host.
2. Click `Configure` then expand `System`.
3. Select `Advanced System Settings` then click `Edit`.
4. Enter `Security.AccountLockFailures` in the filter.
5. Verify that the value for this parameter is set to `5`.
Alternately, the following PowerCLI command may be used:
```
Get-VMHost | Get-AdvancedSetting -Name Security.AccountLockFailures
```</t>
  </si>
  <si>
    <t>3.12</t>
  </si>
  <si>
    <t>Implementing this control bolsters the host's resilience against unauthorized access attempts, safeguarding system integrity. By thwarting brute-force attacks, it significantly elevates the security posture, making unauthorized access more challenging.</t>
  </si>
  <si>
    <t>To set the maximum failed login attempts correctly, perform the following steps:
1. From the vSphere Web Client, select the host.
2. Click `Configure` then expand `System`.
3. Select `Advanced System Settings` then click `Edit`.
4. Enter `Security.AccountLockFailures` in the filter.
5. Set the value for this parameter to `5`.
Alternately, use the following PowerCLI command:
```
Get-VMHost | Get-AdvancedSetting -Name Security.AccountLockFailures | Set-AdvancedSetting -Value 5
```</t>
  </si>
  <si>
    <t>ESXI8.0-99</t>
  </si>
  <si>
    <t>Host must unlock accounts after a specified timeout period</t>
  </si>
  <si>
    <t>Ensuring that user accounts on the ESXi host are automatically unlocked after a specified period contributes to a balance between security and operational usability. This mechanism reactivates idle accounts promptly while mitigating potential unauthorized access risks. It's configured through a specific parameter which, when adjusted, defines the duration of the lockout period. The parameter governing this behavior is Security.AccountUnlockTime with a recommended setting of 900 seconds.</t>
  </si>
  <si>
    <t>To verify the account lockout is set to 15 minutes, perform the following:
1. From the vSphere Web Client, select the host.
2. Click `Configure` then expand `System`.
3. Select `Advanced System Settings` then click `Edit`.
4. Enter `Security.AccountUnlockTime` in the filter.
4. Verify that the value for this parameter is set to 900.
Alternately, the following PowerCLI command may be used:
```
Get-VMHost | Get-AdvancedSetting -Name Security.AccountUnlockTime
```</t>
  </si>
  <si>
    <t>Accounts are not unlocked 15 minutes or greater minutes after deactivation due to password failures.</t>
  </si>
  <si>
    <t>3.13</t>
  </si>
  <si>
    <t>This setting reduces the inconvenience for benign users and the overhead on administrators, while also slowing down brute force credential stuffing attacks.</t>
  </si>
  <si>
    <t>To set the account lockout to 15 minutes, perform the following:
1. From the vSphere Web Client, select the host.
2. Click `Configure` then expand `System`.
3. Select `Advanced System Settings` then click `Edit`.
4. Enter `Security.AccountUnlockTime` in the filter.
4. Set the value for this parameter to `900`.
Alternately, use the following PowerCLI command:
```
Get-VMHost | Get-AdvancedSetting -Name Security.AccountUnlockTime | Set-AdvancedSetting -Value 900
```</t>
  </si>
  <si>
    <t>ESXI8.0-100</t>
  </si>
  <si>
    <t>Host must enable normal lockdown mode</t>
  </si>
  <si>
    <t>Implementing normal lockdown mode restricts direct access to ESXi hosts, mandating management via vCenter Server to uphold defined roles and access controls, mitigating risks associated with unauthorized or insufficiently audited activities. Exception Users list serves as an override mechanism, permitting specified users direct access even in lockdown mode. This mode offers a balanced approach between security and operational flexibility compared to the stricter lockdown mode which, if connectivity to vCenter Server is lost, necessitates host rebuilding.</t>
  </si>
  <si>
    <t>To verify lockdown mode is enabled, perform the following from the vSphere web client:
1. From the vSphere Web Client, select the host.
2. Select `Configure` then expand `System` and select `Security Profile`.
3. Verify that `Lockdown Mode` is set to `Normal`.
Alternately, the following PowerCLI command may be used:
```
# To check if Lockdown mode is enabled
Get-VMHost | Select Name,@{N="Lockdown";E={$_.Extensiondata.Config.adminDisabled}}
```</t>
  </si>
  <si>
    <t>3.20</t>
  </si>
  <si>
    <t>Enabling normal lockdown mode enforces centralized management through vCenter Server, ensuring adherence to organizational access controls and auditing policies. This measure significantly lowers the risk of unauthorized activities by restricting direct host access, promoting a more controlled and auditable operational environment.</t>
  </si>
  <si>
    <t>To enable lockdown mode, perform the following from the vSphere web client:
1. From the vSphere Web Client, select the host.
2. Select `Configure` then expand `System` and select `Security Profile`.
3. Across from `Lockdown Mode` click on `Edit`.
4. Click the radio button for `Normal`.
5. Click `OK`.
Alternately, run the following PowerCLI command:
```
# Enable lockdown mode for each host
Get-VMHost | Foreach { $_.EnterLockdownMode() }
```</t>
  </si>
  <si>
    <t>ESXI8.0-101</t>
  </si>
  <si>
    <t>Host must transmit system logs to a remote log collector</t>
  </si>
  <si>
    <t>Transmitting system logs to a remote log collector ensures that ESXi logs are stored in a secure and centralized manner. This centralization not only allows for the streamlined monitoring of all hosts through a single tool but also facilitates aggregate analysis and searching capabilities.</t>
  </si>
  <si>
    <t>Centralizing log storage on a remote log collector greatly enhances the ability to monitor, search, and analyze logs across multiple hosts. This central repository ensures that logs are protected from potential tampering, while also providing a robust long-term audit trail. By analyzing these logs, coordinated attacks or anomalies that might go unnoticed on individual hosts can be detected.</t>
  </si>
  <si>
    <t>To configure remote logging properly, perform the following from the vSphere web client:
1. Select the host
2. Click `Configure` then expand `System` then select `Advanced System Settings`.
2. Select `Edit` then enter `Syslog.global.logHost` in the filter.
3. Set the `Syslog.global.logHost` to the hostname or IP address of the central log server.
4. Click `OK`.
Alternately, run the following PowerCLI command:
```
# Set Syslog.global.logHost for each host
Get-VMHost | Foreach { Set-AdvancedSetting -VMHost $_ -Name Syslog.global.logHost -Value "&lt;NewLocation&gt;" }
```
**Note:** When setting a remote log host, it is also recommended to set the "Syslog.global.logDirUnique" to true. You must configure the syslog settings for each host.</t>
  </si>
  <si>
    <t>Enable remote logging. Two methods to do this are:
1. Select the host
2. Click `Configure` then expand `System` then select `Advanced System Settings`.
2. Select `Edit` then enter `Syslog.global.logHost` in the filter.
3. Set the `Syslog.global.logHost` to the hostname or IP address of the central log server.
4. Click `OK`.
Alternately, run the following PowerCLI command:
```
# Set Syslog.global.logHost for each host
Get-VMHost | Foreach { Set-AdvancedSetting -VMHost $_ -Name Syslog.global.logHost -Value "&lt;NewLocation&gt;" }
```
**Note:** When setting a remote log host, it is also recommended to set the "Syslog.global.logDirUnique" to true. You must configure the syslog settings for each host.</t>
  </si>
  <si>
    <t>ESXI8.0-102</t>
  </si>
  <si>
    <t>Host should reject forged transmits on standard virtual switches and port groups</t>
  </si>
  <si>
    <t>Setting the "Forged transmits" option to "Reject" helps prevent MAC impersonation by comparing the source MAC address from the guest operating system with the effective MAC address of its virtual machine adapter. If there's a mismatch, the packet is dropped, preventing potential malicious activities through impersonated MAC addresses.</t>
  </si>
  <si>
    <t>To verify the policy is set to reject forged transmissions, perform the following:
1. From the vSphere Web Client, select the host.
2. Click `Configure` then expand `Networking`.
3. Select `Virtual switches` then click `Edit`.
4. Click on `Security`.
5. Verify that `Forged transmits` is set to `Reject` in the dropdown.
Alternately, the following PowerCLI command may be used:
```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</si>
  <si>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Forged Transmits is set to Reject on each vSwitch.</t>
  </si>
  <si>
    <t>5.6</t>
  </si>
  <si>
    <t>Rejecting forged transmits enhances network security by preventing unauthorized network access and malicious activities stemming from MAC impersonation. This setting upholds network integrity by ensuring only authorized communications occur within the network.</t>
  </si>
  <si>
    <t>To set the policy to reject forged transmissions, perform the following:
1. From the vSphere Web Client, select the host.
2. Click `Configure` then expand `Networking`.
3. Select `Virtual switches` then click `Edit`.
4. Click on `Security`.
5. Set `Forged transmits` to `Reject` in the dropdown.
6. Click on `OK`.
Alternately, the following ESXi shell command may be used:
```
# esxcli network vswitch standard policy security set -v vSwitch2 -f false
```</t>
  </si>
  <si>
    <t>ESXI8.0-103</t>
  </si>
  <si>
    <t>Host should reject MAC address changes on standard virtual switches and port groups</t>
  </si>
  <si>
    <t>Enforcing MAC address stability on standard virtual switches and port groups prevents MAC impersonation by disallowing changes to the MAC address by virtual machines. This mitigates the risk of malicious activities initiated by impersonating authorized network adapters.</t>
  </si>
  <si>
    <t>To verify the policy is set to reject, perform the following:
1. From the vSphere Web Client, select the host.
2. Click `Configure` then expand `Networking`.
3. Select `Virtual switches` then click `Edit`.
4. Click on `Security`.
5. Verify that `MAC address changes` is set to `Reject` in the dropdown.
Alternately, the following PowerCLI command may be used:
```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</si>
  <si>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5.7</t>
  </si>
  <si>
    <t>Preventing MAC address changes hinders unauthorized network access and potential malicious acts, contributing to a more secure network environment. This control aids in maintaining network integrity by ensuring only authorized network communications occur.</t>
  </si>
  <si>
    <t>To set the policy to reject, perform the following:
1. From the vSphere Web Client, select the host.
2. Click `Configure` then expand `Networking`.
3. Select `Virtual switches` then click `Edit`.
4. Click on `Security`.
5. Set `MAC address changes` to `Reject` in the dropdown.
6. Click on `OK`.
Alternately, perform the following using the ESXi shell:
```
# esxcli network vswitch standard policy security set -v vSwitch2 -m false
```</t>
  </si>
  <si>
    <t>ESXI8.0-104</t>
  </si>
  <si>
    <t>Host should reject promiscuous mode requests on standard virtual switches and port groups</t>
  </si>
  <si>
    <t>Enabling promiscuous mode allows all virtual machines in a port group to read all packets transmitted across it, regardless of the intended recipient. Rejecting promiscuous mode requests on standard virtual switches and port groups prevents unauthorized packet inspection, enhancing network isolation and data privacy.</t>
  </si>
  <si>
    <t>To verify the policy is set to reject, perform the following:
1. From the vSphere Web Client, select the host.
2. Click `Configure` then expand `Networking`.
3. Select `Virtual switches` then click `Edit`.
4. Click on `Security`.
5. Verify that `Promiscuous mode` is set to `Reject` in the dropdown.
Alternately, the following PowerCLI command may be used:
```
# List all vSwitches and their Security Settings
Get-VirtualSwitch -Standard | Select VMHost, Name, `
 @{N="MacChanges";E={if ($_.ExtensionData.Spec.Policy.Security.MacChanges) { "Accept" } Else { "Reject"} }}, `
 @{N="PromiscuousMode";E={if ($_.ExtensionData.Spec.Policy.Security.PromiscuousMode) { "Accept" } Else { "Reject"} }}, `
 @{N="ForgedTransmits";E={if ($_.ExtensionData.Spec.Policy.Security.ForgedTransmits) { "Accept" } Else { "Reject"} }}
```</t>
  </si>
  <si>
    <t>Rejecting promiscuous mode requests helps maintain network isolation and data privacy by ensuring packets reach only their intended recipients. This control minimizes the risk of data interception or unauthorized packet inspection.</t>
  </si>
  <si>
    <t>To set the policy to reject, perform the following:
1. From the vSphere Web Client, select the host.
2. Click `Configure` then expand `Networking`.
3. Select `Virtual switches` then click `Edit`.
4. Click on `Security`.
5. Set `Promiscuous mode` to `Reject` in the dropdown.
6. Click on `OK`.
Alternately, perform the following via the ESXi shell:
```
# esxcli network vswitch standard policy security set -v vSwitch2 -p false
```</t>
  </si>
  <si>
    <t>ESXI8.0-105</t>
  </si>
  <si>
    <t>Host must restrict access to a default or native VLAN on standard virtual switches</t>
  </si>
  <si>
    <t>To verify the native VLAN ID is not being used for port groups,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Alternately, the following PowerCLI command may be used:
```
# List all vSwitches, their Portgroups and VLAN IDs
Get-VirtualPortGroup -Standard | Select virtualSwitch, Name, VlanID
```</t>
  </si>
  <si>
    <t>To stop using the native VLAN ID for port groups,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</si>
  <si>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ESXI8.0-106</t>
  </si>
  <si>
    <t>Host must restrict the use of Virtual Guest Tagging (VGT) on standard virtual switches</t>
  </si>
  <si>
    <t>When a port group is set to VLAN 4095 on standard virtual switches, it enables Virtual Guest Tagging (VGT), letting all network frames pass to the attached virtual machines (VMs) without altering the VLAN tags. This requires VMs to process VLAN information themselves via an 802.1Q driver. Only authorized and capable VMs should be allowed to use VGT to prevent potential network issues like denial of service or unauthorized VLAN traffic interaction.</t>
  </si>
  <si>
    <t>To verify port groups are not set to 4095 unless VGT is required,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Additionally, the following PowerCLI command may be used:
```
# List all vSwitches, their Portgroups and VLAN IDs
Get-VirtualPortGroup -Standard | Select virtualSwitch, Name, VlanID
```</t>
  </si>
  <si>
    <t>VLAN 4095 is not utilized only for Virtual Guest Tagging (VGT).</t>
  </si>
  <si>
    <t>Restricting VGT use helps maintain network security by ensuring controlled VLAN tag management. It mitigates risks associated with denial of service or unauthorized VLAN interactions, contributing to a stable network environment.</t>
  </si>
  <si>
    <t>To set port groups to values other than 4095 and 0 unless VGT is required, perform the following:
1. From the vSphere Web Client, select the host.
2. Click `Configure` then expand `Networking`.
3. Select `Virtual switches`.
4. Expand the Standard vSwitch.
4. View the topology diagram of the switch, which shows the various port groups associated with that switch.
5. For each port group on the vSwitch, verify and record the VLAN IDs used.
6. If a VLAN ID change is needed, click the name of the port group in the topology diagram of the virtual switch.
7. Click the `Edit settings` option.
8. In the Properties section, enter an appropriate name in the `Network label` field.
9. In the `VLAN ID` dropdown select or type a new VLAN.
10. Click `OK`.</t>
  </si>
  <si>
    <t>ESXI8.0-107</t>
  </si>
  <si>
    <t>Host iSCSI client, if enabled, must employ bidirectional/mutual CHAP authentication</t>
  </si>
  <si>
    <t>Implementing bidirectional CHAP authentication for iSCSI connections elevates security by necessitating mutual verification between the initiator (client) and target (server), ensuring data integrity during transmission. Configuration involves setting the iSCSI storage adapter authentication to "Use bidirectional CHAP" and providing the requisite credentials. This setup ensures that all communication between the client and server remains secure and unaltered, significantly reducing the risk of data interception by unauthorized entities. The parameter governing this behavior is set iSCSI storage adapter authentication to "Use bidirectional CHAP" with a recommended setting of Enabled.</t>
  </si>
  <si>
    <t>To verify that bidirectional CHAP authentication is enabled for iSCSI traffic, perform the following:
1. From the vSphere Web Client, select the host.
2. Click `Configure` then expand `Storage`.
3. Select `Storage Adapters` then select the iSCSI Adapter.
4. Under `Properties` verify that the Authentication method is set to `Use bidirectional CHAP`.
Alternately, the following PowerCLI command may be used:
```
# List Iscsi Initiator and CHAP Name if defined
Get-VMHost | Get-VMHostHba | Where {$_.Type -eq "Iscsi"} | Select VMHost, Device, ChapType, @{N="CHAPName";E={$_.AuthenticationProperties.ChapName}}
```</t>
  </si>
  <si>
    <t>6.3.1</t>
  </si>
  <si>
    <t>Employing bidirectional CHAP authentication significantly minimizes risks associated with data interception or alteration by unauthorized entities during transmissions between the initiator and target. This additional layer of security is crucial in maintaining data integrity and confidentiality in iSCSI connections.</t>
  </si>
  <si>
    <t>To enable bidirectional CHAP authentication for iSCSI traffic, perform the following:
1. From the vSphere Web Client, select the host.
2. Click `Configure` then expand `Storage`.
3. Select `Storage Adapters` then select the iSCSI Adapter.
4. Under `Properties` click on `Edit` next to `Authentication`.
5. Next to `Authentication Method` select `Use bidirectional CHAP` from the dropdown.
6. Specify the outgoing CHAP name.
 - Make sure that the name you specify matches the name configured on the storage side.
 - To set the CHAP name to the iSCSI adapter name, select "Use initiator name".
 - To set the CHAP name to anything other than the iSCSI initiator name, deselect "Use initiator name" and type a name in the Name text box.
8. Enter an outgoing CHAP secret to be used as part of authentication. Use the same secret as your storage side secret.
9. Specify incoming CHAP credentials. Make sure your outgoing and incoming secrets do not match.
10. Click `OK`.
11. Click the second to last symbol labeled `Rescan Adapter`.
Alternately, run the following PowerCLI command:
```
# Set the Chap settings for the Iscsi Adapter
Get-VMHost | Get-VMHostHba | Where {$_.Type -eq "Iscsi"} | Set-VMHostHba # Use desired parameters here
```</t>
  </si>
  <si>
    <t>ESXI8.0-108</t>
  </si>
  <si>
    <t>Virtual machines must limit console sharing.</t>
  </si>
  <si>
    <t>By default, remote console sessions can be connected to by more than one user at a time. Permit only one remote console connection to a VM at a time. Other attempts will be rejected until the first connection disconnects.</t>
  </si>
  <si>
    <t>To verify that only one remote console session is permitted at a time, confirm that `RemoteDisplay.maxConnections` is set to `1`.
1. Select the VM then select `Actions` followed by `Edit Settings`.
2. Click on the `VM Options` tab then expand `Advanced`.
3. Click on `EDIT CONFIGURATION`.
4. Verify that `RemoteDisplay.maxConnections` is set to `1`.
Alternately, the following PowerCLI command may be used:
```
# List the VMs and their current settings
Get-VM | Get-AdvancedSetting -Name "RemoteDisplay.maxConnections" | Select Entity, Name, Value
```</t>
  </si>
  <si>
    <t>Only one remote session per user is permitted at a time.</t>
  </si>
  <si>
    <t>More than one remote session per user is permitted at a time.</t>
  </si>
  <si>
    <t>HIA1</t>
  </si>
  <si>
    <t>Adequate device identification and authentication is not employed</t>
  </si>
  <si>
    <t>7.6</t>
  </si>
  <si>
    <t>When multiple sessions are activated, each terminal window gets a notification about the new session. If an administrator in the VM logs in using a VMware remote console during their session, a non-administrator in the VM can connect to the console and observe the administrator's actions. Also, this could result in an administrator losing console access to a VM. For example, if a jump box is being used for an open console session, and the admin loses a connection to that box, the console session remains open. Allowing two console sessions permits debugging via a shared session. For highest security, only one remote console session at a time should be allowed.</t>
  </si>
  <si>
    <t>To set this configuration utilize the vSphere interface as follows:
1. Select the VM then select `Actions` followed by `Edit Settings`.
2. Click on the `VM Options` tab then expand `Advanced`.
3. Click on `EDIT CONFIGURATION`.
4. Click on `ADD CONFIGURATION PARAMS` then input `RemoteDisplay.maxConnections` with a value of `1`.
5. Click `OK`, then `OK` again.
Alternatively, run the following PowerCLI command for VMs that do not specify the setting:
```
# Add the setting to all VMs
Get-VM | New-AdvancedSetting -Name "RemoteDisplay.maxConnections" -value 1
```
Run the following PowerCLI command for VMs that specify the setting but have the wrong value for it:
```
# Add the setting to all VMs
Get-VM | New-AdvancedSetting -Name "RemoteDisplay.maxConnections" -value 1 -Force
```</t>
  </si>
  <si>
    <t>Configure the system so that only one remote session can be activated per user at a time. Two methods of achieving this are:
To set this configuration utilize the vSphere interface as follows:
1. Select the VM then select `Actions` followed by `Edit Settings`.
2. Click on the `VM Options` tab then expand `Advanced`.
3. Click on `EDIT CONFIGURATION`.
4. Click on `ADD CONFIGURATION PARAMS` then input `RemoteDisplay.maxConnections` with a value of `1`.
5. Click `OK`, then `OK` again.
Alternatively, run the following PowerCLI command for VMs that do not specify the setting:
```
# Add the setting to all VMs
Get-VM | New-AdvancedSetting -Name "RemoteDisplay.maxConnections" -value 1
```
Run the following PowerCLI command for VMs that specify the setting but have the wrong value for it:
```
# Add the setting to all VMs
Get-VM | New-AdvancedSetting -Name "RemoteDisplay.maxConnections" -value 1 -Force
```</t>
  </si>
  <si>
    <t>To close this finding, please provide a screenshot showing that VMs do not permit duplicate remote connections per user with the agency's CAP.</t>
  </si>
  <si>
    <t>ESXI8.0-109</t>
  </si>
  <si>
    <t>Virtual machines must limit PCI/PCIe device passthrough functionality</t>
  </si>
  <si>
    <t>DirectPath I/O features provide virtual machines the ability to directly access system hardware, which while advantageous for performance, can impact risk mitigation tools like vMotion, DRS, and High Availability. It also opens up a potential attack vector for privileged hardware access. It is crucial to ensure that only necessary VMs have this privilege and that compensatory measures are taken within the guest OS to enhance security.</t>
  </si>
  <si>
    <t>The following PowerCLI command can be used:
```
# List the VMs and their current settings
Get-VM | Get-AdvancedSetting -Name "pciPassthru*.present" | Select Entity, Name, Value
``</t>
  </si>
  <si>
    <t>PCI and PCIe device passthrough are enabled.</t>
  </si>
  <si>
    <t>7.7</t>
  </si>
  <si>
    <t>Limiting PCI/PCIe device passthrough functionality is essential for minimizing potential attack vectors and ensuring that risk mitigation tools function as intended. Moreover, audit and documentation of the business need for these VMs are critical for maintaining a secure and compliant environment.</t>
  </si>
  <si>
    <t>The following PowerCLI command can be used:
```
# Add the setting to all VMs
Get-VM | New-AdvancedSetting -Name "pciPassthru*.present" -value ""
```</t>
  </si>
  <si>
    <t>ESXI8.0-110</t>
  </si>
  <si>
    <t>Virtual machines must prevent unauthorized modification of devices</t>
  </si>
  <si>
    <t>To verify unauthorized device connections are prevented, access the virtual machine configuration file and verify that `isolation.device.connectable.disable` is set to `TRUE`.
Alternately, the following PowerCLI command may be used:
```
# List the VMs and their current settings
Get-VM | Get-AdvancedSetting -Name "isolation.device.connectable.disable" | Select Entity, Name, Value
```</t>
  </si>
  <si>
    <t>Isolation Tools removal and modification of devices disable is set to TRUE.</t>
  </si>
  <si>
    <t>7.8</t>
  </si>
  <si>
    <t>To prevent unauthorized device connections, run the following PowerCLI command:
```
# Add the setting to all VMs
Get-VM | New-AdvancedSetting -Name "isolation.device.connectable.disable" -value $true
```</t>
  </si>
  <si>
    <t>ESXI8.0-111</t>
  </si>
  <si>
    <t>Virtual machines must remove unnecessary USB/XHCI devices</t>
  </si>
  <si>
    <t>To verify USB devices are not connected, confirm that the following parameter is either NOT present or is set to FALSE: usb.present
Alternately, the following PowerCLI command may be used:
```
# Check for USB Devices attached to VMs
Get-VM | Get-USBDevice
```</t>
  </si>
  <si>
    <t>7.11</t>
  </si>
  <si>
    <t>To disconnect all USB devices from VMs, run the following PowerCLI command:
```
# Remove all USB Devices attached to VMs
Get-VM | Get-USBDevice | Remove-USBDevice
```
The VM will need to be powered off for this change to take effect.</t>
  </si>
  <si>
    <t>ESXI8.0-112</t>
  </si>
  <si>
    <t>Virtual machines must remove unnecessary serial port devices</t>
  </si>
  <si>
    <t>To verify serial ports are not connected, confirm that the following parameter is either NOT present or is set to FALSE: serialX.present
The following PowerCLI command may be used:
```
# In this Example you will need to add the functions from this post: http://blogs.vmware.com/vipowershell/2012/05/working-with-vm-devices-in-powercli.html
# Check for Serial ports attached to VMs
Get-VM | Get-SerialPort
```</t>
  </si>
  <si>
    <t>7.12</t>
  </si>
  <si>
    <t>To disconnect all serial ports from VMs, run the following PowerCLI command:
```
# In this Example you will need to add the functions from this post: http://blogs.vmware.com/vipowershell/2012/05/working-with-vm-devices-in-powercli.html
# Remove all Serial Ports attached to VMs
Get-VM | Get-SerialPort | Remove-SerialPort
```
The VM will need to be powered off for this change to take effect.</t>
  </si>
  <si>
    <t>ESXI8.0-113</t>
  </si>
  <si>
    <t>Virtual machines must remove unnecessary parallel port devices</t>
  </si>
  <si>
    <t>To verify parallel ports are not connected, confirm that the following parameter is either NOT present or is set to FALSE: parallelX.present
Alternately, the following PowerCLI command may be used:
```
# In this Example you will need to add the functions from this post: http://blogs.vmware.com/vipowershell/2012/05/working-with-vm-devices-in-powercli.html
# Check for Parallel ports attached to VMs
Get-VM | Get-ParallelPort
```</t>
  </si>
  <si>
    <t>7.13</t>
  </si>
  <si>
    <t>To disconnect all parallel ports from VMs, run the following PowerCLI command:
```
# In this Example you will need to add the functions from this post: http://blogs.vmware.com/vipowershell/2012/05/working-with-vm-devices-in-powercli.html
# Remove all Parallel Ports attached to VMs
Get-VM | Get-ParallelPort | Remove-ParallelPort
```
The VM will need to be powered off for this change to take effect.</t>
  </si>
  <si>
    <t>ESXI8.0-114</t>
  </si>
  <si>
    <t>Virtual machines must remove unnecessary floppy devices</t>
  </si>
  <si>
    <t>To verify floppy drives are not connected, confirm that the following parameter is either NOT present or is set to FALSE: floppyX.present
Alternately, the following PowerCLI command may be used:
```
# Check for Floppy Devices attached to VMs
Get-VM | Get-FloppyDrive | Select Parent, Name, ConnectionState
```</t>
  </si>
  <si>
    <t>Virtual Serial Port does not use encryption.</t>
  </si>
  <si>
    <t>7.15</t>
  </si>
  <si>
    <t>To disconnect all floppy drives from VMs, run the following PowerCLI command:
```
# Remove all Floppy drives attached to VMs
Get-VM | Get-FloppyDrive | Remove-FloppyDrive
```
The VM will need to be powered off for this change to take effect.</t>
  </si>
  <si>
    <t>ESXI8.0-115</t>
  </si>
  <si>
    <t>Virtual machines must deactivate console drag and drop operations</t>
  </si>
  <si>
    <t>To verify that VM console drag and drop operations are disabled, verify that `isolation.tools.dnd.disable` is missing or set to `TRUE`.
1. Select the VM then select `Actions` followed by `Edit Settings`.
2. Click on the `VM Options` tab then expand `Advanced`.
3. Click on `EDIT CONFIGURATION`.
4. Verify that `isolation.tools.dnd.disable` is set to `TRUE` or missing.
Alternately, the following PowerCLI command may be used:
```
# List the VMs and their current settings
Get-VM -Name $VM | Get-AdvancedSetting isolation.tools.dnd.disable
```</t>
  </si>
  <si>
    <t>7.16</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</si>
  <si>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`isolation.tools.dnd.disable` with a value of `TRUE`.
5. Click `OK`, then `OK` again.
To explicitly disable VM console drag and drop operations, run the following PowerCLI command:
```
# Add the setting to all VMs
Get-VM -Name $VM | Remove-AdvancedSetting -Name isolation.tools.dnd.disable
```</t>
  </si>
  <si>
    <t>ESXI8.0-116</t>
  </si>
  <si>
    <t>Virtual machines must deactivate console copy operations</t>
  </si>
  <si>
    <t>Deactivating console copy operations is critical for preventing data transfer between the virtual machine and the local client, irrespective of the access method, whether via Web Console, VMRC, or others. The parameter governing this behavior is isolation.tools.copy.disable with a recommended setting of TRUE or Undefined.</t>
  </si>
  <si>
    <t>To verify that VM console copy operations are disabled, verify that the `isolation.tools.copy.disable` option is missing or set to `TRUE`.
1. Select the VM then select `Actions` followed by `Edit Settings`.
2. Click on the `VM Options` tab then expand `Advanced`.
3. Click on `EDIT CONFIGURATION`.
4. Verify that `isolation.tools.copy.disable` is set to `TRUE` or missing.
Alternately, the following PowerCLI command may be used:
```
# List the VMs and their current settings
Get-VM | Get-AdvancedSetting -Name "isolation.tools.copy.disable" | Select Entity, Name, Value
```</t>
  </si>
  <si>
    <t>VM console copy operations are disabled.</t>
  </si>
  <si>
    <t>VM console copy operations are enabled.</t>
  </si>
  <si>
    <t>7.17</t>
  </si>
  <si>
    <t>Deactivating console copy operations minimizes the risk of unauthorized data access or leakage, enforcing a higher level of data security and integrity across the virtual environment.</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</si>
  <si>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`isolation.tools.copy.disable` with a value of `TRUE`.
5. Click `OK`, then `OK` again.
To explicitly disable VM console copy operations, run the following PowerCLI command:
```
# Add the setting to all VMs
Get-VM | New-AdvancedSetting -Name "isolation.tools.copy.disable" -value $true
```</t>
  </si>
  <si>
    <t>For each virtual machine do the following:
From the vSphere Client, right-click the Virtual Machine and go to Edit Settings &gt;&gt; Advanced Parameters.
Find the "isolation.tools.copy.disable" value and set it to "true".
If the setting does not exist no action is needed.
or
From a PowerCLI command prompt while connected to the ESXi host or vCenter server, run the following command:
Get-VM "VM Name" | Get-AdvancedSetting -Name isolation.tools.copy.disable | Set-AdvancedSetting -Value true
Note: The VM must be powered off to configure the advanced settings through the vSphere Client. Therefore, it is recommended to configure these settings with PowerCLI as this can be done while the VM is powered on. Settings do not take effect via either method until the virtual machine is cold started, not rebooted.</t>
  </si>
  <si>
    <t>ESXI8.0-117</t>
  </si>
  <si>
    <t>Virtual machines must deactivate console paste operations</t>
  </si>
  <si>
    <t>Disabling console paste operations on virtual machines obstructs data transfer from the local client to the VM, irrespective of the access method - be it Web Console, VMRC, or another console. This security measure aims to curtail potential avenues for unauthorized data transfer into the virtual environment. The parameter governing this behavior is isolation.tools.paste.disable with a recommended setting of TRUE or Undefined.</t>
  </si>
  <si>
    <t>To verify that VM console paste operations are disabled, verify that `isolation.tools.paste.disable` is missing or set to `TRUE`.
1. Select the VM then select `Actions` followed by `Edit Settings`.
2. Click on the `VM Options` tab then expand `Advanced`.
3. Click on `EDIT CONFIGURATION`.
4. Verify that `isolation.tools.paste.disable` is set to `TRUE` or missing.
Alternately, the following PowerCLI command may be used:
```
# List the VMs and their current settings
Get-VM | Get-AdvancedSetting -Name "isolation.tools.paste.disable"| Select Entity, Name, Value
```</t>
  </si>
  <si>
    <t>Isolation Tools VM console paste operations disable are set to TRUE.</t>
  </si>
  <si>
    <t>7.18</t>
  </si>
  <si>
    <t>By disabling console paste operations, organizations add a layer of security that helps in preventing unauthorized data introduction into the VM, which could potentially lead to various security risks.</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</si>
  <si>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`isolation.tools.paste.disable` with a value of `TRUE`.
5. Click `OK`, then `OK` again.
To explicitly disable VM console paste operations, run the following PowerCLI command:
```
# Add the setting to all VMs
Get-VM | New-AdvancedSetting -Name "isolation.tools.paste.disable" -value $true
```</t>
  </si>
  <si>
    <t>ESXI8.0-118</t>
  </si>
  <si>
    <t>Virtual machines must deactivate virtual disk shrinking operations</t>
  </si>
  <si>
    <t>Disabling virtual disk shrinking on virtual machines prevents potential disk unavailability issues. This operation is usually restricted for non-administrative users within the guest environment. The parameter governing this behavior is isolation.tools.diskShrink.disable with a recommended setting of TRUE or Undefined.</t>
  </si>
  <si>
    <t>Verify that `isolation.tools.diskShrink.disable` is set to `TRUE`.
1. Select the VM then select `Actions` followed by `Edit Settings`.
2. Click on the `VM Options` tab then expand `Advanced`.
3. Click on `EDIT CONFIGURATION`.
4. Verify that `isolation.tools.diskShrink.disable` is set to `TRUE`.
Additionally, the following PowerCLI command may be used:
```
# List the VMs and their current settings
Get-VM | Get-AdvancedSetting -Name "isolation.tools.diskShrink.disable"| Select Entity, Name, Value
```</t>
  </si>
  <si>
    <t>Isolation Tools Virtual Disk Shrinking is disabled.</t>
  </si>
  <si>
    <t>Isolation Tools Virtual Disk Shrinking is enabled.</t>
  </si>
  <si>
    <t>7.20</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</si>
  <si>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`isolation.tools.diskShrink.disable` with a value of `TRUE`.
5. Click `OK`, then `OK` again.
To implement the recommended configuration state, run the following PowerCLI command:
```
# Add the setting to all VMs
Get-VM | New-AdvancedSetting -Name "isolation.tools.diskShrink.disable" -value $true
```</t>
  </si>
  <si>
    <t>ESXI8.0-119</t>
  </si>
  <si>
    <t>Virtual machines must deactivate virtual disk wiping operations</t>
  </si>
  <si>
    <t>To verify that virtual disk wiping is disabled, verify that `isolation.tools.diskWiper.disable` is set to TRUE.
1. Select the VM then select `Actions` followed by `Edit Settings`.
2. Click on the `VM Options` tab then expand `Advanced`.
3. Click on `EDIT CONFIGURATION`.
4. Verify that `isolation.tools.diskWiper.disable` is set to `TRUE`.
Alternately, the following PowerCLI command may be used:
```
# List the VMs and their current settings
Get-VM | Get-AdvancedSetting -Name "isolation.tools.diskWiper.disable"| Select Entity, Name, Value
```</t>
  </si>
  <si>
    <t>Isolation Tools Virtual Disk Wiping is disabled.</t>
  </si>
  <si>
    <t>Isolation Tools Virtual Disk Wiping is enabled.</t>
  </si>
  <si>
    <t>7.21</t>
  </si>
  <si>
    <t>Deactivating virtual disk wiping operations contributes to maintaining disk availability, which is vital for continuous system operations.</t>
  </si>
  <si>
    <t>To set this configuration utilize the vSphere interface as follows:
1. Select the VM then select `Actions` followed by `Edit Settings`.
2. Click on the `VM Options` tab then expand `Advanced`.
3. Click on `EDIT CONFIGURATION`.
4. Click on `ADD CONFIGURATION PARAMS` then input `isolation.tools.diskWiper.disable` with a value of `TRUE`.
5. Click `OK`, then `OK` again.
To disable virtual disk wiping, run the following PowerCLI command:
```
# Add the setting to all VMs
Get-VM | New-AdvancedSetting -Name "isolation.tools.diskWiper.disable" -value $true
```</t>
  </si>
  <si>
    <t>ESXI8.0-120</t>
  </si>
  <si>
    <t>Virtual machines must not be able to obtain host information from the hypervisor</t>
  </si>
  <si>
    <t>Configure VMware Tools to disable host information from being sent to guests unless a particular VM requires this information for performance monitoring purposes.</t>
  </si>
  <si>
    <t>To verify host information is not sent to guests, verify that `tools.guestlib.enableHostInfo` is set to `FALSE`.
1. Select the VM then select `Actions` followed by `Edit Settings`.
2. Click on the `VM Options` tab then expand `Advanced`.
3. Click on `EDIT CONFIGURATION`.
4. Verify that `tools.guestlib.enableHostInfo` is set to `FALSE`.
Alternately, the following PowerCLI command may be used:
```
# List the VMs and their current settings
Get-VM | Get-AdvancedSetting -Name "tools.guestlib.enableHostInfo"| Select Entity, Name, Value
```</t>
  </si>
  <si>
    <t>Virtual machines must not be able obtain configuration information about the host.</t>
  </si>
  <si>
    <t>Virtual machines can obtain configuration information about the host.</t>
  </si>
  <si>
    <t>Systems are not deployed using the concept of least privilege</t>
  </si>
  <si>
    <t>7.23</t>
  </si>
  <si>
    <t>By enabling a VM to get detailed information about the physical host, an adversary could potentially use this information to inform further attacks on the host.</t>
  </si>
  <si>
    <t>To set this configuration utilize the vSphere interface as follows:
1. Select the VM then select `Actions` followed by `Edit Settings`.
2. Click on the `VM Options` tab then expand `Advanced`.
3. Click on `EDIT CONFIGURATION`.
4. Click on `ADD CONFIGURATION PARAMS` then input `tools.guestlib.enableHostInfo` with a value of `FALSE`.
5. Click `OK`, then `OK` again.
To prevent host information from being sent to guests, run the following PowerCLI command:
```
# Add the setting to all VMs
Get-VM | New-AdvancedSetting -Name "tools.guestlib.enableHostInfo" -value $false
```</t>
  </si>
  <si>
    <t>VMs should not be able to obtain information about the hosts. To fix this, for each virtual machine do the following:
From the vSphere Client, right-click the Virtual Machine and go to Edit Settings &gt;&gt; Advanced Parameters.
Find the "tools.guestlib.enableHostInfo" value and set it to "false".
If the setting does not exist no action is needed.
or
From a PowerCLI command prompt while connected to the ESXi host or vCenter server, run the following command:
Get-VM "VM Name" | Get-AdvancedSetting -Name tools.guestlib.enableHostInfo | Set-AdvancedSetting -Value false
Note: The VM must be powered off to configure the advanced settings through the vSphere Client. Therefore, it is recommended to configure these settings with PowerCLI as this can be done while the VM is powered on. Settings do not take effect via either method until the virtual machine is cold started, not rebooted.</t>
  </si>
  <si>
    <t>ESXI8.0-121</t>
  </si>
  <si>
    <t>Virtual machines must limit the number of retained diagnostic logs</t>
  </si>
  <si>
    <t>Limiting the number of retained diagnostic logs in virtual machines helps in managing datastore space effectively without hampering diagnostic capabilities. The parameter governing this behavior is log.keepOld with a recommended setting of 10 or Undefined.</t>
  </si>
  <si>
    <t>To verify that log files will be created more frequently, verify that `log.keepOld` is set to `10`.
1. Select the VM then select `Actions` followed by `Edit Settings`.
2. Click on the `VM Options` tab then expand `Advanced`.
3. Click on `EDIT CONFIGURATION`.
4. Verify that `log.keepOld` is set to `10`.
Alternately, the following PowerCLI command may be used:
```
# List the VMs and their current settings
Get-VM | Get-AdvancedSetting -Name "log.keepOld"| Select Entity, Name, Value
```</t>
  </si>
  <si>
    <t>7.25</t>
  </si>
  <si>
    <t>Maintaining a sensible limit on the number of diagnostic logs retained helps in avoiding potential issues related to datastore space exhaustion, while still retaining a useful set of recent logs for troubleshooting purposes.</t>
  </si>
  <si>
    <t>To set this configuration utilize the vSphere interface as follows:
1. Select the VM then select `Actions` followed by `Edit Settings`.
2. Click on the `VM Options` tab then expand `Advanced`.
3. Click on `EDIT CONFIGURATION`.
4. Click on `ADD CONFIGURATION PARAMS` then input `log.keepOld` with a value of `10`.
5. Click `OK`, then `OK` again.
To set the number of log files to be used to `10`, run the following PowerCLI command:
```
# Add the setting to all VMs
Get-VM | New-AdvancedSetting -Name "log.keepOld" -value "10"
```</t>
  </si>
  <si>
    <t>ESXI8.0-122</t>
  </si>
  <si>
    <t>Virtual machines must limit the size of diagnostic logs</t>
  </si>
  <si>
    <t>Limiting the size of diagnostic logs on virtual machines ensures efficient utilization of datastore space, particularly beneficial for long-running VMs. This control assists in maintaining an optimal balance between diagnostic capabilities and storage resources. The parameter governing this behavior is log.rotateSize.</t>
  </si>
  <si>
    <t>To verify the maximum log file size is limited properly, verify that `log.rotateSize` is set to `1024000`.
1. Select the VM then select `Actions` followed by `Edit Settings`.
2. Click on the `VM Options` tab then expand `Advanced`.
3. Click on `EDIT CONFIGURATION`.
4. Verify that `log.rotateSize` is set to `1024000`.
Alternately, the following PowerCLI command may be used:
```
# List the VMs and their current settings
Get-VM | Get-AdvancedSetting -Name "log.rotateSize"| Select Entity, Name, Value
```</t>
  </si>
  <si>
    <t xml:space="preserve">VMware log size has  been set to 1024000 or greater. </t>
  </si>
  <si>
    <t>7.26</t>
  </si>
  <si>
    <t>Setting a limit on the size of diagnostic logs helps in preventing excessive space consumption, thus ensuring that ample storage remains available for other essential operations.</t>
  </si>
  <si>
    <t>To set this configuration utilize the vSphere interface as follows:
1. Select the VM then select `Actions` followed by `Edit Settings`.
2. Click on the `VM Options` tab then expand `Advanced`.
3. Click on `EDIT CONFIGURATION`.
4. Click on `ADD CONFIGURATION PARAMS` then input `log.rotateSize` with a value of `1024000`.
5. Click `OK`, then `OK` again.
To properly limit the maximum log file size, run the following PowerCLI command:
```
# Add the setting to all VMs
Get-VM | New-AdvancedSetting -Name "log.rotateSize" -value "1024000"
```</t>
  </si>
  <si>
    <t>Change Log</t>
  </si>
  <si>
    <t>Version</t>
  </si>
  <si>
    <t>Date</t>
  </si>
  <si>
    <t>Description of Changes</t>
  </si>
  <si>
    <t>Author</t>
  </si>
  <si>
    <t>Initial Release. Tailored to CIS Benchmark, Added baseline Criticality Score and Issue Codes, weighted test cases based on criticality, and updated Results Tab</t>
  </si>
  <si>
    <t xml:space="preserve">Internal Revenue Service </t>
  </si>
  <si>
    <t>Session terminations set to 30 minutes, account automated unlock set to 15 minutes, Issue code changes</t>
  </si>
  <si>
    <t>Updated issue code table</t>
  </si>
  <si>
    <t>Minor content updates</t>
  </si>
  <si>
    <t>Internal Only Changes</t>
  </si>
  <si>
    <t>Added ESXI6.5 and Updated issue code table</t>
  </si>
  <si>
    <t>Added ESXI6.7 and updated issue code table</t>
  </si>
  <si>
    <t>Internal Updates, and Updated issue code table</t>
  </si>
  <si>
    <t xml:space="preserve">Added CIS VMware ESXi 7.0_Benchmark v1.0.0, </t>
  </si>
  <si>
    <t xml:space="preserve">Added CIS VMware ESXi 7.0 Benchmark v1.1.0, Updated based on IRS Publication 1075 (November 2021) Internal updates and Issue Code Table updates.  </t>
  </si>
  <si>
    <t>Internal changes &amp; updates</t>
  </si>
  <si>
    <t>Internal Updates</t>
  </si>
  <si>
    <t>Updated Issue Code Table</t>
  </si>
  <si>
    <t>Aligned ESXi 7 with Benchmark v1.4.0 and Added ESXi 8 based on Benchmark v1.1.0. Removed ESXi 6.5 and 6.7.</t>
  </si>
  <si>
    <t xml:space="preserve">Test Case Tab </t>
  </si>
  <si>
    <t xml:space="preserve">Date </t>
  </si>
  <si>
    <t>ESXi 6.5, 6.7</t>
  </si>
  <si>
    <t>ESXi 6.5, 6.7 tabs retired and removed</t>
  </si>
  <si>
    <t>Added new test case for Interim Guidance on Commonly-used, expected, or compromised passwords</t>
  </si>
  <si>
    <t>CIS Benchmark Section # and/ or Recommendation # changed to align with CIS Benchmark v1.4.0 - 03-25-2024</t>
  </si>
  <si>
    <t>CIS Benchmark Section # and/ or Recommendation # changed to align with CIS Benchmark v1.4.0 - 03-25-2025</t>
  </si>
  <si>
    <t>CIS Benchmark Section # and/ or Recommendation # changed to align with CIS Benchmark v1.4.0 - 03-25-2026</t>
  </si>
  <si>
    <t>CIS Benchmark Section # and/ or Recommendation # changed to align with CIS Benchmark v1.4.0 - 03-25-2027</t>
  </si>
  <si>
    <t>CIS Benchmark Section # and/ or Recommendation # changed to align with CIS Benchmark v1.4.0 - 03-25-2028</t>
  </si>
  <si>
    <t>CIS Benchmark Section # and/ or Recommendation # changed to align with CIS Benchmark v1.4.0 - 03-25-2029</t>
  </si>
  <si>
    <t>CIS Benchmark Section # and/ or Recommendation # changed to align with CIS Benchmark v1.4.0 - 03-25-2030</t>
  </si>
  <si>
    <t>CIS Benchmark Section # and/ or Recommendation # changed to align with CIS Benchmark v1.4.0 - 03-25-2031</t>
  </si>
  <si>
    <t>CIS Benchmark Section # and/ or Recommendation # changed to align with CIS Benchmark v1.4.0 - 03-25-2032</t>
  </si>
  <si>
    <t>CIS Benchmark Section # and/ or Recommendation # changed to align with CIS Benchmark v1.4.0 - 03-25-2033</t>
  </si>
  <si>
    <t>CIS Benchmark Section # and/ or Recommendation # changed to align with CIS Benchmark v1.4.0 - 03-25-2034</t>
  </si>
  <si>
    <t>CIS Benchmark Section # and/ or Recommendation # changed to align with CIS Benchmark v1.4.0 - 03-25-2035</t>
  </si>
  <si>
    <t>CIS Benchmark Section # and/ or Recommendation # changed to align with CIS Benchmark v1.4.0 - 03-25-2036</t>
  </si>
  <si>
    <t>CIS Benchmark Section # and/ or Recommendation # changed to align with CIS Benchmark v1.4.0 - 03-25-2037</t>
  </si>
  <si>
    <t>CIS Benchmark Section # and/ or Recommendation # changed to align with CIS Benchmark v1.4.0 - 03-25-2038</t>
  </si>
  <si>
    <t>CIS Benchmark Section # and/ or Recommendation # changed to align with CIS Benchmark v1.4.0 - 03-25-2039</t>
  </si>
  <si>
    <t>CIS Benchmark Section # and/ or Recommendation # changed to align with CIS Benchmark v1.4.0 - 03-25-2040</t>
  </si>
  <si>
    <t>CIS Benchmark Section # and/ or Recommendation # changed to align with CIS Benchmark v1.4.0 - 03-25-2041</t>
  </si>
  <si>
    <t>CIS Benchmark Section # and/ or Recommendation # changed to align with CIS Benchmark v1.4.0 - 03-25-2042</t>
  </si>
  <si>
    <t>CIS Benchmark Section # and/ or Recommendation # changed to align with CIS Benchmark v1.4.0 - 03-25-2043</t>
  </si>
  <si>
    <t>CIS Benchmark Section # and/ or Recommendation # changed to align with CIS Benchmark v1.4.0 - 03-25-2044</t>
  </si>
  <si>
    <t>CIS Benchmark Section # and/ or Recommendation # changed to align with CIS Benchmark v1.4.0 - 03-25-2045</t>
  </si>
  <si>
    <t>CIS Benchmark Section # and/ or Recommendation # changed to align with CIS Benchmark v1.4.0 - 03-25-2046</t>
  </si>
  <si>
    <t>CIS Benchmark Section # and/ or Recommendation # changed to align with CIS Benchmark v1.4.0 - 03-25-2047</t>
  </si>
  <si>
    <t>CIS Benchmark Section # and/ or Recommendation # changed to align with CIS Benchmark v1.4.0 - 03-25-2048</t>
  </si>
  <si>
    <t>Added Test casesbased on CIS Benchmark v1.4.0 - 03-25-2024</t>
  </si>
  <si>
    <t>Change NIST Referene to SC-45</t>
  </si>
  <si>
    <t>ESXi 8</t>
  </si>
  <si>
    <t>ESXi 8 Tab with ESXI 8 Test cases added based on CIS Benchmark v1.1.0 - 03-25-2024</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</si>
  <si>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</si>
  <si>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</si>
  <si>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</si>
  <si>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</si>
  <si>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</si>
  <si>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</si>
  <si>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</si>
  <si>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</si>
  <si>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</si>
  <si>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</si>
  <si>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</si>
  <si>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</si>
  <si>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</si>
  <si>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</si>
  <si>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</si>
  <si>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</si>
  <si>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</si>
  <si>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</si>
  <si>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</si>
  <si>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</si>
  <si>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</si>
  <si>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</si>
  <si>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</si>
  <si>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</si>
  <si>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</si>
  <si>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</si>
  <si>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</si>
  <si>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</si>
  <si>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</si>
  <si>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</si>
  <si>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</si>
  <si>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</si>
  <si>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</si>
  <si>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</si>
  <si>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</si>
  <si>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</si>
  <si>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</si>
  <si>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</si>
  <si>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</si>
  <si>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</si>
  <si>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</si>
  <si>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</si>
  <si>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</si>
  <si>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</si>
  <si>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</si>
  <si>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</si>
  <si>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</si>
  <si>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</si>
  <si>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</si>
  <si>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</si>
  <si>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</si>
  <si>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</si>
  <si>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</si>
  <si>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</si>
  <si>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</si>
  <si>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</si>
  <si>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</si>
  <si>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</si>
  <si>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</si>
  <si>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</si>
  <si>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</si>
  <si>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</si>
  <si>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</si>
  <si>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</si>
  <si>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</si>
  <si>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</si>
  <si>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</si>
  <si>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</si>
  <si>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</si>
  <si>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</si>
  <si>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</si>
  <si>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</si>
  <si>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</si>
  <si>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Access to wireless network exceeds acceptable range</t>
  </si>
  <si>
    <t>HAC40</t>
  </si>
  <si>
    <t>The system does not effectively utilize whitelists or ACLs</t>
  </si>
  <si>
    <t>HAC41</t>
  </si>
  <si>
    <t>Accounts are not removed or suspended when no longer necessary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</si>
  <si>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</si>
  <si>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</si>
  <si>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</si>
  <si>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</si>
  <si>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</si>
  <si>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</si>
  <si>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</si>
  <si>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</si>
  <si>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</si>
  <si>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</si>
  <si>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</si>
  <si>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</si>
  <si>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</si>
  <si>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</si>
  <si>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</si>
  <si>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</si>
  <si>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</si>
  <si>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</si>
  <si>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</si>
  <si>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</si>
  <si>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</si>
  <si>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</si>
  <si>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</si>
  <si>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</si>
  <si>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</si>
  <si>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</si>
  <si>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</si>
  <si>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</si>
  <si>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</si>
  <si>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</si>
  <si>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</si>
  <si>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</si>
  <si>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</si>
  <si>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</si>
  <si>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</si>
  <si>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</si>
  <si>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</si>
  <si>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</si>
  <si>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</si>
  <si>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</si>
  <si>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</si>
  <si>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</si>
  <si>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</si>
  <si>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</si>
  <si>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</si>
  <si>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</si>
  <si>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</si>
  <si>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</si>
  <si>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</si>
  <si>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</si>
  <si>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</si>
  <si>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</si>
  <si>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</si>
  <si>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</si>
  <si>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</si>
  <si>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</si>
  <si>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</si>
  <si>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</si>
  <si>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</si>
  <si>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</si>
  <si>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</si>
  <si>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</si>
  <si>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</si>
  <si>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</si>
  <si>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</si>
  <si>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</si>
  <si>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</si>
  <si>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</si>
  <si>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</si>
  <si>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</si>
  <si>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</si>
  <si>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</si>
  <si>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</si>
  <si>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</si>
  <si>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</si>
  <si>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</si>
  <si>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</si>
  <si>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</si>
  <si>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</si>
  <si>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</si>
  <si>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</si>
  <si>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</si>
  <si>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</si>
  <si>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</si>
  <si>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</si>
  <si>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</si>
  <si>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</si>
  <si>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</si>
  <si>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</si>
  <si>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</si>
  <si>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</si>
  <si>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</si>
  <si>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</si>
  <si>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</si>
  <si>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</si>
  <si>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</si>
  <si>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</si>
  <si>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</si>
  <si>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</si>
  <si>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</si>
  <si>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</si>
  <si>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</si>
  <si>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</si>
  <si>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</si>
  <si>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</si>
  <si>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</si>
  <si>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</si>
  <si>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</si>
  <si>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</si>
  <si>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</si>
  <si>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</si>
  <si>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</si>
  <si>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</si>
  <si>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</si>
  <si>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</si>
  <si>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</si>
  <si>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</si>
  <si>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</si>
  <si>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</si>
  <si>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</si>
  <si>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</si>
  <si>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</si>
  <si>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</si>
  <si>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</si>
  <si>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</si>
  <si>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</si>
  <si>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</si>
  <si>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</si>
  <si>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</si>
  <si>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</si>
  <si>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</si>
  <si>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</si>
  <si>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</si>
  <si>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</si>
  <si>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</si>
  <si>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</si>
  <si>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</si>
  <si>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</si>
  <si>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</si>
  <si>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</si>
  <si>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</si>
  <si>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</si>
  <si>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</si>
  <si>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</si>
  <si>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</si>
  <si>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</si>
  <si>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</si>
  <si>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</si>
  <si>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</si>
  <si>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</si>
  <si>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</si>
  <si>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</si>
  <si>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</si>
  <si>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</si>
  <si>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</si>
  <si>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</si>
  <si>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</si>
  <si>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</si>
  <si>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</si>
  <si>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</si>
  <si>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</si>
  <si>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</si>
  <si>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</si>
  <si>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</si>
  <si>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</si>
  <si>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</si>
  <si>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</si>
  <si>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</si>
  <si>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</si>
  <si>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</si>
  <si>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</si>
  <si>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</si>
  <si>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</si>
  <si>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</si>
  <si>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</si>
  <si>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</si>
  <si>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</si>
  <si>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</si>
  <si>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</si>
  <si>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</si>
  <si>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</si>
  <si>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</si>
  <si>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</si>
  <si>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</si>
  <si>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</si>
  <si>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</si>
  <si>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</si>
  <si>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</si>
  <si>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</si>
  <si>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</si>
  <si>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</si>
  <si>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</si>
  <si>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</si>
  <si>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</si>
  <si>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</si>
  <si>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</si>
  <si>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</si>
  <si>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</si>
  <si>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</si>
  <si>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</si>
  <si>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</si>
  <si>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</si>
  <si>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</si>
  <si>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</si>
  <si>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</si>
  <si>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</si>
  <si>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</si>
  <si>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</si>
  <si>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</si>
  <si>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</si>
  <si>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</si>
  <si>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</si>
  <si>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</si>
  <si>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</si>
  <si>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</si>
  <si>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</si>
  <si>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</si>
  <si>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</si>
  <si>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</si>
  <si>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</si>
  <si>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</si>
  <si>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</si>
  <si>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</si>
  <si>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</si>
  <si>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</si>
  <si>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</si>
  <si>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</si>
  <si>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</si>
  <si>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</si>
  <si>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</si>
  <si>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</si>
  <si>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</si>
  <si>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</si>
  <si>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</si>
  <si>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</si>
  <si>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</si>
  <si>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</si>
  <si>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</si>
  <si>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</si>
  <si>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</si>
  <si>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</si>
  <si>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</si>
  <si>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</si>
  <si>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</si>
  <si>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</si>
  <si>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</si>
  <si>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</si>
  <si>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</si>
  <si>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</si>
  <si>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</si>
  <si>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</si>
  <si>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</si>
  <si>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</si>
  <si>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</si>
  <si>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</si>
  <si>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</si>
  <si>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</si>
  <si>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</si>
  <si>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</si>
  <si>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</si>
  <si>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</si>
  <si>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</si>
  <si>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</si>
  <si>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</si>
  <si>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</si>
  <si>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</si>
  <si>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</si>
  <si>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</si>
  <si>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</si>
  <si>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</si>
  <si>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</si>
  <si>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</si>
  <si>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</si>
  <si>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</si>
  <si>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</si>
  <si>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</si>
  <si>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</si>
  <si>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</si>
  <si>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</si>
  <si>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</si>
  <si>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</si>
  <si>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</si>
  <si>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</si>
  <si>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</si>
  <si>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</si>
  <si>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</si>
  <si>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</si>
  <si>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</si>
  <si>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</si>
  <si>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</si>
  <si>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</si>
  <si>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</si>
  <si>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</si>
  <si>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</si>
  <si>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</si>
  <si>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</si>
  <si>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</si>
  <si>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</si>
  <si>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</si>
  <si>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</si>
  <si>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</si>
  <si>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</si>
  <si>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</si>
  <si>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</si>
  <si>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</si>
  <si>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</si>
  <si>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</si>
  <si>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</si>
  <si>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</si>
  <si>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</si>
  <si>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</si>
  <si>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</si>
  <si>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</si>
  <si>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</si>
  <si>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</si>
  <si>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</si>
  <si>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</si>
  <si>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</si>
  <si>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</si>
  <si>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</si>
  <si>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</si>
  <si>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</si>
  <si>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</si>
  <si>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</si>
  <si>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</si>
  <si>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</si>
  <si>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</si>
  <si>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</si>
  <si>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</si>
  <si>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</si>
  <si>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</si>
  <si>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</si>
  <si>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</si>
  <si>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</si>
  <si>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</si>
  <si>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</si>
  <si>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</si>
  <si>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</si>
  <si>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</si>
  <si>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</si>
  <si>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</si>
  <si>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</si>
  <si>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</si>
  <si>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</si>
  <si>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</si>
  <si>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</si>
  <si>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</si>
  <si>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</si>
  <si>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</si>
  <si>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</si>
  <si>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</si>
  <si>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</si>
  <si>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</si>
  <si>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</si>
  <si>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</si>
  <si>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</si>
  <si>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</si>
  <si>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</si>
  <si>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</si>
  <si>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</si>
  <si>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</si>
  <si>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</si>
  <si>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</si>
  <si>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</si>
  <si>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</si>
  <si>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</si>
  <si>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</si>
  <si>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</si>
  <si>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</si>
  <si>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</si>
  <si>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</si>
  <si>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</si>
  <si>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</si>
  <si>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</si>
  <si>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</si>
  <si>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</si>
  <si>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</si>
  <si>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</si>
  <si>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</si>
  <si>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</si>
  <si>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</si>
  <si>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</si>
  <si>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</si>
  <si>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</si>
  <si>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</si>
  <si>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</si>
  <si>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</si>
  <si>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</si>
  <si>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</si>
  <si>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</si>
  <si>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</si>
  <si>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</si>
  <si>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</si>
  <si>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</si>
  <si>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</si>
  <si>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</si>
  <si>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</si>
  <si>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</si>
  <si>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</si>
  <si>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</si>
  <si>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</si>
  <si>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</si>
  <si>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</si>
  <si>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</si>
  <si>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</si>
  <si>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</si>
  <si>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</si>
  <si>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</si>
  <si>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</si>
  <si>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</si>
  <si>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</si>
  <si>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</si>
  <si>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</si>
  <si>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</si>
  <si>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</si>
  <si>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</si>
  <si>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</si>
  <si>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</si>
  <si>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</si>
  <si>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</si>
  <si>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</si>
  <si>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</si>
  <si>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</si>
  <si>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</si>
  <si>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</si>
  <si>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</si>
  <si>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</si>
  <si>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</si>
  <si>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</si>
  <si>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</si>
  <si>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</si>
  <si>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</si>
  <si>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</si>
  <si>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</si>
  <si>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</si>
  <si>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</si>
  <si>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</si>
  <si>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</si>
  <si>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</si>
  <si>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</si>
  <si>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</si>
  <si>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</si>
  <si>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</si>
  <si>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</si>
  <si>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</si>
  <si>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</si>
  <si>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</si>
  <si>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</si>
  <si>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</si>
  <si>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</si>
  <si>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</si>
  <si>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</si>
  <si>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</si>
  <si>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</si>
  <si>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</si>
  <si>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</si>
  <si>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</si>
  <si>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</si>
  <si>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</si>
  <si>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</si>
  <si>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</si>
  <si>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</si>
  <si>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</si>
  <si>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</si>
  <si>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</si>
  <si>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</si>
  <si>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</si>
  <si>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</si>
  <si>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</si>
  <si>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</si>
  <si>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</si>
  <si>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</si>
  <si>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</si>
  <si>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</si>
  <si>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</si>
  <si>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</si>
  <si>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</si>
  <si>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</si>
  <si>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</si>
  <si>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</si>
  <si>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</si>
  <si>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</si>
  <si>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</si>
  <si>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</si>
  <si>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</si>
  <si>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</si>
  <si>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</si>
  <si>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</si>
  <si>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</si>
  <si>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</si>
  <si>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</si>
  <si>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</si>
  <si>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</si>
  <si>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</si>
  <si>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</si>
  <si>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</si>
  <si>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</si>
  <si>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</si>
  <si>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</si>
  <si>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</si>
  <si>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</si>
  <si>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</si>
  <si>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</si>
  <si>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</si>
  <si>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</si>
  <si>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</si>
  <si>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HSC26</t>
  </si>
  <si>
    <t>Email policy is not sufficient</t>
  </si>
  <si>
    <t>HSC27</t>
  </si>
  <si>
    <t>Traffic inspection is not sufficient</t>
  </si>
  <si>
    <t>HSC28</t>
  </si>
  <si>
    <t>The network is not properly segmented</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</si>
  <si>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</si>
  <si>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</si>
  <si>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</si>
  <si>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</si>
  <si>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</si>
  <si>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</si>
  <si>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</si>
  <si>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</si>
  <si>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</si>
  <si>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</si>
  <si>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</si>
  <si>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HSC37</t>
  </si>
  <si>
    <t>Network connection to third party system is not properly configured</t>
  </si>
  <si>
    <t>HSC38</t>
  </si>
  <si>
    <t>SSL inspection has not been implemented</t>
  </si>
  <si>
    <t>HSC39</t>
  </si>
  <si>
    <t xml:space="preserve">The communications protocol is not NIST 800-52 compliant </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</si>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</sst>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00000"/>
  </numFmts>
  <fonts count="34"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name val="Arial"/>
      <family val="2"/>
    </font>
    <font>
      <i/>
      <sz val="9"/>
      <name val="Arial"/>
      <family val="2"/>
    </font>
    <font>
      <sz val="12"/>
      <name val="Arial"/>
      <family val="2"/>
    </font>
    <font>
      <sz val="10"/>
      <color indexed="8"/>
      <name val="Arial"/>
      <family val="2"/>
    </font>
    <font>
      <b/>
      <i/>
      <sz val="10"/>
      <name val="Arial"/>
      <family val="2"/>
    </font>
    <font>
      <sz val="10"/>
      <color indexed="10"/>
      <name val="Arial"/>
      <family val="2"/>
    </font>
    <font>
      <b/>
      <sz val="10"/>
      <color indexed="10"/>
      <name val="Arial"/>
      <family val="2"/>
    </font>
    <font>
      <b/>
      <sz val="10"/>
      <color indexed="8"/>
      <name val="Arial"/>
      <family val="2"/>
    </font>
    <font>
      <sz val="11"/>
      <color theme="1"/>
      <name val="Calibri"/>
      <family val="2"/>
      <scheme val="minor"/>
    </font>
    <font>
      <u/>
      <sz val="10"/>
      <color theme="10"/>
      <name val="Arial"/>
      <family val="2"/>
    </font>
    <font>
      <b/>
      <sz val="11"/>
      <color theme="1"/>
      <name val="Calibri"/>
      <family val="2"/>
      <scheme val="minor"/>
    </font>
    <font>
      <sz val="10"/>
      <color rgb="FFAC0000"/>
      <name val="Arial"/>
      <family val="2"/>
    </font>
    <font>
      <sz val="10"/>
      <color rgb="FFFF0000"/>
      <name val="Arial"/>
      <family val="2"/>
    </font>
    <font>
      <sz val="10"/>
      <color theme="1"/>
      <name val="Arial"/>
      <family val="2"/>
    </font>
    <font>
      <b/>
      <sz val="10"/>
      <color theme="1"/>
      <name val="Arial"/>
      <family val="2"/>
    </font>
    <font>
      <sz val="11"/>
      <color theme="0"/>
      <name val="Calibri"/>
      <family val="2"/>
    </font>
    <font>
      <b/>
      <sz val="10"/>
      <color rgb="FFFF0000"/>
      <name val="Arial"/>
      <family val="2"/>
    </font>
    <font>
      <sz val="10"/>
      <color theme="1" tint="4.9989318521683403E-2"/>
      <name val="Arial"/>
      <family val="2"/>
    </font>
    <font>
      <sz val="12"/>
      <color theme="1"/>
      <name val="Calibri"/>
      <family val="2"/>
      <scheme val="minor"/>
    </font>
    <font>
      <sz val="10"/>
      <name val="Arial"/>
      <family val="2"/>
    </font>
    <font>
      <sz val="10"/>
      <color rgb="FF0D0D0D"/>
      <name val="Arial"/>
      <family val="2"/>
    </font>
    <font>
      <b/>
      <sz val="10"/>
      <color theme="0"/>
      <name val="Arial"/>
      <family val="2"/>
    </font>
    <font>
      <sz val="8"/>
      <name val="Arial"/>
      <family val="2"/>
    </font>
    <font>
      <sz val="11"/>
      <color rgb="FF000000"/>
      <name val="Calibri"/>
      <family val="2"/>
    </font>
    <font>
      <b/>
      <sz val="10"/>
      <color theme="1" tint="4.9989318521683403E-2"/>
      <name val="Arial"/>
      <family val="2"/>
    </font>
    <font>
      <sz val="10"/>
      <color rgb="FF000000"/>
      <name val="Arial"/>
      <family val="2"/>
    </font>
    <font>
      <sz val="11"/>
      <color rgb="FF000000"/>
      <name val="Calibri"/>
    </font>
  </fonts>
  <fills count="15">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indexed="8"/>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theme="4"/>
      </patternFill>
    </fill>
    <fill>
      <patternFill patternType="solid">
        <fgColor rgb="FFC00000"/>
        <bgColor indexed="64"/>
      </patternFill>
    </fill>
  </fills>
  <borders count="47">
    <border>
      <left/>
      <right/>
      <top/>
      <bottom/>
      <diagonal/>
    </border>
    <border>
      <left/>
      <right style="thin">
        <color indexed="63"/>
      </right>
      <top style="thin">
        <color indexed="63"/>
      </top>
      <bottom style="thin">
        <color indexed="63"/>
      </bottom>
      <diagonal/>
    </border>
    <border>
      <left/>
      <right/>
      <top style="thin">
        <color indexed="63"/>
      </top>
      <bottom/>
      <diagonal/>
    </border>
    <border>
      <left/>
      <right style="thin">
        <color indexed="64"/>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right style="thin">
        <color indexed="63"/>
      </right>
      <top style="thin">
        <color indexed="63"/>
      </top>
      <bottom/>
      <diagonal/>
    </border>
    <border>
      <left style="thin">
        <color indexed="63"/>
      </left>
      <right/>
      <top/>
      <bottom style="thin">
        <color indexed="63"/>
      </bottom>
      <diagonal/>
    </border>
    <border>
      <left style="thin">
        <color indexed="63"/>
      </left>
      <right/>
      <top style="thin">
        <color indexed="63"/>
      </top>
      <bottom/>
      <diagonal/>
    </border>
    <border>
      <left/>
      <right style="thin">
        <color indexed="64"/>
      </right>
      <top/>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top/>
      <bottom style="thin">
        <color theme="0"/>
      </bottom>
      <diagonal/>
    </border>
    <border>
      <left/>
      <right/>
      <top/>
      <bottom style="thin">
        <color theme="0"/>
      </bottom>
      <diagonal/>
    </border>
    <border>
      <left/>
      <right style="thin">
        <color indexed="63"/>
      </right>
      <top/>
      <bottom style="thin">
        <color theme="0"/>
      </bottom>
      <diagonal/>
    </border>
    <border>
      <left style="thin">
        <color indexed="63"/>
      </left>
      <right/>
      <top style="thin">
        <color theme="0"/>
      </top>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s>
  <cellStyleXfs count="15">
    <xf numFmtId="0" fontId="0" fillId="0" borderId="0"/>
    <xf numFmtId="0" fontId="16" fillId="0" borderId="0" applyNumberFormat="0" applyFill="0" applyBorder="0" applyAlignment="0" applyProtection="0"/>
    <xf numFmtId="0" fontId="7" fillId="0" borderId="0"/>
    <xf numFmtId="0" fontId="7" fillId="0" borderId="0"/>
    <xf numFmtId="0" fontId="15" fillId="0" borderId="0"/>
    <xf numFmtId="0" fontId="7" fillId="0" borderId="0"/>
    <xf numFmtId="0" fontId="2" fillId="0" borderId="0" applyFill="0" applyProtection="0"/>
    <xf numFmtId="0" fontId="7" fillId="0" borderId="0"/>
    <xf numFmtId="0" fontId="2" fillId="0" borderId="0" applyFill="0" applyProtection="0"/>
    <xf numFmtId="0" fontId="26" fillId="0" borderId="0"/>
    <xf numFmtId="0" fontId="7" fillId="0" borderId="0"/>
    <xf numFmtId="0" fontId="30" fillId="0" borderId="0"/>
    <xf numFmtId="0" fontId="7" fillId="0" borderId="0"/>
    <xf numFmtId="0" fontId="1" fillId="0" borderId="0"/>
    <xf numFmtId="0" fontId="33" fillId="0" borderId="0"/>
  </cellStyleXfs>
  <cellXfs count="299">
    <xf numFmtId="0" fontId="0" fillId="0" borderId="0" xfId="0"/>
    <xf numFmtId="0" fontId="0" fillId="5" borderId="1" xfId="0" applyFill="1" applyBorder="1" applyAlignment="1">
      <alignment vertical="center"/>
    </xf>
    <xf numFmtId="0" fontId="9" fillId="3" borderId="0" xfId="0" applyFont="1" applyFill="1"/>
    <xf numFmtId="0" fontId="7" fillId="3" borderId="0" xfId="0" applyFont="1" applyFill="1"/>
    <xf numFmtId="0" fontId="4" fillId="4" borderId="2" xfId="0" applyFont="1" applyFill="1" applyBorder="1" applyAlignment="1">
      <alignment vertical="center"/>
    </xf>
    <xf numFmtId="0" fontId="0" fillId="5" borderId="3" xfId="0" applyFill="1" applyBorder="1" applyAlignment="1">
      <alignment vertical="center"/>
    </xf>
    <xf numFmtId="0" fontId="16" fillId="0" borderId="0" xfId="1" applyProtection="1"/>
    <xf numFmtId="0" fontId="4" fillId="2" borderId="1" xfId="0" applyFont="1" applyFill="1" applyBorder="1"/>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4" fillId="5" borderId="1" xfId="0" applyFont="1" applyFill="1" applyBorder="1" applyAlignment="1">
      <alignment vertical="center"/>
    </xf>
    <xf numFmtId="0" fontId="18" fillId="0" borderId="2" xfId="0" applyFont="1" applyBorder="1" applyAlignment="1">
      <alignment vertical="top"/>
    </xf>
    <xf numFmtId="0" fontId="18" fillId="0" borderId="8" xfId="0" applyFont="1" applyBorder="1" applyAlignment="1">
      <alignment vertical="top"/>
    </xf>
    <xf numFmtId="0" fontId="18" fillId="0" borderId="0" xfId="0" applyFont="1"/>
    <xf numFmtId="0" fontId="18" fillId="0" borderId="0" xfId="0" applyFont="1" applyAlignment="1">
      <alignment vertical="top"/>
    </xf>
    <xf numFmtId="0" fontId="18" fillId="0" borderId="5" xfId="0" applyFont="1" applyBorder="1" applyAlignment="1">
      <alignment vertical="top"/>
    </xf>
    <xf numFmtId="0" fontId="19" fillId="0" borderId="9" xfId="0" applyFont="1" applyBorder="1" applyAlignment="1">
      <alignment vertical="top"/>
    </xf>
    <xf numFmtId="0" fontId="19" fillId="0" borderId="6" xfId="0" applyFont="1" applyBorder="1" applyAlignment="1">
      <alignment vertical="top"/>
    </xf>
    <xf numFmtId="0" fontId="19" fillId="0" borderId="7" xfId="0" applyFont="1" applyBorder="1" applyAlignment="1">
      <alignment vertical="top"/>
    </xf>
    <xf numFmtId="0" fontId="4" fillId="6" borderId="10" xfId="0" applyFont="1" applyFill="1" applyBorder="1" applyAlignment="1">
      <alignment vertical="top"/>
    </xf>
    <xf numFmtId="0" fontId="4" fillId="6" borderId="2" xfId="0" applyFont="1" applyFill="1" applyBorder="1" applyAlignment="1">
      <alignment vertical="top"/>
    </xf>
    <xf numFmtId="0" fontId="4" fillId="6" borderId="8" xfId="0" applyFont="1" applyFill="1" applyBorder="1" applyAlignment="1">
      <alignment vertical="top"/>
    </xf>
    <xf numFmtId="0" fontId="7" fillId="0" borderId="10" xfId="0" applyFont="1" applyBorder="1" applyAlignment="1">
      <alignment vertical="top"/>
    </xf>
    <xf numFmtId="0" fontId="7" fillId="0" borderId="2" xfId="0" applyFont="1" applyBorder="1" applyAlignment="1">
      <alignment vertical="top"/>
    </xf>
    <xf numFmtId="0" fontId="7" fillId="0" borderId="8" xfId="0" applyFont="1" applyBorder="1" applyAlignment="1">
      <alignment vertical="top"/>
    </xf>
    <xf numFmtId="0" fontId="4" fillId="6" borderId="9" xfId="0" applyFont="1" applyFill="1" applyBorder="1" applyAlignment="1">
      <alignment vertical="top"/>
    </xf>
    <xf numFmtId="0" fontId="4" fillId="6" borderId="6" xfId="0" applyFont="1" applyFill="1" applyBorder="1" applyAlignment="1">
      <alignment vertical="top"/>
    </xf>
    <xf numFmtId="0" fontId="4" fillId="6" borderId="7" xfId="0" applyFont="1" applyFill="1" applyBorder="1" applyAlignment="1">
      <alignment vertical="top"/>
    </xf>
    <xf numFmtId="0" fontId="7" fillId="0" borderId="9" xfId="0" applyFont="1" applyBorder="1" applyAlignment="1">
      <alignment vertical="top"/>
    </xf>
    <xf numFmtId="0" fontId="4" fillId="6" borderId="1" xfId="0" applyFont="1" applyFill="1" applyBorder="1" applyAlignment="1">
      <alignment vertical="top"/>
    </xf>
    <xf numFmtId="0" fontId="7" fillId="0" borderId="1" xfId="0" applyFont="1" applyBorder="1" applyAlignment="1">
      <alignment vertical="top"/>
    </xf>
    <xf numFmtId="0" fontId="4" fillId="6" borderId="4" xfId="0" applyFont="1" applyFill="1" applyBorder="1" applyAlignment="1">
      <alignment vertical="top"/>
    </xf>
    <xf numFmtId="0" fontId="4" fillId="6" borderId="0" xfId="0" applyFont="1" applyFill="1" applyAlignment="1">
      <alignment vertical="top"/>
    </xf>
    <xf numFmtId="0" fontId="4" fillId="6" borderId="5" xfId="0" applyFont="1" applyFill="1" applyBorder="1" applyAlignment="1">
      <alignment vertical="top"/>
    </xf>
    <xf numFmtId="0" fontId="7" fillId="4" borderId="4" xfId="0" applyFont="1" applyFill="1" applyBorder="1" applyAlignment="1">
      <alignment horizontal="left" vertical="top" indent="1"/>
    </xf>
    <xf numFmtId="0" fontId="5" fillId="3" borderId="4" xfId="0" applyFont="1" applyFill="1" applyBorder="1" applyAlignment="1">
      <alignment horizontal="left" indent="1"/>
    </xf>
    <xf numFmtId="0" fontId="4" fillId="4" borderId="10" xfId="0" applyFont="1" applyFill="1" applyBorder="1" applyAlignment="1">
      <alignment horizontal="left" indent="1"/>
    </xf>
    <xf numFmtId="0" fontId="7" fillId="4" borderId="9" xfId="0" applyFont="1" applyFill="1" applyBorder="1" applyAlignment="1">
      <alignment horizontal="left" vertical="top" indent="1"/>
    </xf>
    <xf numFmtId="0" fontId="20" fillId="0" borderId="1" xfId="0" applyFont="1" applyBorder="1" applyAlignment="1">
      <alignment vertical="top" wrapText="1"/>
    </xf>
    <xf numFmtId="165" fontId="20" fillId="0" borderId="1" xfId="0" applyNumberFormat="1" applyFont="1" applyBorder="1" applyAlignment="1">
      <alignment vertical="top" wrapText="1"/>
    </xf>
    <xf numFmtId="0" fontId="20" fillId="0" borderId="1" xfId="0" applyFont="1" applyBorder="1" applyAlignment="1">
      <alignment horizontal="left" vertical="top" wrapText="1"/>
    </xf>
    <xf numFmtId="165" fontId="20" fillId="0" borderId="1" xfId="0" applyNumberFormat="1" applyFont="1" applyBorder="1" applyAlignment="1">
      <alignment horizontal="left" vertical="top" wrapText="1"/>
    </xf>
    <xf numFmtId="0" fontId="7" fillId="0" borderId="1" xfId="0" applyFont="1" applyBorder="1" applyAlignment="1">
      <alignment horizontal="left" vertical="top"/>
    </xf>
    <xf numFmtId="0" fontId="9" fillId="3" borderId="0" xfId="0" applyFont="1" applyFill="1" applyAlignment="1">
      <alignment vertical="top"/>
    </xf>
    <xf numFmtId="0" fontId="5" fillId="3" borderId="4" xfId="0" applyFont="1" applyFill="1" applyBorder="1" applyAlignment="1">
      <alignment horizontal="left" vertical="top" indent="1"/>
    </xf>
    <xf numFmtId="0" fontId="18" fillId="0" borderId="4" xfId="0" applyFont="1" applyBorder="1" applyAlignment="1">
      <alignment horizontal="left" vertical="top" indent="1"/>
    </xf>
    <xf numFmtId="0" fontId="7" fillId="0" borderId="0" xfId="0" applyFont="1"/>
    <xf numFmtId="0" fontId="7" fillId="0" borderId="4" xfId="0" applyFont="1" applyBorder="1" applyAlignment="1">
      <alignment horizontal="left" vertical="top" indent="1"/>
    </xf>
    <xf numFmtId="0" fontId="4" fillId="0" borderId="4" xfId="0" applyFont="1" applyBorder="1" applyAlignment="1">
      <alignment horizontal="left" vertical="top" indent="1"/>
    </xf>
    <xf numFmtId="0" fontId="7" fillId="3" borderId="4" xfId="0" applyFont="1" applyFill="1" applyBorder="1" applyAlignment="1">
      <alignment horizontal="left" indent="1"/>
    </xf>
    <xf numFmtId="0" fontId="7" fillId="3" borderId="4" xfId="0" applyFont="1" applyFill="1" applyBorder="1" applyAlignment="1">
      <alignment horizontal="left" vertical="top" indent="1"/>
    </xf>
    <xf numFmtId="0" fontId="7" fillId="4" borderId="0" xfId="0" applyFont="1" applyFill="1" applyAlignment="1">
      <alignment vertical="top"/>
    </xf>
    <xf numFmtId="0" fontId="7" fillId="4" borderId="6" xfId="0" applyFont="1" applyFill="1" applyBorder="1" applyAlignment="1">
      <alignment vertical="top"/>
    </xf>
    <xf numFmtId="164" fontId="7" fillId="0" borderId="1" xfId="0" applyNumberFormat="1" applyFont="1" applyBorder="1" applyAlignment="1">
      <alignment horizontal="left" vertical="top"/>
    </xf>
    <xf numFmtId="0" fontId="7" fillId="0" borderId="10" xfId="0" applyFont="1" applyBorder="1" applyAlignment="1">
      <alignment horizontal="left" vertical="top" indent="1"/>
    </xf>
    <xf numFmtId="0" fontId="7" fillId="0" borderId="38" xfId="0" applyFont="1" applyBorder="1" applyAlignment="1">
      <alignment horizontal="left" vertical="top" indent="1"/>
    </xf>
    <xf numFmtId="0" fontId="18" fillId="0" borderId="39" xfId="0" applyFont="1" applyBorder="1" applyAlignment="1">
      <alignment vertical="top"/>
    </xf>
    <xf numFmtId="0" fontId="18" fillId="0" borderId="40" xfId="0" applyFont="1" applyBorder="1" applyAlignment="1">
      <alignment vertical="top"/>
    </xf>
    <xf numFmtId="0" fontId="7" fillId="0" borderId="41" xfId="0" applyFont="1" applyBorder="1" applyAlignment="1">
      <alignment horizontal="left" vertical="top" indent="1"/>
    </xf>
    <xf numFmtId="0" fontId="7" fillId="0" borderId="0" xfId="0" applyFont="1" applyAlignment="1">
      <alignment vertical="center"/>
    </xf>
    <xf numFmtId="0" fontId="7" fillId="3" borderId="11" xfId="0" applyFont="1" applyFill="1" applyBorder="1"/>
    <xf numFmtId="0" fontId="9" fillId="3" borderId="11" xfId="0" applyFont="1" applyFill="1" applyBorder="1"/>
    <xf numFmtId="0" fontId="9" fillId="3" borderId="11" xfId="0" applyFont="1" applyFill="1" applyBorder="1" applyAlignment="1">
      <alignment vertical="top"/>
    </xf>
    <xf numFmtId="0" fontId="4" fillId="4" borderId="12" xfId="0" applyFont="1" applyFill="1" applyBorder="1" applyAlignment="1">
      <alignment vertical="center"/>
    </xf>
    <xf numFmtId="0" fontId="7" fillId="4" borderId="11" xfId="0" applyFont="1" applyFill="1" applyBorder="1" applyAlignment="1">
      <alignment vertical="top"/>
    </xf>
    <xf numFmtId="0" fontId="7" fillId="4" borderId="13" xfId="0" applyFont="1" applyFill="1" applyBorder="1" applyAlignment="1">
      <alignment vertical="top"/>
    </xf>
    <xf numFmtId="0" fontId="7" fillId="0" borderId="11" xfId="0" applyFont="1" applyBorder="1"/>
    <xf numFmtId="0" fontId="4" fillId="2" borderId="3" xfId="0" applyFont="1" applyFill="1" applyBorder="1" applyAlignment="1">
      <alignment vertical="center"/>
    </xf>
    <xf numFmtId="0" fontId="0" fillId="0" borderId="11" xfId="0" applyBorder="1"/>
    <xf numFmtId="0" fontId="21" fillId="6" borderId="14" xfId="0" applyFont="1" applyFill="1" applyBorder="1" applyAlignment="1">
      <alignment vertical="top"/>
    </xf>
    <xf numFmtId="0" fontId="4" fillId="6" borderId="15" xfId="0" applyFont="1" applyFill="1" applyBorder="1" applyAlignment="1">
      <alignment vertical="top"/>
    </xf>
    <xf numFmtId="0" fontId="4" fillId="6" borderId="16" xfId="0" applyFont="1" applyFill="1" applyBorder="1" applyAlignment="1">
      <alignment vertical="top"/>
    </xf>
    <xf numFmtId="0" fontId="4" fillId="6" borderId="17" xfId="0" applyFont="1" applyFill="1" applyBorder="1" applyAlignment="1">
      <alignment vertical="top"/>
    </xf>
    <xf numFmtId="0" fontId="4" fillId="6" borderId="11" xfId="0" applyFont="1" applyFill="1" applyBorder="1" applyAlignment="1">
      <alignment vertical="top"/>
    </xf>
    <xf numFmtId="0" fontId="4" fillId="6" borderId="18" xfId="0" applyFont="1" applyFill="1" applyBorder="1" applyAlignment="1">
      <alignment vertical="top"/>
    </xf>
    <xf numFmtId="0" fontId="4" fillId="6" borderId="19" xfId="0" applyFont="1" applyFill="1" applyBorder="1" applyAlignment="1">
      <alignment vertical="top"/>
    </xf>
    <xf numFmtId="0" fontId="4" fillId="6" borderId="20" xfId="0" applyFont="1" applyFill="1" applyBorder="1" applyAlignment="1">
      <alignment vertical="top"/>
    </xf>
    <xf numFmtId="0" fontId="4" fillId="7" borderId="17" xfId="0" applyFont="1" applyFill="1" applyBorder="1"/>
    <xf numFmtId="0" fontId="4" fillId="5" borderId="14" xfId="0" applyFont="1" applyFill="1" applyBorder="1"/>
    <xf numFmtId="0" fontId="4" fillId="5" borderId="15" xfId="0" applyFont="1" applyFill="1" applyBorder="1"/>
    <xf numFmtId="0" fontId="4" fillId="5" borderId="16" xfId="0" applyFont="1" applyFill="1" applyBorder="1"/>
    <xf numFmtId="0" fontId="4" fillId="4" borderId="21" xfId="0" applyFont="1" applyFill="1" applyBorder="1"/>
    <xf numFmtId="0" fontId="0" fillId="8" borderId="22" xfId="0" applyFill="1" applyBorder="1"/>
    <xf numFmtId="0" fontId="4" fillId="4" borderId="22" xfId="0" applyFont="1" applyFill="1" applyBorder="1"/>
    <xf numFmtId="0" fontId="0" fillId="8" borderId="23" xfId="0" applyFill="1" applyBorder="1"/>
    <xf numFmtId="0" fontId="4" fillId="4" borderId="24" xfId="0" applyFont="1" applyFill="1" applyBorder="1"/>
    <xf numFmtId="0" fontId="4" fillId="4" borderId="25" xfId="0" applyFont="1" applyFill="1" applyBorder="1"/>
    <xf numFmtId="0" fontId="4" fillId="4" borderId="26" xfId="0" applyFont="1" applyFill="1" applyBorder="1"/>
    <xf numFmtId="0" fontId="0" fillId="7" borderId="17" xfId="0" applyFill="1" applyBorder="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7" fillId="5" borderId="30" xfId="0" applyFont="1" applyFill="1" applyBorder="1" applyAlignment="1">
      <alignment vertical="center"/>
    </xf>
    <xf numFmtId="0" fontId="8" fillId="5" borderId="31" xfId="0" applyFont="1" applyFill="1" applyBorder="1" applyAlignment="1">
      <alignment horizontal="center" vertical="center"/>
    </xf>
    <xf numFmtId="0" fontId="6" fillId="7" borderId="17" xfId="0" applyFont="1" applyFill="1" applyBorder="1" applyAlignment="1">
      <alignment vertical="top"/>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4" fillId="4" borderId="23" xfId="0" applyFont="1" applyFill="1" applyBorder="1"/>
    <xf numFmtId="0" fontId="8" fillId="5" borderId="34" xfId="0" applyFont="1" applyFill="1" applyBorder="1" applyAlignment="1">
      <alignment horizontal="center" vertical="center"/>
    </xf>
    <xf numFmtId="0" fontId="8" fillId="7" borderId="0" xfId="0" applyFont="1" applyFill="1" applyAlignment="1">
      <alignment horizontal="center" vertical="center"/>
    </xf>
    <xf numFmtId="0" fontId="7" fillId="0" borderId="35" xfId="0" applyFont="1" applyBorder="1" applyAlignment="1">
      <alignment horizontal="center" vertical="center"/>
    </xf>
    <xf numFmtId="0" fontId="7" fillId="7" borderId="21" xfId="0" applyFont="1" applyFill="1" applyBorder="1"/>
    <xf numFmtId="0" fontId="7" fillId="0" borderId="22" xfId="0" applyFont="1" applyBorder="1"/>
    <xf numFmtId="0" fontId="0" fillId="7" borderId="0" xfId="0" applyFill="1"/>
    <xf numFmtId="0" fontId="4" fillId="2" borderId="21" xfId="0" applyFont="1" applyFill="1" applyBorder="1"/>
    <xf numFmtId="0" fontId="4" fillId="2" borderId="22" xfId="0" applyFont="1" applyFill="1" applyBorder="1"/>
    <xf numFmtId="0" fontId="7" fillId="7" borderId="17" xfId="0" applyFont="1" applyFill="1" applyBorder="1" applyAlignment="1">
      <alignment vertical="top"/>
    </xf>
    <xf numFmtId="0" fontId="7" fillId="7" borderId="0" xfId="0" applyFont="1" applyFill="1" applyAlignment="1">
      <alignment vertical="top"/>
    </xf>
    <xf numFmtId="0" fontId="7" fillId="7" borderId="18" xfId="0" applyFont="1" applyFill="1" applyBorder="1" applyAlignment="1">
      <alignment vertical="top"/>
    </xf>
    <xf numFmtId="0" fontId="7" fillId="7" borderId="19" xfId="0" applyFont="1" applyFill="1" applyBorder="1" applyAlignment="1">
      <alignment vertical="top"/>
    </xf>
    <xf numFmtId="0" fontId="0" fillId="7" borderId="14" xfId="0" applyFill="1" applyBorder="1"/>
    <xf numFmtId="0" fontId="0" fillId="7" borderId="15" xfId="0" applyFill="1" applyBorder="1"/>
    <xf numFmtId="0" fontId="11" fillId="0" borderId="35" xfId="0" applyFont="1" applyBorder="1" applyAlignment="1">
      <alignment horizontal="center"/>
    </xf>
    <xf numFmtId="9" fontId="11" fillId="0" borderId="35" xfId="0" applyNumberFormat="1" applyFont="1" applyBorder="1" applyAlignment="1">
      <alignment horizontal="center"/>
    </xf>
    <xf numFmtId="0" fontId="4" fillId="7" borderId="36" xfId="0" applyFont="1" applyFill="1" applyBorder="1" applyAlignment="1">
      <alignment vertical="center"/>
    </xf>
    <xf numFmtId="0" fontId="4" fillId="7" borderId="37" xfId="0" applyFont="1" applyFill="1" applyBorder="1" applyAlignment="1">
      <alignment vertical="center"/>
    </xf>
    <xf numFmtId="0" fontId="6" fillId="7" borderId="0" xfId="0" applyFont="1" applyFill="1" applyAlignment="1">
      <alignment vertical="top" wrapText="1"/>
    </xf>
    <xf numFmtId="0" fontId="6" fillId="7" borderId="0" xfId="0" applyFont="1" applyFill="1" applyAlignment="1">
      <alignment vertical="top"/>
    </xf>
    <xf numFmtId="0" fontId="7" fillId="0" borderId="35" xfId="0" applyFont="1" applyBorder="1" applyAlignment="1">
      <alignment horizontal="center" vertical="center" wrapText="1"/>
    </xf>
    <xf numFmtId="0" fontId="0" fillId="7" borderId="18" xfId="0" applyFill="1" applyBorder="1"/>
    <xf numFmtId="0" fontId="0" fillId="7" borderId="19" xfId="0" applyFill="1" applyBorder="1"/>
    <xf numFmtId="0" fontId="22" fillId="7" borderId="0" xfId="0" applyFont="1" applyFill="1"/>
    <xf numFmtId="0" fontId="23" fillId="7" borderId="0" xfId="0" applyFont="1" applyFill="1"/>
    <xf numFmtId="0" fontId="4" fillId="7" borderId="1" xfId="0" applyFont="1" applyFill="1" applyBorder="1" applyAlignment="1">
      <alignment vertical="center"/>
    </xf>
    <xf numFmtId="0" fontId="2" fillId="7" borderId="0" xfId="0" applyFont="1" applyFill="1"/>
    <xf numFmtId="166" fontId="0" fillId="0" borderId="35" xfId="0" applyNumberFormat="1" applyBorder="1" applyAlignment="1">
      <alignment horizontal="left" vertical="top" wrapText="1"/>
    </xf>
    <xf numFmtId="14" fontId="0" fillId="0" borderId="35" xfId="0" applyNumberFormat="1" applyBorder="1" applyAlignment="1">
      <alignment horizontal="left" vertical="top" wrapText="1"/>
    </xf>
    <xf numFmtId="0" fontId="7" fillId="0" borderId="35" xfId="0" applyFont="1" applyBorder="1" applyAlignment="1">
      <alignment horizontal="left" vertical="top" wrapText="1"/>
    </xf>
    <xf numFmtId="0" fontId="4" fillId="7" borderId="14" xfId="0" applyFont="1" applyFill="1" applyBorder="1" applyAlignment="1">
      <alignment vertical="center"/>
    </xf>
    <xf numFmtId="0" fontId="4" fillId="7" borderId="15" xfId="0" applyFont="1" applyFill="1" applyBorder="1" applyAlignment="1">
      <alignment vertical="center"/>
    </xf>
    <xf numFmtId="0" fontId="0" fillId="7" borderId="16" xfId="0" applyFill="1" applyBorder="1"/>
    <xf numFmtId="0" fontId="0" fillId="7" borderId="11" xfId="0" applyFill="1" applyBorder="1"/>
    <xf numFmtId="0" fontId="0" fillId="7" borderId="20" xfId="0" applyFill="1" applyBorder="1"/>
    <xf numFmtId="0" fontId="4" fillId="2" borderId="23" xfId="0" applyFont="1" applyFill="1" applyBorder="1"/>
    <xf numFmtId="0" fontId="7" fillId="7" borderId="0" xfId="3" applyFill="1"/>
    <xf numFmtId="0" fontId="7" fillId="0" borderId="0" xfId="3"/>
    <xf numFmtId="0" fontId="7" fillId="0" borderId="31" xfId="0" applyFont="1" applyBorder="1" applyAlignment="1" applyProtection="1">
      <alignment horizontal="left" vertical="top" wrapText="1"/>
      <protection locked="0"/>
    </xf>
    <xf numFmtId="14" fontId="7" fillId="0" borderId="31" xfId="0" quotePrefix="1" applyNumberFormat="1" applyFont="1" applyBorder="1" applyAlignment="1" applyProtection="1">
      <alignment horizontal="left" vertical="top" wrapText="1"/>
      <protection locked="0"/>
    </xf>
    <xf numFmtId="164" fontId="7" fillId="0" borderId="31" xfId="0" applyNumberFormat="1"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165" fontId="7" fillId="0" borderId="3" xfId="0" applyNumberFormat="1" applyFont="1" applyBorder="1" applyAlignment="1" applyProtection="1">
      <alignment horizontal="left" vertical="top" wrapText="1"/>
      <protection locked="0"/>
    </xf>
    <xf numFmtId="0" fontId="0" fillId="0" borderId="0" xfId="0" applyAlignment="1">
      <alignment horizontal="left" vertical="top" wrapText="1"/>
    </xf>
    <xf numFmtId="14" fontId="0" fillId="0" borderId="0" xfId="0" applyNumberFormat="1"/>
    <xf numFmtId="166" fontId="7" fillId="0" borderId="35" xfId="0" applyNumberFormat="1" applyFont="1" applyBorder="1" applyAlignment="1">
      <alignment horizontal="left" vertical="top" wrapText="1"/>
    </xf>
    <xf numFmtId="0" fontId="26" fillId="0" borderId="0" xfId="9"/>
    <xf numFmtId="14" fontId="0" fillId="0" borderId="42" xfId="0" applyNumberFormat="1" applyBorder="1" applyAlignment="1">
      <alignment horizontal="left" vertical="top" wrapText="1"/>
    </xf>
    <xf numFmtId="0" fontId="7" fillId="0" borderId="42" xfId="0" applyFont="1" applyBorder="1" applyAlignment="1">
      <alignment horizontal="left" vertical="top" wrapText="1"/>
    </xf>
    <xf numFmtId="0" fontId="17" fillId="10" borderId="42" xfId="0" applyFont="1" applyFill="1" applyBorder="1" applyAlignment="1">
      <alignment wrapText="1"/>
    </xf>
    <xf numFmtId="0" fontId="25" fillId="7" borderId="42" xfId="0" applyFont="1" applyFill="1" applyBorder="1" applyAlignment="1">
      <alignment horizontal="left" vertical="center" wrapText="1"/>
    </xf>
    <xf numFmtId="0" fontId="25" fillId="7" borderId="42" xfId="0" applyFont="1" applyFill="1" applyBorder="1" applyAlignment="1">
      <alignment horizontal="center" wrapText="1"/>
    </xf>
    <xf numFmtId="0" fontId="4" fillId="2" borderId="35" xfId="0" applyFont="1" applyFill="1" applyBorder="1" applyAlignment="1">
      <alignment vertical="top" wrapText="1"/>
    </xf>
    <xf numFmtId="0" fontId="10" fillId="0" borderId="35" xfId="6" applyFont="1" applyFill="1" applyBorder="1" applyAlignment="1" applyProtection="1">
      <alignment vertical="top" wrapText="1"/>
    </xf>
    <xf numFmtId="0" fontId="10" fillId="11" borderId="35" xfId="6" applyNumberFormat="1" applyFont="1" applyFill="1" applyBorder="1" applyAlignment="1">
      <alignment horizontal="center" vertical="top" wrapText="1"/>
    </xf>
    <xf numFmtId="0" fontId="7" fillId="0" borderId="35" xfId="0" applyFont="1" applyBorder="1" applyAlignment="1">
      <alignment vertical="top" wrapText="1"/>
    </xf>
    <xf numFmtId="0" fontId="10" fillId="0" borderId="35" xfId="6" applyFont="1" applyBorder="1" applyAlignment="1">
      <alignment vertical="top" wrapText="1"/>
    </xf>
    <xf numFmtId="0" fontId="7" fillId="0" borderId="35" xfId="0" applyFont="1" applyBorder="1" applyAlignment="1">
      <alignment horizontal="center" vertical="top" wrapText="1"/>
    </xf>
    <xf numFmtId="0" fontId="7" fillId="0" borderId="35" xfId="0" applyFont="1" applyFill="1" applyBorder="1" applyAlignment="1">
      <alignment vertical="top" wrapText="1"/>
    </xf>
    <xf numFmtId="49" fontId="7" fillId="0" borderId="35" xfId="0" applyNumberFormat="1" applyFont="1" applyBorder="1" applyAlignment="1">
      <alignment vertical="top" wrapText="1"/>
    </xf>
    <xf numFmtId="0" fontId="7" fillId="0" borderId="35" xfId="2" applyFont="1" applyBorder="1" applyAlignment="1">
      <alignment vertical="top"/>
    </xf>
    <xf numFmtId="0" fontId="7" fillId="0" borderId="35" xfId="2" applyFont="1" applyBorder="1" applyAlignment="1" applyProtection="1">
      <alignment vertical="top"/>
      <protection locked="0"/>
    </xf>
    <xf numFmtId="0" fontId="20" fillId="0" borderId="35" xfId="0" applyFont="1" applyBorder="1" applyAlignment="1">
      <alignment vertical="top" wrapText="1"/>
    </xf>
    <xf numFmtId="0" fontId="10" fillId="0" borderId="35" xfId="6" applyNumberFormat="1" applyFont="1" applyFill="1" applyBorder="1" applyAlignment="1">
      <alignment horizontal="center" vertical="top" wrapText="1"/>
    </xf>
    <xf numFmtId="0" fontId="4" fillId="5" borderId="46" xfId="9" applyFont="1" applyFill="1" applyBorder="1" applyAlignment="1">
      <alignment horizontal="left" vertical="center" wrapText="1"/>
    </xf>
    <xf numFmtId="166" fontId="26" fillId="0" borderId="45" xfId="9" applyNumberFormat="1" applyBorder="1" applyAlignment="1">
      <alignment horizontal="left" vertical="top"/>
    </xf>
    <xf numFmtId="14" fontId="7" fillId="0" borderId="45" xfId="9" applyNumberFormat="1" applyFont="1" applyBorder="1" applyAlignment="1">
      <alignment horizontal="left" vertical="top"/>
    </xf>
    <xf numFmtId="0" fontId="10" fillId="9" borderId="45" xfId="9" applyFont="1" applyFill="1" applyBorder="1" applyAlignment="1">
      <alignment horizontal="left" vertical="top" wrapText="1"/>
    </xf>
    <xf numFmtId="14" fontId="26" fillId="0" borderId="45" xfId="9" applyNumberFormat="1" applyBorder="1" applyAlignment="1">
      <alignment horizontal="left" vertical="top"/>
    </xf>
    <xf numFmtId="0" fontId="7" fillId="0" borderId="45" xfId="12" applyBorder="1"/>
    <xf numFmtId="0" fontId="24" fillId="0" borderId="45" xfId="6" applyFont="1" applyFill="1" applyBorder="1" applyAlignment="1">
      <alignment horizontal="left" vertical="top" wrapText="1"/>
    </xf>
    <xf numFmtId="0" fontId="7" fillId="0" borderId="45" xfId="9" applyFont="1" applyBorder="1"/>
    <xf numFmtId="0" fontId="28" fillId="12" borderId="35" xfId="0" applyFont="1" applyFill="1" applyBorder="1" applyAlignment="1">
      <alignment horizontal="center" vertical="center" wrapText="1"/>
    </xf>
    <xf numFmtId="0" fontId="28" fillId="13" borderId="35" xfId="0" applyFont="1" applyFill="1" applyBorder="1" applyAlignment="1">
      <alignment horizontal="center" vertical="center" wrapText="1"/>
    </xf>
    <xf numFmtId="49" fontId="28" fillId="12" borderId="35" xfId="0" applyNumberFormat="1"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4" fillId="11" borderId="35" xfId="6" applyNumberFormat="1" applyFont="1" applyFill="1" applyBorder="1" applyAlignment="1">
      <alignment horizontal="left" vertical="top" wrapText="1"/>
    </xf>
    <xf numFmtId="0" fontId="24" fillId="11" borderId="35" xfId="0" applyFont="1" applyFill="1" applyBorder="1" applyAlignment="1">
      <alignment horizontal="left" vertical="top" wrapText="1"/>
    </xf>
    <xf numFmtId="0" fontId="32" fillId="11" borderId="35" xfId="0" applyFont="1" applyFill="1" applyBorder="1" applyAlignment="1">
      <alignment horizontal="left" vertical="top" wrapText="1"/>
    </xf>
    <xf numFmtId="0" fontId="10" fillId="11" borderId="35" xfId="6" applyNumberFormat="1" applyFont="1" applyFill="1" applyBorder="1" applyAlignment="1">
      <alignment horizontal="left" vertical="top" wrapText="1"/>
    </xf>
    <xf numFmtId="0" fontId="7" fillId="11" borderId="35" xfId="4" applyNumberFormat="1" applyFont="1" applyFill="1" applyBorder="1" applyAlignment="1">
      <alignment vertical="top" wrapText="1"/>
    </xf>
    <xf numFmtId="49" fontId="24" fillId="11" borderId="35" xfId="0" applyNumberFormat="1" applyFont="1" applyFill="1" applyBorder="1" applyAlignment="1">
      <alignment horizontal="left" wrapText="1"/>
    </xf>
    <xf numFmtId="0" fontId="7" fillId="11" borderId="35" xfId="6" applyNumberFormat="1" applyFont="1" applyFill="1" applyBorder="1" applyAlignment="1">
      <alignment horizontal="left" vertical="top" wrapText="1"/>
    </xf>
    <xf numFmtId="0" fontId="28" fillId="0" borderId="35" xfId="0" applyFont="1" applyFill="1" applyBorder="1" applyAlignment="1">
      <alignment horizontal="center" vertical="top" wrapText="1"/>
    </xf>
    <xf numFmtId="0" fontId="24" fillId="0" borderId="35" xfId="6" applyNumberFormat="1" applyFont="1" applyBorder="1" applyAlignment="1">
      <alignment horizontal="left" vertical="top" wrapText="1"/>
    </xf>
    <xf numFmtId="0" fontId="24" fillId="0" borderId="35" xfId="0" applyFont="1" applyBorder="1" applyAlignment="1">
      <alignment horizontal="left" vertical="top" wrapText="1"/>
    </xf>
    <xf numFmtId="0" fontId="32" fillId="0" borderId="35" xfId="0" applyFont="1" applyBorder="1" applyAlignment="1">
      <alignment horizontal="left" vertical="top" wrapText="1"/>
    </xf>
    <xf numFmtId="0" fontId="10" fillId="0" borderId="35" xfId="6" applyNumberFormat="1" applyFont="1" applyBorder="1" applyAlignment="1">
      <alignment horizontal="left" vertical="top" wrapText="1"/>
    </xf>
    <xf numFmtId="0" fontId="20" fillId="0" borderId="35" xfId="0" applyFont="1" applyBorder="1" applyAlignment="1">
      <alignment horizontal="left" vertical="top" wrapText="1"/>
    </xf>
    <xf numFmtId="49" fontId="24" fillId="0" borderId="35" xfId="0" applyNumberFormat="1" applyFont="1" applyBorder="1" applyAlignment="1">
      <alignment horizontal="left" wrapText="1"/>
    </xf>
    <xf numFmtId="0" fontId="20" fillId="11" borderId="35" xfId="0" applyFont="1" applyFill="1" applyBorder="1" applyAlignment="1">
      <alignment horizontal="left" vertical="top" wrapText="1"/>
    </xf>
    <xf numFmtId="49" fontId="20" fillId="11" borderId="35" xfId="0" applyNumberFormat="1" applyFont="1" applyFill="1" applyBorder="1" applyAlignment="1">
      <alignment horizontal="left" vertical="top" wrapText="1"/>
    </xf>
    <xf numFmtId="0" fontId="20" fillId="11" borderId="35" xfId="0" applyFont="1" applyFill="1" applyBorder="1" applyAlignment="1">
      <alignment horizontal="center" vertical="top" wrapText="1"/>
    </xf>
    <xf numFmtId="49" fontId="20" fillId="0" borderId="35" xfId="0" applyNumberFormat="1" applyFont="1" applyBorder="1" applyAlignment="1">
      <alignment horizontal="left" vertical="top" wrapText="1"/>
    </xf>
    <xf numFmtId="0" fontId="20" fillId="0" borderId="35" xfId="0" applyFont="1" applyBorder="1" applyAlignment="1">
      <alignment horizontal="center" vertical="top" wrapText="1"/>
    </xf>
    <xf numFmtId="49" fontId="24" fillId="11" borderId="35" xfId="0" applyNumberFormat="1" applyFont="1" applyFill="1" applyBorder="1" applyAlignment="1">
      <alignment horizontal="left" vertical="top" wrapText="1"/>
    </xf>
    <xf numFmtId="0" fontId="19" fillId="0" borderId="35" xfId="6" applyNumberFormat="1" applyFont="1" applyBorder="1" applyAlignment="1">
      <alignment horizontal="left" vertical="top" wrapText="1"/>
    </xf>
    <xf numFmtId="0" fontId="7" fillId="0" borderId="35" xfId="4" applyNumberFormat="1" applyFont="1" applyBorder="1" applyAlignment="1">
      <alignment vertical="top" wrapText="1"/>
    </xf>
    <xf numFmtId="167" fontId="32" fillId="0" borderId="35" xfId="0" applyNumberFormat="1" applyFont="1" applyBorder="1" applyAlignment="1">
      <alignment horizontal="left" vertical="top" wrapText="1"/>
    </xf>
    <xf numFmtId="0" fontId="7" fillId="0" borderId="35" xfId="6" applyNumberFormat="1" applyFont="1" applyBorder="1" applyAlignment="1">
      <alignment horizontal="left" vertical="top" wrapText="1"/>
    </xf>
    <xf numFmtId="0" fontId="20" fillId="0" borderId="35" xfId="0" applyFont="1" applyFill="1" applyBorder="1" applyAlignment="1">
      <alignment vertical="top" wrapText="1"/>
    </xf>
    <xf numFmtId="0" fontId="20" fillId="11" borderId="35" xfId="0" applyFont="1" applyFill="1" applyBorder="1" applyAlignment="1">
      <alignment vertical="top" wrapText="1"/>
    </xf>
    <xf numFmtId="167" fontId="32" fillId="11" borderId="35" xfId="0" applyNumberFormat="1" applyFont="1" applyFill="1" applyBorder="1" applyAlignment="1">
      <alignment horizontal="left" vertical="top" wrapText="1"/>
    </xf>
    <xf numFmtId="0" fontId="20" fillId="0" borderId="35" xfId="6" applyNumberFormat="1" applyFont="1" applyBorder="1" applyAlignment="1">
      <alignment horizontal="left" vertical="top" wrapText="1"/>
    </xf>
    <xf numFmtId="0" fontId="21" fillId="0" borderId="35" xfId="0" applyFont="1" applyBorder="1" applyAlignment="1">
      <alignment horizontal="left" vertical="top" wrapText="1"/>
    </xf>
    <xf numFmtId="167" fontId="20" fillId="0" borderId="35" xfId="6" applyNumberFormat="1" applyFont="1" applyBorder="1" applyAlignment="1">
      <alignment horizontal="left" vertical="top" wrapText="1"/>
    </xf>
    <xf numFmtId="0" fontId="10" fillId="0" borderId="35" xfId="6" applyNumberFormat="1" applyFont="1" applyFill="1" applyBorder="1" applyAlignment="1">
      <alignment vertical="top" wrapText="1"/>
    </xf>
    <xf numFmtId="0" fontId="20" fillId="11" borderId="35" xfId="6" applyNumberFormat="1" applyFont="1" applyFill="1" applyBorder="1" applyAlignment="1">
      <alignment horizontal="left" vertical="top" wrapText="1"/>
    </xf>
    <xf numFmtId="0" fontId="7" fillId="11" borderId="35" xfId="4" applyNumberFormat="1" applyFont="1" applyFill="1" applyBorder="1" applyAlignment="1">
      <alignment horizontal="left" vertical="top" wrapText="1"/>
    </xf>
    <xf numFmtId="167" fontId="20" fillId="11" borderId="35" xfId="6" applyNumberFormat="1" applyFont="1" applyFill="1" applyBorder="1" applyAlignment="1">
      <alignment horizontal="left" vertical="top" wrapText="1"/>
    </xf>
    <xf numFmtId="0" fontId="20" fillId="0" borderId="35" xfId="2" applyNumberFormat="1" applyFont="1" applyFill="1" applyBorder="1" applyAlignment="1">
      <alignment horizontal="left" vertical="top" wrapText="1"/>
    </xf>
    <xf numFmtId="0" fontId="24" fillId="0" borderId="35" xfId="5" applyNumberFormat="1" applyFont="1" applyBorder="1" applyAlignment="1">
      <alignment horizontal="left" vertical="top" wrapText="1"/>
    </xf>
    <xf numFmtId="0" fontId="7" fillId="0" borderId="35" xfId="8" applyNumberFormat="1" applyFont="1" applyBorder="1" applyAlignment="1">
      <alignment horizontal="left" vertical="top" wrapText="1"/>
    </xf>
    <xf numFmtId="10" fontId="7" fillId="0" borderId="35" xfId="8" applyNumberFormat="1" applyFont="1" applyBorder="1" applyAlignment="1">
      <alignment horizontal="left" vertical="top" wrapText="1"/>
    </xf>
    <xf numFmtId="0" fontId="7" fillId="11" borderId="35" xfId="8" applyNumberFormat="1" applyFont="1" applyFill="1" applyBorder="1" applyAlignment="1">
      <alignment horizontal="left" vertical="top" wrapText="1"/>
    </xf>
    <xf numFmtId="10" fontId="7" fillId="11" borderId="35" xfId="8" applyNumberFormat="1" applyFont="1" applyFill="1" applyBorder="1" applyAlignment="1">
      <alignment horizontal="left" vertical="top" wrapText="1"/>
    </xf>
    <xf numFmtId="0" fontId="20" fillId="0" borderId="35" xfId="10" applyNumberFormat="1" applyFont="1" applyBorder="1" applyAlignment="1">
      <alignment horizontal="left" vertical="top" wrapText="1"/>
    </xf>
    <xf numFmtId="0" fontId="24" fillId="0" borderId="35" xfId="10" applyNumberFormat="1" applyFont="1" applyBorder="1" applyAlignment="1">
      <alignment horizontal="left" vertical="top" wrapText="1"/>
    </xf>
    <xf numFmtId="0" fontId="10" fillId="0" borderId="35" xfId="10" applyNumberFormat="1" applyFont="1" applyBorder="1" applyAlignment="1">
      <alignment horizontal="left" vertical="top" wrapText="1"/>
    </xf>
    <xf numFmtId="0" fontId="20" fillId="11" borderId="35" xfId="10" applyNumberFormat="1" applyFont="1" applyFill="1" applyBorder="1" applyAlignment="1">
      <alignment horizontal="left" vertical="top" wrapText="1"/>
    </xf>
    <xf numFmtId="0" fontId="24" fillId="11" borderId="35" xfId="10" applyNumberFormat="1" applyFont="1" applyFill="1" applyBorder="1" applyAlignment="1">
      <alignment horizontal="left" vertical="top" wrapText="1"/>
    </xf>
    <xf numFmtId="0" fontId="10" fillId="11" borderId="35" xfId="10" applyNumberFormat="1" applyFont="1" applyFill="1" applyBorder="1" applyAlignment="1">
      <alignment horizontal="left" vertical="top" wrapText="1"/>
    </xf>
    <xf numFmtId="0" fontId="20" fillId="11" borderId="35" xfId="2" applyNumberFormat="1" applyFont="1" applyFill="1" applyBorder="1" applyAlignment="1">
      <alignment horizontal="left" vertical="top" wrapText="1"/>
    </xf>
    <xf numFmtId="0" fontId="20" fillId="0" borderId="35" xfId="2" applyNumberFormat="1" applyFont="1" applyBorder="1" applyAlignment="1">
      <alignment horizontal="left" vertical="top" wrapText="1"/>
    </xf>
    <xf numFmtId="0" fontId="27" fillId="0" borderId="35" xfId="6" applyNumberFormat="1" applyFont="1" applyBorder="1" applyAlignment="1">
      <alignment horizontal="left" vertical="top" wrapText="1"/>
    </xf>
    <xf numFmtId="0" fontId="20" fillId="11" borderId="35" xfId="0" applyFont="1" applyFill="1" applyBorder="1" applyAlignment="1">
      <alignment vertical="top"/>
    </xf>
    <xf numFmtId="0" fontId="7" fillId="14" borderId="35" xfId="4" applyNumberFormat="1" applyFont="1" applyFill="1" applyBorder="1" applyAlignment="1">
      <alignment vertical="top" wrapText="1"/>
    </xf>
    <xf numFmtId="167" fontId="32" fillId="11" borderId="35" xfId="0" applyNumberFormat="1" applyFont="1" applyFill="1" applyBorder="1" applyAlignment="1">
      <alignment horizontal="left" vertical="top"/>
    </xf>
    <xf numFmtId="0" fontId="32" fillId="0" borderId="35" xfId="0" applyFont="1" applyBorder="1" applyAlignment="1">
      <alignment horizontal="left" vertical="top"/>
    </xf>
    <xf numFmtId="0" fontId="20" fillId="0" borderId="35" xfId="0" applyFont="1" applyBorder="1" applyAlignment="1">
      <alignment vertical="top"/>
    </xf>
    <xf numFmtId="167" fontId="32" fillId="0" borderId="35" xfId="0" applyNumberFormat="1" applyFont="1" applyBorder="1" applyAlignment="1">
      <alignment horizontal="left" vertical="top"/>
    </xf>
    <xf numFmtId="0" fontId="4" fillId="2" borderId="35" xfId="0" applyFont="1" applyFill="1" applyBorder="1" applyAlignment="1" applyProtection="1">
      <alignment vertical="top" wrapText="1"/>
      <protection locked="0"/>
    </xf>
    <xf numFmtId="49" fontId="4" fillId="2" borderId="35" xfId="0" applyNumberFormat="1" applyFont="1" applyFill="1" applyBorder="1" applyAlignment="1" applyProtection="1">
      <alignment vertical="top" wrapText="1"/>
      <protection locked="0"/>
    </xf>
    <xf numFmtId="0" fontId="7" fillId="0" borderId="35" xfId="2" applyBorder="1"/>
    <xf numFmtId="0" fontId="28" fillId="12" borderId="35" xfId="2" applyNumberFormat="1" applyFont="1" applyFill="1" applyBorder="1" applyAlignment="1">
      <alignment horizontal="left" vertical="top" wrapText="1"/>
    </xf>
    <xf numFmtId="0" fontId="28" fillId="13" borderId="35" xfId="2" applyNumberFormat="1" applyFont="1" applyFill="1" applyBorder="1" applyAlignment="1">
      <alignment horizontal="left" vertical="top" wrapText="1"/>
    </xf>
    <xf numFmtId="0" fontId="14" fillId="12" borderId="35" xfId="6" applyNumberFormat="1" applyFont="1" applyFill="1" applyBorder="1" applyAlignment="1">
      <alignment wrapText="1"/>
    </xf>
    <xf numFmtId="0" fontId="28" fillId="12" borderId="35" xfId="2" applyNumberFormat="1" applyFont="1" applyFill="1" applyBorder="1" applyAlignment="1">
      <alignment vertical="top" wrapText="1"/>
    </xf>
    <xf numFmtId="0" fontId="10" fillId="0" borderId="35" xfId="6" applyFont="1" applyFill="1" applyBorder="1" applyAlignment="1" applyProtection="1">
      <alignment wrapText="1"/>
    </xf>
    <xf numFmtId="0" fontId="24" fillId="11" borderId="35" xfId="2" applyNumberFormat="1" applyFont="1" applyFill="1" applyBorder="1" applyAlignment="1">
      <alignment horizontal="left" vertical="top" wrapText="1"/>
    </xf>
    <xf numFmtId="0" fontId="19" fillId="11" borderId="35" xfId="6" applyNumberFormat="1" applyFont="1" applyFill="1" applyBorder="1" applyAlignment="1">
      <alignment horizontal="left" vertical="top" wrapText="1"/>
    </xf>
    <xf numFmtId="0" fontId="7" fillId="11" borderId="35" xfId="13" applyNumberFormat="1" applyFont="1" applyFill="1" applyBorder="1" applyAlignment="1">
      <alignment vertical="top" wrapText="1"/>
    </xf>
    <xf numFmtId="0" fontId="21" fillId="11" borderId="35" xfId="2" applyNumberFormat="1" applyFont="1" applyFill="1" applyBorder="1" applyAlignment="1">
      <alignment horizontal="left" vertical="top" wrapText="1"/>
    </xf>
    <xf numFmtId="0" fontId="10" fillId="11" borderId="35" xfId="6" applyNumberFormat="1" applyFont="1" applyFill="1" applyBorder="1" applyAlignment="1">
      <alignment wrapText="1"/>
    </xf>
    <xf numFmtId="0" fontId="24" fillId="0" borderId="35" xfId="2" applyNumberFormat="1" applyFont="1" applyBorder="1" applyAlignment="1">
      <alignment horizontal="left" vertical="top" wrapText="1"/>
    </xf>
    <xf numFmtId="0" fontId="7" fillId="0" borderId="35" xfId="13" applyNumberFormat="1" applyFont="1" applyBorder="1" applyAlignment="1">
      <alignment vertical="top" wrapText="1"/>
    </xf>
    <xf numFmtId="0" fontId="20" fillId="0" borderId="35" xfId="2" applyNumberFormat="1" applyFont="1" applyBorder="1" applyAlignment="1">
      <alignment vertical="top" wrapText="1"/>
    </xf>
    <xf numFmtId="0" fontId="21" fillId="0" borderId="35" xfId="2" applyNumberFormat="1" applyFont="1" applyBorder="1" applyAlignment="1">
      <alignment horizontal="left" vertical="top" wrapText="1"/>
    </xf>
    <xf numFmtId="0" fontId="10" fillId="0" borderId="35" xfId="6" applyNumberFormat="1" applyFont="1" applyBorder="1" applyAlignment="1">
      <alignment wrapText="1"/>
    </xf>
    <xf numFmtId="0" fontId="20" fillId="11" borderId="35" xfId="2" applyNumberFormat="1" applyFont="1" applyFill="1" applyBorder="1" applyAlignment="1">
      <alignment horizontal="left" vertical="top"/>
    </xf>
    <xf numFmtId="0" fontId="20" fillId="0" borderId="35" xfId="0" applyFont="1" applyBorder="1" applyAlignment="1">
      <alignment horizontal="left" vertical="top"/>
    </xf>
    <xf numFmtId="0" fontId="7" fillId="0" borderId="35" xfId="4" applyNumberFormat="1" applyFont="1" applyBorder="1" applyAlignment="1">
      <alignment horizontal="left" vertical="top" wrapText="1"/>
    </xf>
    <xf numFmtId="0" fontId="10" fillId="0" borderId="35" xfId="6" applyNumberFormat="1" applyFont="1" applyBorder="1" applyAlignment="1">
      <alignment horizontal="center" vertical="top" wrapText="1"/>
    </xf>
    <xf numFmtId="0" fontId="20" fillId="11" borderId="35" xfId="2" applyNumberFormat="1" applyFont="1" applyFill="1" applyBorder="1" applyAlignment="1">
      <alignment vertical="top" wrapText="1"/>
    </xf>
    <xf numFmtId="0" fontId="20" fillId="0" borderId="35" xfId="2" applyNumberFormat="1" applyFont="1" applyBorder="1" applyAlignment="1">
      <alignment horizontal="left" vertical="top"/>
    </xf>
    <xf numFmtId="49" fontId="20" fillId="11" borderId="35" xfId="6" applyNumberFormat="1" applyFont="1" applyFill="1" applyBorder="1" applyAlignment="1">
      <alignment horizontal="left" vertical="top" wrapText="1"/>
    </xf>
    <xf numFmtId="49" fontId="20" fillId="0" borderId="35" xfId="6" applyNumberFormat="1" applyFont="1" applyBorder="1" applyAlignment="1">
      <alignment horizontal="left" vertical="top" wrapText="1"/>
    </xf>
    <xf numFmtId="0" fontId="7" fillId="8" borderId="35" xfId="2" applyFill="1" applyBorder="1"/>
    <xf numFmtId="10" fontId="10" fillId="0" borderId="35" xfId="6" applyNumberFormat="1" applyFont="1" applyFill="1" applyBorder="1" applyAlignment="1" applyProtection="1">
      <alignment wrapText="1"/>
    </xf>
    <xf numFmtId="0" fontId="10" fillId="0" borderId="35" xfId="6" applyFont="1" applyFill="1" applyBorder="1" applyAlignment="1" applyProtection="1">
      <alignment horizontal="left" vertical="top" wrapText="1"/>
    </xf>
    <xf numFmtId="0" fontId="7" fillId="0" borderId="35" xfId="2" applyBorder="1" applyProtection="1">
      <protection locked="0"/>
    </xf>
    <xf numFmtId="0" fontId="7" fillId="0" borderId="42" xfId="0" applyFont="1" applyBorder="1" applyAlignment="1">
      <alignment vertical="top" wrapText="1"/>
    </xf>
    <xf numFmtId="0" fontId="4" fillId="2" borderId="43" xfId="0" applyFont="1" applyFill="1" applyBorder="1" applyAlignment="1">
      <alignment horizontal="left" vertical="center" indent="1"/>
    </xf>
    <xf numFmtId="0" fontId="4" fillId="2" borderId="44" xfId="0" applyFont="1" applyFill="1" applyBorder="1" applyAlignment="1">
      <alignment vertical="center"/>
    </xf>
    <xf numFmtId="0" fontId="4" fillId="0" borderId="43" xfId="0" applyFont="1" applyBorder="1" applyAlignment="1">
      <alignment horizontal="left" vertical="top"/>
    </xf>
    <xf numFmtId="0" fontId="4" fillId="0" borderId="43" xfId="0" applyFont="1" applyBorder="1" applyAlignment="1">
      <alignment vertical="center"/>
    </xf>
    <xf numFmtId="0" fontId="0" fillId="5" borderId="43" xfId="0" applyFill="1" applyBorder="1" applyAlignment="1">
      <alignment vertical="center"/>
    </xf>
    <xf numFmtId="0" fontId="0" fillId="5" borderId="44" xfId="0" applyFill="1" applyBorder="1" applyAlignment="1">
      <alignment vertical="center"/>
    </xf>
    <xf numFmtId="0" fontId="8" fillId="5" borderId="45" xfId="0" applyFont="1" applyFill="1" applyBorder="1" applyAlignment="1">
      <alignment horizontal="center" vertical="center"/>
    </xf>
    <xf numFmtId="0" fontId="4" fillId="2" borderId="43" xfId="0" applyFont="1" applyFill="1" applyBorder="1"/>
    <xf numFmtId="0" fontId="4" fillId="2" borderId="44" xfId="0" applyFont="1" applyFill="1" applyBorder="1"/>
    <xf numFmtId="0" fontId="4" fillId="5" borderId="43" xfId="0" applyFont="1" applyFill="1" applyBorder="1" applyAlignment="1">
      <alignment horizontal="left" vertical="center" indent="1"/>
    </xf>
    <xf numFmtId="0" fontId="4" fillId="5" borderId="44" xfId="0" applyFont="1" applyFill="1" applyBorder="1" applyAlignment="1">
      <alignment vertical="center"/>
    </xf>
    <xf numFmtId="0" fontId="4" fillId="5" borderId="43" xfId="0" applyFont="1" applyFill="1" applyBorder="1" applyAlignment="1">
      <alignment vertical="center"/>
    </xf>
    <xf numFmtId="0" fontId="4" fillId="6" borderId="43" xfId="0" applyFont="1" applyFill="1" applyBorder="1" applyAlignment="1">
      <alignment vertical="top"/>
    </xf>
    <xf numFmtId="0" fontId="4" fillId="6" borderId="44" xfId="0" applyFont="1" applyFill="1" applyBorder="1" applyAlignment="1">
      <alignment vertical="top"/>
    </xf>
    <xf numFmtId="0" fontId="7" fillId="0" borderId="43" xfId="0" applyFont="1" applyBorder="1" applyAlignment="1">
      <alignment vertical="top"/>
    </xf>
    <xf numFmtId="0" fontId="7" fillId="0" borderId="44" xfId="0" applyFont="1" applyBorder="1" applyAlignment="1">
      <alignment vertical="top"/>
    </xf>
    <xf numFmtId="0" fontId="4" fillId="5" borderId="45" xfId="0" applyFont="1" applyFill="1" applyBorder="1" applyAlignment="1">
      <alignment horizontal="left" vertical="center" wrapText="1"/>
    </xf>
    <xf numFmtId="166" fontId="0" fillId="0" borderId="45" xfId="0" applyNumberFormat="1" applyBorder="1" applyAlignment="1">
      <alignment horizontal="left" vertical="top"/>
    </xf>
    <xf numFmtId="14" fontId="0" fillId="0" borderId="43" xfId="0" applyNumberFormat="1" applyBorder="1" applyAlignment="1">
      <alignment horizontal="left" vertical="top"/>
    </xf>
    <xf numFmtId="0" fontId="7" fillId="0" borderId="45" xfId="0" applyFont="1" applyBorder="1" applyAlignment="1">
      <alignment horizontal="left" vertical="top" wrapText="1"/>
    </xf>
    <xf numFmtId="0" fontId="7" fillId="0" borderId="45" xfId="0" applyFont="1" applyBorder="1" applyAlignment="1">
      <alignment horizontal="left" vertical="top"/>
    </xf>
    <xf numFmtId="14" fontId="0" fillId="0" borderId="45" xfId="0" applyNumberFormat="1" applyBorder="1" applyAlignment="1">
      <alignment horizontal="left" vertical="top"/>
    </xf>
    <xf numFmtId="0" fontId="6" fillId="7" borderId="17" xfId="0" applyFont="1" applyFill="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4" fillId="2" borderId="35" xfId="2" applyFont="1" applyFill="1" applyBorder="1" applyAlignment="1">
      <alignment horizontal="left"/>
    </xf>
    <xf numFmtId="0" fontId="4" fillId="2" borderId="35" xfId="0" applyFont="1" applyFill="1" applyBorder="1" applyAlignment="1">
      <alignment horizontal="left" vertical="top" wrapText="1"/>
    </xf>
    <xf numFmtId="0" fontId="4" fillId="2" borderId="43" xfId="9" applyFont="1" applyFill="1" applyBorder="1" applyAlignment="1">
      <alignment horizontal="left"/>
    </xf>
    <xf numFmtId="0" fontId="4" fillId="2" borderId="44" xfId="9" applyFont="1" applyFill="1" applyBorder="1" applyAlignment="1">
      <alignment horizontal="left"/>
    </xf>
  </cellXfs>
  <cellStyles count="15">
    <cellStyle name="Hyperlink" xfId="1" builtinId="8"/>
    <cellStyle name="Normal" xfId="0" builtinId="0"/>
    <cellStyle name="Normal 2" xfId="2" xr:uid="{00000000-0005-0000-0000-000002000000}"/>
    <cellStyle name="Normal 2 2" xfId="3" xr:uid="{00000000-0005-0000-0000-000003000000}"/>
    <cellStyle name="Normal 257" xfId="4" xr:uid="{00000000-0005-0000-0000-000004000000}"/>
    <cellStyle name="Normal 257 2" xfId="13" xr:uid="{5ACEAE61-961E-480A-B1E8-2892B71FC86A}"/>
    <cellStyle name="Normal 3" xfId="5" xr:uid="{00000000-0005-0000-0000-000005000000}"/>
    <cellStyle name="Normal 4" xfId="6" xr:uid="{00000000-0005-0000-0000-000006000000}"/>
    <cellStyle name="Normal 4 2" xfId="7" xr:uid="{00000000-0005-0000-0000-000007000000}"/>
    <cellStyle name="Normal 5" xfId="8" xr:uid="{00000000-0005-0000-0000-000008000000}"/>
    <cellStyle name="Normal 6" xfId="10" xr:uid="{32E98088-BFA7-49DD-9D43-32608B72EE11}"/>
    <cellStyle name="Normal 7" xfId="11" xr:uid="{15F0A9C8-3DAB-4841-98ED-9E6E92E07DB9}"/>
    <cellStyle name="Normal 7 6" xfId="12" xr:uid="{B0FECA9E-E653-4D7E-BF60-06E6DF03566E}"/>
    <cellStyle name="Normal 8" xfId="9" xr:uid="{A9B8355A-560F-43EC-9E47-851E54A39433}"/>
    <cellStyle name="Normal 9" xfId="14" xr:uid="{795E0325-1211-4AF5-A430-B859DBF7E62D}"/>
  </cellStyles>
  <dxfs count="28">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rgb="FFFF0000"/>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1768</xdr:colOff>
      <xdr:row>2</xdr:row>
      <xdr:rowOff>2381</xdr:rowOff>
    </xdr:from>
    <xdr:to>
      <xdr:col>3</xdr:col>
      <xdr:colOff>1768</xdr:colOff>
      <xdr:row>6</xdr:row>
      <xdr:rowOff>583</xdr:rowOff>
    </xdr:to>
    <xdr:pic>
      <xdr:nvPicPr>
        <xdr:cNvPr id="1058" name="Picture 1" descr="The official logo of the IRS" title="IRS Logo">
          <a:extLst>
            <a:ext uri="{FF2B5EF4-FFF2-40B4-BE49-F238E27FC236}">
              <a16:creationId xmlns:a16="http://schemas.microsoft.com/office/drawing/2014/main" id="{DCB70149-0880-41F9-B429-98FFE39794A7}"/>
            </a:ext>
          </a:extLst>
        </xdr:cNvPr>
        <xdr:cNvPicPr>
          <a:picLocks noChangeAspect="1"/>
        </xdr:cNvPicPr>
      </xdr:nvPicPr>
      <xdr:blipFill>
        <a:blip xmlns:r="http://schemas.openxmlformats.org/officeDocument/2006/relationships" r:embed="rId1"/>
        <a:srcRect/>
        <a:stretch>
          <a:fillRect/>
        </a:stretch>
      </xdr:blipFill>
      <xdr:spPr bwMode="auto">
        <a:xfrm>
          <a:off x="7172325" y="76200"/>
          <a:ext cx="1038225" cy="1038225"/>
        </a:xfrm>
        <a:prstGeom prst="rect">
          <a:avLst/>
        </a:prstGeom>
        <a:noFill/>
        <a:ln>
          <a:noFill/>
        </a:ln>
      </xdr:spPr>
    </xdr:pic>
    <xdr:clientData/>
  </xdr:twoCellAnchor>
  <xdr:twoCellAnchor editAs="oneCell">
    <xdr:from>
      <xdr:col>3</xdr:col>
      <xdr:colOff>1587</xdr:colOff>
      <xdr:row>0</xdr:row>
      <xdr:rowOff>257969</xdr:rowOff>
    </xdr:from>
    <xdr:to>
      <xdr:col>3</xdr:col>
      <xdr:colOff>1587</xdr:colOff>
      <xdr:row>6</xdr:row>
      <xdr:rowOff>2855</xdr:rowOff>
    </xdr:to>
    <xdr:pic>
      <xdr:nvPicPr>
        <xdr:cNvPr id="3" name="Picture 2" descr="The official logo of the IRS" title="IRS Logo">
          <a:extLst>
            <a:ext uri="{FF2B5EF4-FFF2-40B4-BE49-F238E27FC236}">
              <a16:creationId xmlns:a16="http://schemas.microsoft.com/office/drawing/2014/main" id="{F1F98FB0-4EA1-4B98-82C9-7EA3267F4E97}"/>
            </a:ext>
          </a:extLst>
        </xdr:cNvPr>
        <xdr:cNvPicPr/>
      </xdr:nvPicPr>
      <xdr:blipFill>
        <a:blip xmlns:r="http://schemas.openxmlformats.org/officeDocument/2006/relationships" r:embed="rId1"/>
        <a:srcRect/>
        <a:stretch>
          <a:fillRect/>
        </a:stretch>
      </xdr:blipFill>
      <xdr:spPr bwMode="auto">
        <a:xfrm>
          <a:off x="7262813" y="35719"/>
          <a:ext cx="1186815" cy="11569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12458700</xdr:colOff>
      <xdr:row>39</xdr:row>
      <xdr:rowOff>1514475</xdr:rowOff>
    </xdr:from>
    <xdr:to>
      <xdr:col>14</xdr:col>
      <xdr:colOff>0</xdr:colOff>
      <xdr:row>57</xdr:row>
      <xdr:rowOff>0</xdr:rowOff>
    </xdr:to>
    <xdr:pic>
      <xdr:nvPicPr>
        <xdr:cNvPr id="29702" name="Picture 1">
          <a:extLst>
            <a:ext uri="{FF2B5EF4-FFF2-40B4-BE49-F238E27FC236}">
              <a16:creationId xmlns:a16="http://schemas.microsoft.com/office/drawing/2014/main" id="{D3E48975-39A5-4BDF-8676-2F84E37A1B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6496050"/>
          <a:ext cx="8048625"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shboard">
    <pageSetUpPr fitToPage="1"/>
  </sheetPr>
  <dimension ref="A1:D49"/>
  <sheetViews>
    <sheetView showGridLines="0" tabSelected="1" zoomScale="115" zoomScaleNormal="115" zoomScaleSheetLayoutView="100" workbookViewId="0"/>
  </sheetViews>
  <sheetFormatPr defaultColWidth="0" defaultRowHeight="12.75" customHeight="1" zeroHeight="1" x14ac:dyDescent="0.25"/>
  <cols>
    <col min="1" max="1" width="9.26953125" customWidth="1"/>
    <col min="2" max="2" width="9.7265625" customWidth="1"/>
    <col min="3" max="3" width="111.26953125" customWidth="1"/>
    <col min="4" max="4" width="2.26953125" customWidth="1"/>
    <col min="5" max="16384" width="9.26953125" hidden="1"/>
  </cols>
  <sheetData>
    <row r="1" spans="1:3" ht="21" customHeight="1" x14ac:dyDescent="0.35">
      <c r="A1" s="38" t="s">
        <v>0</v>
      </c>
      <c r="B1" s="3"/>
      <c r="C1" s="63"/>
    </row>
    <row r="2" spans="1:3" ht="15.5" x14ac:dyDescent="0.35">
      <c r="A2" s="38" t="s">
        <v>1</v>
      </c>
      <c r="B2" s="2"/>
      <c r="C2" s="64"/>
    </row>
    <row r="3" spans="1:3" ht="21" customHeight="1" x14ac:dyDescent="0.25">
      <c r="A3" s="47" t="s">
        <v>2</v>
      </c>
      <c r="B3" s="46"/>
      <c r="C3" s="65"/>
    </row>
    <row r="4" spans="1:3" ht="12.5" x14ac:dyDescent="0.25">
      <c r="A4" s="52" t="s">
        <v>3</v>
      </c>
      <c r="B4" s="3"/>
      <c r="C4" s="63"/>
    </row>
    <row r="5" spans="1:3" ht="12.5" x14ac:dyDescent="0.25">
      <c r="A5" s="52" t="s">
        <v>4</v>
      </c>
      <c r="B5" s="3"/>
      <c r="C5" s="63"/>
    </row>
    <row r="6" spans="1:3" ht="20.149999999999999" customHeight="1" x14ac:dyDescent="0.25">
      <c r="A6" s="53" t="s">
        <v>5</v>
      </c>
      <c r="B6" s="3"/>
      <c r="C6" s="63"/>
    </row>
    <row r="7" spans="1:3" ht="20.149999999999999" customHeight="1" x14ac:dyDescent="0.3">
      <c r="A7" s="39" t="s">
        <v>6</v>
      </c>
      <c r="B7" s="4"/>
      <c r="C7" s="66"/>
    </row>
    <row r="8" spans="1:3" ht="12.75" customHeight="1" x14ac:dyDescent="0.25">
      <c r="A8" s="37" t="s">
        <v>7</v>
      </c>
      <c r="B8" s="54"/>
      <c r="C8" s="67"/>
    </row>
    <row r="9" spans="1:3" ht="12.5" x14ac:dyDescent="0.25">
      <c r="A9" s="37" t="s">
        <v>8</v>
      </c>
      <c r="B9" s="54"/>
      <c r="C9" s="67"/>
    </row>
    <row r="10" spans="1:3" ht="12.5" x14ac:dyDescent="0.25">
      <c r="A10" s="37" t="s">
        <v>9</v>
      </c>
      <c r="B10" s="54"/>
      <c r="C10" s="67"/>
    </row>
    <row r="11" spans="1:3" ht="12.5" x14ac:dyDescent="0.25">
      <c r="A11" s="37" t="s">
        <v>10</v>
      </c>
      <c r="B11" s="54"/>
      <c r="C11" s="67"/>
    </row>
    <row r="12" spans="1:3" ht="20.149999999999999" customHeight="1" x14ac:dyDescent="0.25">
      <c r="A12" s="40" t="s">
        <v>11</v>
      </c>
      <c r="B12" s="55"/>
      <c r="C12" s="68"/>
    </row>
    <row r="13" spans="1:3" ht="12.5" x14ac:dyDescent="0.25">
      <c r="A13" s="49"/>
      <c r="B13" s="49"/>
      <c r="C13" s="69"/>
    </row>
    <row r="14" spans="1:3" ht="13" x14ac:dyDescent="0.25">
      <c r="A14" s="263" t="s">
        <v>12</v>
      </c>
      <c r="B14" s="264"/>
      <c r="C14" s="70"/>
    </row>
    <row r="15" spans="1:3" ht="13" x14ac:dyDescent="0.25">
      <c r="A15" s="265" t="s">
        <v>13</v>
      </c>
      <c r="B15" s="45"/>
      <c r="C15" s="139"/>
    </row>
    <row r="16" spans="1:3" ht="13" x14ac:dyDescent="0.25">
      <c r="A16" s="265" t="s">
        <v>14</v>
      </c>
      <c r="B16" s="45"/>
      <c r="C16" s="139"/>
    </row>
    <row r="17" spans="1:3" ht="13" x14ac:dyDescent="0.25">
      <c r="A17" s="265" t="s">
        <v>15</v>
      </c>
      <c r="B17" s="56"/>
      <c r="C17" s="139"/>
    </row>
    <row r="18" spans="1:3" ht="13" x14ac:dyDescent="0.25">
      <c r="A18" s="265" t="s">
        <v>16</v>
      </c>
      <c r="B18" s="45"/>
      <c r="C18" s="140"/>
    </row>
    <row r="19" spans="1:3" ht="13" x14ac:dyDescent="0.25">
      <c r="A19" s="265" t="s">
        <v>17</v>
      </c>
      <c r="B19" s="45"/>
      <c r="C19" s="141"/>
    </row>
    <row r="20" spans="1:3" ht="13" x14ac:dyDescent="0.25">
      <c r="A20" s="265" t="s">
        <v>18</v>
      </c>
      <c r="B20" s="45"/>
      <c r="C20" s="139"/>
    </row>
    <row r="21" spans="1:3" ht="13" x14ac:dyDescent="0.25">
      <c r="A21" s="265" t="s">
        <v>19</v>
      </c>
      <c r="B21" s="45"/>
      <c r="C21" s="139"/>
    </row>
    <row r="22" spans="1:3" ht="13" x14ac:dyDescent="0.25">
      <c r="A22" s="265" t="s">
        <v>20</v>
      </c>
      <c r="B22" s="45"/>
      <c r="C22" s="139"/>
    </row>
    <row r="23" spans="1:3" ht="13" x14ac:dyDescent="0.25">
      <c r="A23" s="265" t="s">
        <v>21</v>
      </c>
      <c r="B23" s="45"/>
      <c r="C23" s="139"/>
    </row>
    <row r="24" spans="1:3" ht="13" x14ac:dyDescent="0.25">
      <c r="A24" s="266" t="s">
        <v>22</v>
      </c>
      <c r="B24" s="126"/>
      <c r="C24" s="139"/>
    </row>
    <row r="25" spans="1:3" ht="13" x14ac:dyDescent="0.25">
      <c r="A25" s="266" t="s">
        <v>23</v>
      </c>
      <c r="B25" s="126"/>
      <c r="C25" s="139"/>
    </row>
    <row r="26" spans="1:3" ht="12.5" x14ac:dyDescent="0.25">
      <c r="C26" s="71"/>
    </row>
    <row r="27" spans="1:3" ht="13" x14ac:dyDescent="0.25">
      <c r="A27" s="263" t="s">
        <v>24</v>
      </c>
      <c r="B27" s="264"/>
      <c r="C27" s="70"/>
    </row>
    <row r="28" spans="1:3" ht="13" x14ac:dyDescent="0.25">
      <c r="A28" s="265" t="s">
        <v>25</v>
      </c>
      <c r="B28" s="43"/>
      <c r="C28" s="144"/>
    </row>
    <row r="29" spans="1:3" ht="13" x14ac:dyDescent="0.25">
      <c r="A29" s="265" t="s">
        <v>26</v>
      </c>
      <c r="B29" s="43"/>
      <c r="C29" s="142"/>
    </row>
    <row r="30" spans="1:3" ht="12.75" customHeight="1" x14ac:dyDescent="0.25">
      <c r="A30" s="265" t="s">
        <v>27</v>
      </c>
      <c r="B30" s="43"/>
      <c r="C30" s="142"/>
    </row>
    <row r="31" spans="1:3" ht="12.75" customHeight="1" x14ac:dyDescent="0.25">
      <c r="A31" s="265" t="s">
        <v>28</v>
      </c>
      <c r="B31" s="44"/>
      <c r="C31" s="142"/>
    </row>
    <row r="32" spans="1:3" ht="13" x14ac:dyDescent="0.25">
      <c r="A32" s="265" t="s">
        <v>29</v>
      </c>
      <c r="B32" s="43"/>
      <c r="C32" s="142"/>
    </row>
    <row r="33" spans="1:3" ht="12.5" x14ac:dyDescent="0.25">
      <c r="A33" s="267"/>
      <c r="B33" s="268"/>
      <c r="C33" s="5"/>
    </row>
    <row r="34" spans="1:3" ht="13" x14ac:dyDescent="0.25">
      <c r="A34" s="265" t="s">
        <v>25</v>
      </c>
      <c r="B34" s="41"/>
      <c r="C34" s="142"/>
    </row>
    <row r="35" spans="1:3" ht="13" x14ac:dyDescent="0.25">
      <c r="A35" s="265" t="s">
        <v>26</v>
      </c>
      <c r="B35" s="41"/>
      <c r="C35" s="142"/>
    </row>
    <row r="36" spans="1:3" ht="13" x14ac:dyDescent="0.25">
      <c r="A36" s="265" t="s">
        <v>27</v>
      </c>
      <c r="B36" s="41"/>
      <c r="C36" s="142"/>
    </row>
    <row r="37" spans="1:3" ht="13" x14ac:dyDescent="0.25">
      <c r="A37" s="265" t="s">
        <v>28</v>
      </c>
      <c r="B37" s="42"/>
      <c r="C37" s="143"/>
    </row>
    <row r="38" spans="1:3" ht="13" x14ac:dyDescent="0.25">
      <c r="A38" s="265" t="s">
        <v>29</v>
      </c>
      <c r="B38" s="41"/>
      <c r="C38" s="142"/>
    </row>
    <row r="39" spans="1:3" ht="12.75" customHeight="1" x14ac:dyDescent="0.25"/>
    <row r="40" spans="1:3" ht="12.5" x14ac:dyDescent="0.25">
      <c r="A40" s="62" t="s">
        <v>30</v>
      </c>
    </row>
    <row r="41" spans="1:3" ht="12.5" x14ac:dyDescent="0.25">
      <c r="A41" s="62" t="s">
        <v>31</v>
      </c>
    </row>
    <row r="42" spans="1:3" ht="12.5" x14ac:dyDescent="0.25">
      <c r="A42" s="62" t="s">
        <v>32</v>
      </c>
      <c r="C42" s="6"/>
    </row>
    <row r="43" spans="1:3" ht="12.75" customHeight="1" x14ac:dyDescent="0.25"/>
    <row r="47" spans="1:3" ht="14.5" hidden="1" x14ac:dyDescent="0.35">
      <c r="A47" s="127" t="s">
        <v>33</v>
      </c>
    </row>
    <row r="48" spans="1:3" ht="14.5" hidden="1" x14ac:dyDescent="0.35">
      <c r="A48" s="127" t="s">
        <v>34</v>
      </c>
    </row>
    <row r="49" spans="1:1" ht="14.5" hidden="1" x14ac:dyDescent="0.35">
      <c r="A49" s="127" t="s">
        <v>35</v>
      </c>
    </row>
  </sheetData>
  <phoneticPr fontId="3" type="noConversion"/>
  <dataValidations count="11">
    <dataValidation type="list" allowBlank="1" showInputMessage="1" showErrorMessage="1" prompt="Select logical network location of device" sqref="C24" xr:uid="{00000000-0002-0000-0000-000000000000}">
      <formula1>$A$47:$A$49</formula1>
    </dataValidation>
    <dataValidation allowBlank="1" showInputMessage="1" showErrorMessage="1" prompt="Insert device function" sqref="C25" xr:uid="{00000000-0002-0000-0000-000001000000}"/>
    <dataValidation allowBlank="1" showInputMessage="1" showErrorMessage="1" prompt="Insert complete agency name" sqref="C15" xr:uid="{00000000-0002-0000-0000-000002000000}"/>
    <dataValidation allowBlank="1" showInputMessage="1" showErrorMessage="1" prompt="Insert complete agency code" sqref="C16" xr:uid="{00000000-0002-0000-0000-000003000000}"/>
    <dataValidation allowBlank="1" showInputMessage="1" showErrorMessage="1" prompt="Insert city, state and address or building number" sqref="C17" xr:uid="{00000000-0002-0000-0000-000004000000}"/>
    <dataValidation allowBlank="1" showInputMessage="1" showErrorMessage="1" prompt="Insert date testing occurred" sqref="C18" xr:uid="{00000000-0002-0000-0000-000005000000}"/>
    <dataValidation allowBlank="1" showInputMessage="1" showErrorMessage="1" prompt="Insert date of closing conference" sqref="C19" xr:uid="{00000000-0002-0000-0000-000006000000}"/>
    <dataValidation allowBlank="1" showInputMessage="1" showErrorMessage="1" prompt="Insert agency code(s) for all shared agencies" sqref="C20" xr:uid="{00000000-0002-0000-0000-000007000000}"/>
    <dataValidation allowBlank="1" showInputMessage="1" showErrorMessage="1" prompt="Insert device/host name" sqref="C22" xr:uid="{00000000-0002-0000-0000-000008000000}"/>
    <dataValidation allowBlank="1" showInputMessage="1" showErrorMessage="1" prompt="Insert operating system version (major and minor release/version)" sqref="C23" xr:uid="{00000000-0002-0000-0000-000009000000}"/>
    <dataValidation allowBlank="1" showInputMessage="1" showErrorMessage="1" prompt="Insert tester name and organization" sqref="C21"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44"/>
  <sheetViews>
    <sheetView showGridLines="0" zoomScale="115" zoomScaleNormal="115" workbookViewId="0">
      <selection activeCell="A2" sqref="A2"/>
    </sheetView>
  </sheetViews>
  <sheetFormatPr defaultColWidth="0" defaultRowHeight="12.75" customHeight="1" zeroHeight="1" x14ac:dyDescent="0.25"/>
  <cols>
    <col min="1" max="1" width="19" style="106" customWidth="1"/>
    <col min="2" max="2" width="12.54296875" style="106" customWidth="1"/>
    <col min="3" max="3" width="11.7265625" style="106" customWidth="1"/>
    <col min="4" max="4" width="12.453125" style="106" customWidth="1"/>
    <col min="5" max="5" width="11.26953125" style="106" customWidth="1"/>
    <col min="6" max="6" width="13" style="106" customWidth="1"/>
    <col min="7" max="7" width="11.26953125" style="106" customWidth="1"/>
    <col min="8" max="8" width="14.26953125" style="106" hidden="1" customWidth="1"/>
    <col min="9" max="9" width="12.453125" style="106" hidden="1" customWidth="1"/>
    <col min="10" max="15" width="9.26953125" style="106" customWidth="1"/>
    <col min="16" max="16" width="16.453125" style="106" customWidth="1"/>
    <col min="17" max="17" width="2.7265625" style="106" customWidth="1"/>
    <col min="18" max="16384" width="9.26953125" style="106" hidden="1"/>
  </cols>
  <sheetData>
    <row r="1" spans="1:16" ht="13" x14ac:dyDescent="0.3">
      <c r="A1" s="107" t="s">
        <v>36</v>
      </c>
      <c r="B1" s="108"/>
      <c r="C1" s="108"/>
      <c r="D1" s="108"/>
      <c r="E1" s="108"/>
      <c r="F1" s="108"/>
      <c r="G1" s="108"/>
      <c r="H1" s="108"/>
      <c r="I1" s="108"/>
      <c r="J1" s="108"/>
      <c r="K1" s="108"/>
      <c r="L1" s="108"/>
      <c r="M1" s="108"/>
      <c r="N1" s="108"/>
      <c r="O1" s="108"/>
      <c r="P1" s="136"/>
    </row>
    <row r="2" spans="1:16" ht="18" customHeight="1" x14ac:dyDescent="0.25">
      <c r="A2" s="131" t="s">
        <v>37</v>
      </c>
      <c r="B2" s="132"/>
      <c r="C2" s="132"/>
      <c r="D2" s="132"/>
      <c r="E2" s="132"/>
      <c r="F2" s="132"/>
      <c r="G2" s="132"/>
      <c r="H2" s="132"/>
      <c r="I2" s="132"/>
      <c r="J2" s="132"/>
      <c r="K2" s="132"/>
      <c r="L2" s="132"/>
      <c r="M2" s="132"/>
      <c r="N2" s="132"/>
      <c r="O2" s="132"/>
      <c r="P2" s="133"/>
    </row>
    <row r="3" spans="1:16" ht="12.75" customHeight="1" x14ac:dyDescent="0.25">
      <c r="A3" s="109" t="s">
        <v>38</v>
      </c>
      <c r="B3" s="110"/>
      <c r="C3" s="110"/>
      <c r="D3" s="110"/>
      <c r="E3" s="110"/>
      <c r="F3" s="110"/>
      <c r="G3" s="110"/>
      <c r="H3" s="110"/>
      <c r="I3" s="110"/>
      <c r="J3" s="110"/>
      <c r="K3" s="110"/>
      <c r="L3" s="110"/>
      <c r="M3" s="110"/>
      <c r="N3" s="110"/>
      <c r="O3" s="110"/>
      <c r="P3" s="134"/>
    </row>
    <row r="4" spans="1:16" ht="12.5" x14ac:dyDescent="0.25">
      <c r="A4" s="109"/>
      <c r="B4" s="110"/>
      <c r="C4" s="110"/>
      <c r="D4" s="110"/>
      <c r="E4" s="110"/>
      <c r="F4" s="110"/>
      <c r="G4" s="110"/>
      <c r="H4" s="110"/>
      <c r="I4" s="110"/>
      <c r="J4" s="110"/>
      <c r="K4" s="110"/>
      <c r="L4" s="110"/>
      <c r="M4" s="110"/>
      <c r="N4" s="110"/>
      <c r="O4" s="110"/>
      <c r="P4" s="134"/>
    </row>
    <row r="5" spans="1:16" ht="12.5" x14ac:dyDescent="0.25">
      <c r="A5" s="109" t="s">
        <v>39</v>
      </c>
      <c r="B5" s="110"/>
      <c r="C5" s="110"/>
      <c r="D5" s="110"/>
      <c r="E5" s="110"/>
      <c r="F5" s="110"/>
      <c r="G5" s="110"/>
      <c r="H5" s="110"/>
      <c r="I5" s="110"/>
      <c r="J5" s="110"/>
      <c r="K5" s="110"/>
      <c r="L5" s="110"/>
      <c r="M5" s="110"/>
      <c r="N5" s="110"/>
      <c r="O5" s="110"/>
      <c r="P5" s="134"/>
    </row>
    <row r="6" spans="1:16" ht="12.5" x14ac:dyDescent="0.25">
      <c r="A6" s="109" t="s">
        <v>40</v>
      </c>
      <c r="B6" s="110"/>
      <c r="C6" s="110"/>
      <c r="D6" s="110"/>
      <c r="E6" s="110"/>
      <c r="F6" s="110"/>
      <c r="G6" s="110"/>
      <c r="H6" s="110"/>
      <c r="I6" s="110"/>
      <c r="J6" s="110"/>
      <c r="K6" s="110"/>
      <c r="L6" s="110"/>
      <c r="M6" s="110"/>
      <c r="N6" s="110"/>
      <c r="O6" s="110"/>
      <c r="P6" s="134"/>
    </row>
    <row r="7" spans="1:16" ht="12.5" x14ac:dyDescent="0.25">
      <c r="A7" s="111"/>
      <c r="B7" s="112"/>
      <c r="C7" s="112"/>
      <c r="D7" s="112"/>
      <c r="E7" s="112"/>
      <c r="F7" s="112"/>
      <c r="G7" s="112"/>
      <c r="H7" s="112"/>
      <c r="I7" s="112"/>
      <c r="J7" s="112"/>
      <c r="K7" s="112"/>
      <c r="L7" s="112"/>
      <c r="M7" s="112"/>
      <c r="N7" s="112"/>
      <c r="O7" s="112"/>
      <c r="P7" s="135"/>
    </row>
    <row r="8" spans="1:16" ht="12.75" customHeight="1" x14ac:dyDescent="0.25">
      <c r="A8" s="113"/>
      <c r="B8" s="114"/>
      <c r="C8" s="114"/>
      <c r="D8" s="114"/>
      <c r="E8" s="114"/>
      <c r="F8" s="114"/>
      <c r="G8" s="114"/>
      <c r="H8" s="114"/>
      <c r="I8" s="114"/>
      <c r="J8" s="114"/>
      <c r="K8" s="114"/>
      <c r="L8" s="114"/>
      <c r="M8" s="114"/>
      <c r="N8" s="114"/>
      <c r="O8" s="114"/>
      <c r="P8" s="133"/>
    </row>
    <row r="9" spans="1:16" ht="12.75" customHeight="1" x14ac:dyDescent="0.3">
      <c r="A9" s="80"/>
      <c r="B9" s="81" t="s">
        <v>41</v>
      </c>
      <c r="C9" s="82"/>
      <c r="D9" s="82"/>
      <c r="E9" s="82"/>
      <c r="F9" s="82"/>
      <c r="G9" s="83"/>
      <c r="P9" s="134"/>
    </row>
    <row r="10" spans="1:16" ht="12.75" customHeight="1" x14ac:dyDescent="0.3">
      <c r="A10" s="80"/>
      <c r="B10" s="84" t="s">
        <v>42</v>
      </c>
      <c r="C10" s="85"/>
      <c r="D10" s="86"/>
      <c r="E10" s="86"/>
      <c r="F10" s="86"/>
      <c r="G10" s="87"/>
      <c r="K10" s="88" t="s">
        <v>43</v>
      </c>
      <c r="L10" s="89"/>
      <c r="M10" s="89"/>
      <c r="N10" s="89"/>
      <c r="O10" s="90"/>
      <c r="P10" s="134"/>
    </row>
    <row r="11" spans="1:16" ht="36" x14ac:dyDescent="0.25">
      <c r="A11" s="285" t="s">
        <v>44</v>
      </c>
      <c r="B11" s="92" t="s">
        <v>45</v>
      </c>
      <c r="C11" s="93" t="s">
        <v>46</v>
      </c>
      <c r="D11" s="93" t="s">
        <v>47</v>
      </c>
      <c r="E11" s="93" t="s">
        <v>48</v>
      </c>
      <c r="F11" s="93" t="s">
        <v>49</v>
      </c>
      <c r="G11" s="94" t="s">
        <v>50</v>
      </c>
      <c r="K11" s="95" t="s">
        <v>51</v>
      </c>
      <c r="L11" s="1"/>
      <c r="M11" s="269" t="s">
        <v>52</v>
      </c>
      <c r="N11" s="269" t="s">
        <v>53</v>
      </c>
      <c r="O11" s="96" t="s">
        <v>54</v>
      </c>
      <c r="P11" s="134"/>
    </row>
    <row r="12" spans="1:16" ht="12.75" customHeight="1" x14ac:dyDescent="0.3">
      <c r="A12" s="285"/>
      <c r="B12" s="115">
        <f>COUNTIF('ESXI7.0 Test Cases'!K:K,"Pass")</f>
        <v>0</v>
      </c>
      <c r="C12" s="115">
        <f>COUNTIF('ESXI7.0 Test Cases'!K:K,"Fail")</f>
        <v>0</v>
      </c>
      <c r="D12" s="115">
        <f>COUNTIF('ESXI7.0 Test Cases'!K:K,"Info")</f>
        <v>0</v>
      </c>
      <c r="E12" s="115">
        <f>COUNTIF('ESXI7.0 Test Cases'!K:K,"N/A")</f>
        <v>0</v>
      </c>
      <c r="F12" s="115">
        <f>B12+C12</f>
        <v>0</v>
      </c>
      <c r="G12" s="116">
        <f>D24/100</f>
        <v>0</v>
      </c>
      <c r="K12" s="117" t="s">
        <v>55</v>
      </c>
      <c r="L12" s="118"/>
      <c r="M12" s="98">
        <f>COUNTA('ESXI7.0 Test Cases'!J3:J64)</f>
        <v>0</v>
      </c>
      <c r="N12" s="98">
        <f>O12-M12</f>
        <v>62</v>
      </c>
      <c r="O12" s="99">
        <f>COUNTA('ESXI7.0 Test Cases'!A3:A64)</f>
        <v>62</v>
      </c>
      <c r="P12" s="134"/>
    </row>
    <row r="13" spans="1:16" ht="12.75" customHeight="1" x14ac:dyDescent="0.25">
      <c r="A13" s="285"/>
      <c r="P13" s="134"/>
    </row>
    <row r="14" spans="1:16" ht="12.75" customHeight="1" x14ac:dyDescent="0.3">
      <c r="A14" s="97"/>
      <c r="B14" s="84" t="s">
        <v>56</v>
      </c>
      <c r="C14" s="86"/>
      <c r="D14" s="86"/>
      <c r="E14" s="86"/>
      <c r="F14" s="86"/>
      <c r="G14" s="100"/>
      <c r="O14" s="119"/>
      <c r="P14" s="134"/>
    </row>
    <row r="15" spans="1:16" ht="12.75" customHeight="1" x14ac:dyDescent="0.25">
      <c r="A15" s="97"/>
      <c r="B15" s="101" t="s">
        <v>57</v>
      </c>
      <c r="C15" s="101" t="s">
        <v>58</v>
      </c>
      <c r="D15" s="101" t="s">
        <v>59</v>
      </c>
      <c r="E15" s="101" t="s">
        <v>60</v>
      </c>
      <c r="F15" s="101" t="s">
        <v>48</v>
      </c>
      <c r="G15" s="101" t="s">
        <v>61</v>
      </c>
      <c r="H15" s="102" t="s">
        <v>62</v>
      </c>
      <c r="I15" s="102" t="s">
        <v>63</v>
      </c>
      <c r="O15" s="120"/>
      <c r="P15" s="134"/>
    </row>
    <row r="16" spans="1:16" ht="12.75" customHeight="1" x14ac:dyDescent="0.35">
      <c r="A16" s="91"/>
      <c r="B16" s="103">
        <v>8</v>
      </c>
      <c r="C16" s="103">
        <f>COUNTIF('ESXI7.0 Test Cases'!AA:AA,$B16)</f>
        <v>0</v>
      </c>
      <c r="D16" s="103">
        <f>COUNTIFS('ESXI7.0 Test Cases'!AB:AB,$B16,'ESXI7.0 Test Cases'!K:K,D$15)</f>
        <v>0</v>
      </c>
      <c r="E16" s="103">
        <f>COUNTIFS('ESXI7.0 Test Cases'!AB:AB,$B16,'ESXI7.0 Test Cases'!K:K,E$15)</f>
        <v>0</v>
      </c>
      <c r="F16" s="103">
        <f>COUNTIFS('ESXI7.0 Test Cases'!AB:AB,$B16,'ESXI7.0 Test Cases'!K:K,F$15)</f>
        <v>0</v>
      </c>
      <c r="G16" s="121">
        <v>1500</v>
      </c>
      <c r="H16" s="106">
        <f>(C16-F16)*(G16)</f>
        <v>0</v>
      </c>
      <c r="I16" s="106">
        <f t="shared" ref="I16:I23" si="0">D16*G16</f>
        <v>0</v>
      </c>
      <c r="J16" s="124">
        <f>D12+N12</f>
        <v>62</v>
      </c>
      <c r="K16" s="125" t="str">
        <f>"WARNING: THERE IS AT LEAST ONE TEST CASE"</f>
        <v>WARNING: THERE IS AT LEAST ONE TEST CASE</v>
      </c>
      <c r="O16" s="120"/>
      <c r="P16" s="134"/>
    </row>
    <row r="17" spans="1:16" ht="12.75" customHeight="1" x14ac:dyDescent="0.3">
      <c r="A17" s="91"/>
      <c r="B17" s="103">
        <v>7</v>
      </c>
      <c r="C17" s="103">
        <f>COUNTIF('ESXI7.0 Test Cases'!AA:AA,$B17)</f>
        <v>1</v>
      </c>
      <c r="D17" s="103">
        <f>COUNTIFS('ESXI7.0 Test Cases'!AB:AB,$B17,'ESXI7.0 Test Cases'!K:K,D$15)</f>
        <v>0</v>
      </c>
      <c r="E17" s="103">
        <f>COUNTIFS('ESXI7.0 Test Cases'!AB:AB,$B17,'ESXI7.0 Test Cases'!K:K,E$15)</f>
        <v>0</v>
      </c>
      <c r="F17" s="103">
        <f>COUNTIFS('ESXI7.0 Test Cases'!AB:AB,$B17,'ESXI7.0 Test Cases'!K:K,F$15)</f>
        <v>0</v>
      </c>
      <c r="G17" s="121">
        <v>750</v>
      </c>
      <c r="H17" s="106">
        <f t="shared" ref="H17:H23" si="1">(C17-F17)*(G17)</f>
        <v>750</v>
      </c>
      <c r="I17" s="106">
        <f t="shared" si="0"/>
        <v>0</v>
      </c>
      <c r="K17" s="125" t="str">
        <f>"WITH AN 'INFO' OR BLANK STATUS (SEE ABOVE)"</f>
        <v>WITH AN 'INFO' OR BLANK STATUS (SEE ABOVE)</v>
      </c>
      <c r="O17" s="120"/>
      <c r="P17" s="134"/>
    </row>
    <row r="18" spans="1:16" ht="12.75" customHeight="1" x14ac:dyDescent="0.25">
      <c r="A18" s="91"/>
      <c r="B18" s="103">
        <v>6</v>
      </c>
      <c r="C18" s="103">
        <f>COUNTIF('ESXI7.0 Test Cases'!AA:AA,$B18)</f>
        <v>5</v>
      </c>
      <c r="D18" s="103">
        <f>COUNTIFS('ESXI7.0 Test Cases'!AB:AB,$B18,'ESXI7.0 Test Cases'!K:K,D$15)</f>
        <v>0</v>
      </c>
      <c r="E18" s="103">
        <f>COUNTIFS('ESXI7.0 Test Cases'!AB:AB,$B18,'ESXI7.0 Test Cases'!K:K,E$15)</f>
        <v>0</v>
      </c>
      <c r="F18" s="103">
        <f>COUNTIFS('ESXI7.0 Test Cases'!AB:AB,$B18,'ESXI7.0 Test Cases'!K:K,F$15)</f>
        <v>0</v>
      </c>
      <c r="G18" s="121">
        <v>100</v>
      </c>
      <c r="H18" s="106">
        <f t="shared" si="1"/>
        <v>500</v>
      </c>
      <c r="I18" s="106">
        <f t="shared" si="0"/>
        <v>0</v>
      </c>
      <c r="O18" s="120"/>
      <c r="P18" s="134"/>
    </row>
    <row r="19" spans="1:16" ht="12.75" customHeight="1" x14ac:dyDescent="0.35">
      <c r="A19" s="91"/>
      <c r="B19" s="103">
        <v>5</v>
      </c>
      <c r="C19" s="103">
        <f>COUNTIF('ESXI7.0 Test Cases'!AA:AA,$B19)</f>
        <v>24</v>
      </c>
      <c r="D19" s="103">
        <f>COUNTIFS('ESXI7.0 Test Cases'!AB:AB,$B19,'ESXI7.0 Test Cases'!K:K,D$15)</f>
        <v>0</v>
      </c>
      <c r="E19" s="103">
        <f>COUNTIFS('ESXI7.0 Test Cases'!AB:AB,$B19,'ESXI7.0 Test Cases'!K:K,E$15)</f>
        <v>0</v>
      </c>
      <c r="F19" s="103">
        <f>COUNTIFS('ESXI7.0 Test Cases'!AB:AB,$B19,'ESXI7.0 Test Cases'!K:K,F$15)</f>
        <v>0</v>
      </c>
      <c r="G19" s="121">
        <v>50</v>
      </c>
      <c r="H19" s="106">
        <f t="shared" si="1"/>
        <v>1200</v>
      </c>
      <c r="I19" s="106">
        <f t="shared" si="0"/>
        <v>0</v>
      </c>
      <c r="J19" s="124">
        <f>SUMPRODUCT(--ISERROR(#REF!))</f>
        <v>1</v>
      </c>
      <c r="K19" s="125" t="str">
        <f>"WARNING: THERE IS AT LEAST ONE TEST CASE"</f>
        <v>WARNING: THERE IS AT LEAST ONE TEST CASE</v>
      </c>
      <c r="O19" s="120"/>
      <c r="P19" s="134"/>
    </row>
    <row r="20" spans="1:16" ht="12.75" customHeight="1" x14ac:dyDescent="0.3">
      <c r="A20" s="91"/>
      <c r="B20" s="103">
        <v>4</v>
      </c>
      <c r="C20" s="103">
        <f>COUNTIF('ESXI7.0 Test Cases'!AA:AA,$B20)</f>
        <v>22</v>
      </c>
      <c r="D20" s="103">
        <f>COUNTIFS('ESXI7.0 Test Cases'!AB:AB,$B20,'ESXI7.0 Test Cases'!K:K,D$15)</f>
        <v>0</v>
      </c>
      <c r="E20" s="103">
        <f>COUNTIFS('ESXI7.0 Test Cases'!AB:AB,$B20,'ESXI7.0 Test Cases'!K:K,E$15)</f>
        <v>0</v>
      </c>
      <c r="F20" s="103">
        <f>COUNTIFS('ESXI7.0 Test Cases'!AB:AB,$B20,'ESXI7.0 Test Cases'!K:K,F$15)</f>
        <v>0</v>
      </c>
      <c r="G20" s="121">
        <v>10</v>
      </c>
      <c r="H20" s="106">
        <f t="shared" si="1"/>
        <v>220</v>
      </c>
      <c r="I20" s="106">
        <f t="shared" si="0"/>
        <v>0</v>
      </c>
      <c r="K20" s="125" t="str">
        <f>"WITH MULTIPLE OR INVALID ISSUE CODES (SEE TEST CASES TAB)"</f>
        <v>WITH MULTIPLE OR INVALID ISSUE CODES (SEE TEST CASES TAB)</v>
      </c>
      <c r="O20" s="120"/>
      <c r="P20" s="134"/>
    </row>
    <row r="21" spans="1:16" ht="12.75" customHeight="1" x14ac:dyDescent="0.25">
      <c r="A21" s="91"/>
      <c r="B21" s="103">
        <v>3</v>
      </c>
      <c r="C21" s="103">
        <f>COUNTIF('ESXI7.0 Test Cases'!AA:AA,$B21)</f>
        <v>2</v>
      </c>
      <c r="D21" s="103">
        <f>COUNTIFS('ESXI7.0 Test Cases'!AB:AB,$B21,'ESXI7.0 Test Cases'!K:K,D$15)</f>
        <v>0</v>
      </c>
      <c r="E21" s="103">
        <f>COUNTIFS('ESXI7.0 Test Cases'!AB:AB,$B21,'ESXI7.0 Test Cases'!K:K,E$15)</f>
        <v>0</v>
      </c>
      <c r="F21" s="103">
        <f>COUNTIFS('ESXI7.0 Test Cases'!AB:AB,$B21,'ESXI7.0 Test Cases'!K:K,F$15)</f>
        <v>0</v>
      </c>
      <c r="G21" s="121">
        <v>5</v>
      </c>
      <c r="H21" s="106">
        <f t="shared" si="1"/>
        <v>10</v>
      </c>
      <c r="I21" s="106">
        <f t="shared" si="0"/>
        <v>0</v>
      </c>
      <c r="P21" s="134"/>
    </row>
    <row r="22" spans="1:16" ht="12.75" customHeight="1" x14ac:dyDescent="0.25">
      <c r="A22" s="91"/>
      <c r="B22" s="103">
        <v>2</v>
      </c>
      <c r="C22" s="103">
        <f>COUNTIF('ESXI7.0 Test Cases'!AA:AA,$B22)</f>
        <v>3</v>
      </c>
      <c r="D22" s="103">
        <f>COUNTIFS('ESXI7.0 Test Cases'!AB:AB,$B22,'ESXI7.0 Test Cases'!K:K,D$15)</f>
        <v>0</v>
      </c>
      <c r="E22" s="103">
        <f>COUNTIFS('ESXI7.0 Test Cases'!AB:AB,$B22,'ESXI7.0 Test Cases'!K:K,E$15)</f>
        <v>0</v>
      </c>
      <c r="F22" s="103">
        <f>COUNTIFS('ESXI7.0 Test Cases'!AB:AB,$B22,'ESXI7.0 Test Cases'!K:K,F$15)</f>
        <v>0</v>
      </c>
      <c r="G22" s="121">
        <v>2</v>
      </c>
      <c r="H22" s="106">
        <f t="shared" si="1"/>
        <v>6</v>
      </c>
      <c r="I22" s="106">
        <f t="shared" si="0"/>
        <v>0</v>
      </c>
      <c r="P22" s="134"/>
    </row>
    <row r="23" spans="1:16" ht="12.75" customHeight="1" x14ac:dyDescent="0.25">
      <c r="A23" s="91"/>
      <c r="B23" s="103">
        <v>1</v>
      </c>
      <c r="C23" s="103">
        <f>COUNTIF('ESXI7.0 Test Cases'!AA:AA,$B23)</f>
        <v>0</v>
      </c>
      <c r="D23" s="103">
        <f>COUNTIFS('ESXI7.0 Test Cases'!AB:AB,$B23,'ESXI7.0 Test Cases'!K:K,D$15)</f>
        <v>0</v>
      </c>
      <c r="E23" s="103">
        <f>COUNTIFS('ESXI7.0 Test Cases'!AB:AB,$B23,'ESXI7.0 Test Cases'!K:K,E$15)</f>
        <v>0</v>
      </c>
      <c r="F23" s="103">
        <f>COUNTIFS('ESXI7.0 Test Cases'!AB:AB,$B23,'ESXI7.0 Test Cases'!K:K,F$15)</f>
        <v>0</v>
      </c>
      <c r="G23" s="121">
        <v>1</v>
      </c>
      <c r="H23" s="106">
        <f t="shared" si="1"/>
        <v>0</v>
      </c>
      <c r="I23" s="106">
        <f t="shared" si="0"/>
        <v>0</v>
      </c>
      <c r="P23" s="134"/>
    </row>
    <row r="24" spans="1:16" ht="12.75" hidden="1" customHeight="1" x14ac:dyDescent="0.25">
      <c r="A24" s="91"/>
      <c r="B24" s="104" t="s">
        <v>64</v>
      </c>
      <c r="C24" s="105"/>
      <c r="D24" s="103">
        <f>SUM(I16:I23)/SUM(H16:H23)*100</f>
        <v>0</v>
      </c>
      <c r="J24" s="119"/>
      <c r="K24" s="119"/>
      <c r="L24" s="119"/>
      <c r="M24" s="119"/>
      <c r="N24" s="119"/>
      <c r="P24" s="134"/>
    </row>
    <row r="25" spans="1:16" ht="12.75" customHeight="1" x14ac:dyDescent="0.25">
      <c r="A25" s="122"/>
      <c r="B25" s="123"/>
      <c r="C25" s="123"/>
      <c r="D25" s="123"/>
      <c r="E25" s="123"/>
      <c r="F25" s="123"/>
      <c r="G25" s="123"/>
      <c r="H25" s="123"/>
      <c r="I25" s="123"/>
      <c r="J25" s="123"/>
      <c r="K25" s="123"/>
      <c r="L25" s="123"/>
      <c r="M25" s="123"/>
      <c r="N25" s="123"/>
      <c r="O25" s="123"/>
      <c r="P25" s="135"/>
    </row>
    <row r="26" spans="1:16" ht="12.75" customHeight="1" x14ac:dyDescent="0.25">
      <c r="A26" s="113"/>
      <c r="B26" s="114"/>
      <c r="C26" s="114"/>
      <c r="D26" s="114"/>
      <c r="E26" s="114"/>
      <c r="F26" s="114"/>
      <c r="G26" s="114"/>
      <c r="H26" s="114"/>
      <c r="I26" s="114"/>
      <c r="J26" s="114"/>
      <c r="K26" s="114"/>
      <c r="L26" s="114"/>
      <c r="M26" s="114"/>
      <c r="N26" s="114"/>
      <c r="O26" s="114"/>
      <c r="P26" s="133"/>
    </row>
    <row r="27" spans="1:16" ht="12.75" customHeight="1" x14ac:dyDescent="0.3">
      <c r="A27" s="80"/>
      <c r="B27" s="81" t="s">
        <v>65</v>
      </c>
      <c r="C27" s="82"/>
      <c r="D27" s="82"/>
      <c r="E27" s="82"/>
      <c r="F27" s="82"/>
      <c r="G27" s="83"/>
      <c r="P27" s="134"/>
    </row>
    <row r="28" spans="1:16" ht="12.75" customHeight="1" x14ac:dyDescent="0.3">
      <c r="A28" s="80"/>
      <c r="B28" s="84" t="s">
        <v>42</v>
      </c>
      <c r="C28" s="85"/>
      <c r="D28" s="86"/>
      <c r="E28" s="86"/>
      <c r="F28" s="86"/>
      <c r="G28" s="87"/>
      <c r="K28" s="88" t="s">
        <v>43</v>
      </c>
      <c r="L28" s="89"/>
      <c r="M28" s="89"/>
      <c r="N28" s="89"/>
      <c r="O28" s="90"/>
      <c r="P28" s="134"/>
    </row>
    <row r="29" spans="1:16" ht="36" x14ac:dyDescent="0.25">
      <c r="A29" s="285" t="s">
        <v>66</v>
      </c>
      <c r="B29" s="92" t="s">
        <v>45</v>
      </c>
      <c r="C29" s="93" t="s">
        <v>46</v>
      </c>
      <c r="D29" s="93" t="s">
        <v>47</v>
      </c>
      <c r="E29" s="93" t="s">
        <v>48</v>
      </c>
      <c r="F29" s="93" t="s">
        <v>49</v>
      </c>
      <c r="G29" s="94" t="s">
        <v>50</v>
      </c>
      <c r="K29" s="95" t="s">
        <v>51</v>
      </c>
      <c r="L29" s="1"/>
      <c r="M29" s="269" t="s">
        <v>52</v>
      </c>
      <c r="N29" s="269" t="s">
        <v>53</v>
      </c>
      <c r="O29" s="96" t="s">
        <v>54</v>
      </c>
      <c r="P29" s="134"/>
    </row>
    <row r="30" spans="1:16" ht="12.75" customHeight="1" x14ac:dyDescent="0.3">
      <c r="A30" s="285"/>
      <c r="B30" s="115">
        <f>COUNTIF('ESXi8.0 Test Cases'!$J:$J,"Pass")</f>
        <v>0</v>
      </c>
      <c r="C30" s="115">
        <f>COUNTIF('ESXi8.0 Test Cases'!$J:$J,"Fail")</f>
        <v>0</v>
      </c>
      <c r="D30" s="115">
        <f>COUNTIF('ESXi8.0 Test Cases'!$J:$J,"Info")</f>
        <v>0</v>
      </c>
      <c r="E30" s="115">
        <f>COUNTIF('ESXi8.0 Test Cases'!$J:$J,"N/A")</f>
        <v>0</v>
      </c>
      <c r="F30" s="115">
        <f>B30+C30</f>
        <v>0</v>
      </c>
      <c r="G30" s="116">
        <f>D42/100</f>
        <v>0</v>
      </c>
      <c r="K30" s="117" t="s">
        <v>55</v>
      </c>
      <c r="L30" s="118"/>
      <c r="M30" s="98">
        <f>COUNTA('ESXi8.0 Test Cases'!J10:J131)</f>
        <v>0</v>
      </c>
      <c r="N30" s="98">
        <f>O30-M30</f>
        <v>121</v>
      </c>
      <c r="O30" s="99">
        <f>COUNTA('ESXi8.0 Test Cases'!A4:A131)</f>
        <v>121</v>
      </c>
      <c r="P30" s="134"/>
    </row>
    <row r="31" spans="1:16" ht="12.75" customHeight="1" x14ac:dyDescent="0.25">
      <c r="A31" s="285"/>
      <c r="P31" s="134"/>
    </row>
    <row r="32" spans="1:16" ht="12.75" customHeight="1" x14ac:dyDescent="0.3">
      <c r="A32" s="97"/>
      <c r="B32" s="84" t="s">
        <v>56</v>
      </c>
      <c r="C32" s="86"/>
      <c r="D32" s="86"/>
      <c r="E32" s="86"/>
      <c r="F32" s="86"/>
      <c r="G32" s="100"/>
      <c r="O32" s="119"/>
      <c r="P32" s="134"/>
    </row>
    <row r="33" spans="1:16" ht="12.75" customHeight="1" x14ac:dyDescent="0.25">
      <c r="A33" s="97"/>
      <c r="B33" s="101" t="s">
        <v>57</v>
      </c>
      <c r="C33" s="101" t="s">
        <v>58</v>
      </c>
      <c r="D33" s="101" t="s">
        <v>59</v>
      </c>
      <c r="E33" s="101" t="s">
        <v>60</v>
      </c>
      <c r="F33" s="101" t="s">
        <v>48</v>
      </c>
      <c r="G33" s="101" t="s">
        <v>61</v>
      </c>
      <c r="H33" s="102" t="s">
        <v>62</v>
      </c>
      <c r="I33" s="102" t="s">
        <v>63</v>
      </c>
      <c r="O33" s="120"/>
      <c r="P33" s="134"/>
    </row>
    <row r="34" spans="1:16" ht="12.75" customHeight="1" x14ac:dyDescent="0.35">
      <c r="A34" s="91"/>
      <c r="B34" s="103">
        <v>8</v>
      </c>
      <c r="C34" s="103">
        <f>COUNTIF('ESXi8.0 Test Cases'!$AA:$AA,$B34)</f>
        <v>0</v>
      </c>
      <c r="D34" s="103">
        <f>COUNTIFS('ESXi8.0 Test Cases'!$AA:$AA,$B34,'ESXi8.0 Test Cases'!$J:$J,#REF!)</f>
        <v>0</v>
      </c>
      <c r="E34" s="103">
        <f>COUNTIFS('ESXi8.0 Test Cases'!$AA:$AA,$B34,'ESXi8.0 Test Cases'!$J:$J,#REF!)</f>
        <v>0</v>
      </c>
      <c r="F34" s="103">
        <f>COUNTIFS('ESXi8.0 Test Cases'!$AA:$AA,$B34,'ESXi8.0 Test Cases'!$J:$J,#REF!)</f>
        <v>0</v>
      </c>
      <c r="G34" s="121">
        <v>1500</v>
      </c>
      <c r="H34" s="106">
        <f>(C34-F34)*(G34)</f>
        <v>0</v>
      </c>
      <c r="I34" s="106">
        <f t="shared" ref="I34:I41" si="2">D34*G34</f>
        <v>0</v>
      </c>
      <c r="J34" s="124">
        <f>D30+N30</f>
        <v>121</v>
      </c>
      <c r="K34" s="125" t="str">
        <f>"WARNING: THERE IS AT LEAST ONE TEST CASE"</f>
        <v>WARNING: THERE IS AT LEAST ONE TEST CASE</v>
      </c>
      <c r="O34" s="120"/>
      <c r="P34" s="134"/>
    </row>
    <row r="35" spans="1:16" ht="12.75" customHeight="1" x14ac:dyDescent="0.3">
      <c r="A35" s="91"/>
      <c r="B35" s="103">
        <v>7</v>
      </c>
      <c r="C35" s="103">
        <f>COUNTIF('ESXi8.0 Test Cases'!$AA:$AA,$B35)</f>
        <v>0</v>
      </c>
      <c r="D35" s="103">
        <f>COUNTIFS('ESXi8.0 Test Cases'!$AA:$AA,$B35,'ESXi8.0 Test Cases'!$J:$J,#REF!)</f>
        <v>0</v>
      </c>
      <c r="E35" s="103">
        <f>COUNTIFS('ESXi8.0 Test Cases'!$AA:$AA,$B35,'ESXi8.0 Test Cases'!$J:$J,#REF!)</f>
        <v>0</v>
      </c>
      <c r="F35" s="103">
        <f>COUNTIFS('ESXi8.0 Test Cases'!$AA:$AA,$B35,'ESXi8.0 Test Cases'!$J:$J,#REF!)</f>
        <v>0</v>
      </c>
      <c r="G35" s="121">
        <v>750</v>
      </c>
      <c r="H35" s="106">
        <f t="shared" ref="H35:H41" si="3">(C35-F35)*(G35)</f>
        <v>0</v>
      </c>
      <c r="I35" s="106">
        <f t="shared" si="2"/>
        <v>0</v>
      </c>
      <c r="K35" s="125" t="str">
        <f>"WITH AN 'INFO' OR BLANK STATUS (SEE ABOVE)"</f>
        <v>WITH AN 'INFO' OR BLANK STATUS (SEE ABOVE)</v>
      </c>
      <c r="O35" s="120"/>
      <c r="P35" s="134"/>
    </row>
    <row r="36" spans="1:16" ht="12.75" customHeight="1" x14ac:dyDescent="0.25">
      <c r="A36" s="91"/>
      <c r="B36" s="103">
        <v>6</v>
      </c>
      <c r="C36" s="103">
        <f>COUNTIF('ESXi8.0 Test Cases'!$AA:$AA,$B36)</f>
        <v>18</v>
      </c>
      <c r="D36" s="103">
        <f>COUNTIFS('ESXi8.0 Test Cases'!$AA:$AA,$B36,'ESXi8.0 Test Cases'!$J:$J,#REF!)</f>
        <v>0</v>
      </c>
      <c r="E36" s="103">
        <f>COUNTIFS('ESXi8.0 Test Cases'!$AA:$AA,$B36,'ESXi8.0 Test Cases'!$J:$J,#REF!)</f>
        <v>0</v>
      </c>
      <c r="F36" s="103">
        <f>COUNTIFS('ESXi8.0 Test Cases'!$AA:$AA,$B36,'ESXi8.0 Test Cases'!$J:$J,#REF!)</f>
        <v>0</v>
      </c>
      <c r="G36" s="121">
        <v>100</v>
      </c>
      <c r="H36" s="106">
        <f t="shared" si="3"/>
        <v>1800</v>
      </c>
      <c r="I36" s="106">
        <f t="shared" si="2"/>
        <v>0</v>
      </c>
      <c r="O36" s="120"/>
      <c r="P36" s="134"/>
    </row>
    <row r="37" spans="1:16" ht="12.75" customHeight="1" x14ac:dyDescent="0.35">
      <c r="A37" s="91"/>
      <c r="B37" s="103">
        <v>5</v>
      </c>
      <c r="C37" s="103">
        <f>COUNTIF('ESXi8.0 Test Cases'!$AA:$AA,$B37)</f>
        <v>50</v>
      </c>
      <c r="D37" s="103">
        <f>COUNTIFS('ESXi8.0 Test Cases'!$AA:$AA,$B37,'ESXi8.0 Test Cases'!$J:$J,#REF!)</f>
        <v>0</v>
      </c>
      <c r="E37" s="103">
        <f>COUNTIFS('ESXi8.0 Test Cases'!$AA:$AA,$B37,'ESXi8.0 Test Cases'!$J:$J,#REF!)</f>
        <v>0</v>
      </c>
      <c r="F37" s="103">
        <f>COUNTIFS('ESXi8.0 Test Cases'!$AA:$AA,$B37,'ESXi8.0 Test Cases'!$J:$J,#REF!)</f>
        <v>0</v>
      </c>
      <c r="G37" s="121">
        <v>50</v>
      </c>
      <c r="H37" s="106">
        <f t="shared" si="3"/>
        <v>2500</v>
      </c>
      <c r="I37" s="106">
        <f t="shared" si="2"/>
        <v>0</v>
      </c>
      <c r="J37" s="124">
        <f>SUMPRODUCT(--ISERROR(#REF!))</f>
        <v>1</v>
      </c>
      <c r="K37" s="125" t="str">
        <f>"WARNING: THERE IS AT LEAST ONE TEST CASE"</f>
        <v>WARNING: THERE IS AT LEAST ONE TEST CASE</v>
      </c>
      <c r="O37" s="120"/>
      <c r="P37" s="134"/>
    </row>
    <row r="38" spans="1:16" ht="12.75" customHeight="1" x14ac:dyDescent="0.3">
      <c r="A38" s="91"/>
      <c r="B38" s="103">
        <v>4</v>
      </c>
      <c r="C38" s="103">
        <f>COUNTIF('ESXi8.0 Test Cases'!$AA:$AA,$B38)</f>
        <v>30</v>
      </c>
      <c r="D38" s="103">
        <f>COUNTIFS('ESXi8.0 Test Cases'!$AA:$AA,$B38,'ESXi8.0 Test Cases'!$J:$J,#REF!)</f>
        <v>0</v>
      </c>
      <c r="E38" s="103">
        <f>COUNTIFS('ESXi8.0 Test Cases'!$AA:$AA,$B38,'ESXi8.0 Test Cases'!$J:$J,#REF!)</f>
        <v>0</v>
      </c>
      <c r="F38" s="103">
        <f>COUNTIFS('ESXi8.0 Test Cases'!$AA:$AA,$B38,'ESXi8.0 Test Cases'!$J:$J,#REF!)</f>
        <v>0</v>
      </c>
      <c r="G38" s="121">
        <v>10</v>
      </c>
      <c r="H38" s="106">
        <f t="shared" si="3"/>
        <v>300</v>
      </c>
      <c r="I38" s="106">
        <f t="shared" si="2"/>
        <v>0</v>
      </c>
      <c r="K38" s="125" t="str">
        <f>"WITH MULTIPLE OR INVALID ISSUE CODES (SEE TEST CASES TAB)"</f>
        <v>WITH MULTIPLE OR INVALID ISSUE CODES (SEE TEST CASES TAB)</v>
      </c>
      <c r="O38" s="120"/>
      <c r="P38" s="134"/>
    </row>
    <row r="39" spans="1:16" ht="12.75" customHeight="1" x14ac:dyDescent="0.25">
      <c r="A39" s="91"/>
      <c r="B39" s="103">
        <v>3</v>
      </c>
      <c r="C39" s="103">
        <f>COUNTIF('ESXi8.0 Test Cases'!$AA:$AA,$B39)</f>
        <v>7</v>
      </c>
      <c r="D39" s="103">
        <f>COUNTIFS('ESXi8.0 Test Cases'!$AA:$AA,$B39,'ESXi8.0 Test Cases'!$J:$J,#REF!)</f>
        <v>0</v>
      </c>
      <c r="E39" s="103">
        <f>COUNTIFS('ESXi8.0 Test Cases'!$AA:$AA,$B39,'ESXi8.0 Test Cases'!$J:$J,#REF!)</f>
        <v>0</v>
      </c>
      <c r="F39" s="103">
        <f>COUNTIFS('ESXi8.0 Test Cases'!$AA:$AA,$B39,'ESXi8.0 Test Cases'!$J:$J,#REF!)</f>
        <v>0</v>
      </c>
      <c r="G39" s="121">
        <v>5</v>
      </c>
      <c r="H39" s="106">
        <f t="shared" si="3"/>
        <v>35</v>
      </c>
      <c r="I39" s="106">
        <f t="shared" si="2"/>
        <v>0</v>
      </c>
      <c r="P39" s="134"/>
    </row>
    <row r="40" spans="1:16" ht="12.75" customHeight="1" x14ac:dyDescent="0.25">
      <c r="A40" s="91"/>
      <c r="B40" s="103">
        <v>2</v>
      </c>
      <c r="C40" s="103">
        <f>COUNTIF('ESXi8.0 Test Cases'!$AA:$AA,$B40)</f>
        <v>6</v>
      </c>
      <c r="D40" s="103">
        <f>COUNTIFS('ESXi8.0 Test Cases'!$AA:$AA,$B40,'ESXi8.0 Test Cases'!$J:$J,#REF!)</f>
        <v>0</v>
      </c>
      <c r="E40" s="103">
        <f>COUNTIFS('ESXi8.0 Test Cases'!$AA:$AA,$B40,'ESXi8.0 Test Cases'!$J:$J,#REF!)</f>
        <v>0</v>
      </c>
      <c r="F40" s="103">
        <f>COUNTIFS('ESXi8.0 Test Cases'!$AA:$AA,$B40,'ESXi8.0 Test Cases'!$J:$J,#REF!)</f>
        <v>0</v>
      </c>
      <c r="G40" s="121">
        <v>2</v>
      </c>
      <c r="H40" s="106">
        <f t="shared" si="3"/>
        <v>12</v>
      </c>
      <c r="I40" s="106">
        <f t="shared" si="2"/>
        <v>0</v>
      </c>
      <c r="P40" s="134"/>
    </row>
    <row r="41" spans="1:16" ht="12.75" customHeight="1" x14ac:dyDescent="0.25">
      <c r="A41" s="91"/>
      <c r="B41" s="103">
        <v>1</v>
      </c>
      <c r="C41" s="103">
        <f>COUNTIF('ESXi8.0 Test Cases'!$AA:$AA,$B41)</f>
        <v>0</v>
      </c>
      <c r="D41" s="103">
        <f>COUNTIFS('ESXi8.0 Test Cases'!$AA:$AA,$B41,'ESXi8.0 Test Cases'!$J:$J,#REF!)</f>
        <v>0</v>
      </c>
      <c r="E41" s="103">
        <f>COUNTIFS('ESXi8.0 Test Cases'!$AA:$AA,$B41,'ESXi8.0 Test Cases'!$J:$J,#REF!)</f>
        <v>0</v>
      </c>
      <c r="F41" s="103">
        <f>COUNTIFS('ESXi8.0 Test Cases'!$AA:$AA,$B41,'ESXi8.0 Test Cases'!$J:$J,#REF!)</f>
        <v>0</v>
      </c>
      <c r="G41" s="121">
        <v>1</v>
      </c>
      <c r="H41" s="106">
        <f t="shared" si="3"/>
        <v>0</v>
      </c>
      <c r="I41" s="106">
        <f t="shared" si="2"/>
        <v>0</v>
      </c>
      <c r="P41" s="134"/>
    </row>
    <row r="42" spans="1:16" ht="12.75" hidden="1" customHeight="1" x14ac:dyDescent="0.25">
      <c r="A42" s="91"/>
      <c r="B42" s="104" t="s">
        <v>64</v>
      </c>
      <c r="C42" s="105"/>
      <c r="D42" s="103">
        <f>SUM(I34:I41)/SUM(H34:H41)*100</f>
        <v>0</v>
      </c>
      <c r="J42" s="119"/>
      <c r="K42" s="119"/>
      <c r="L42" s="119"/>
      <c r="M42" s="119"/>
      <c r="N42" s="119"/>
      <c r="P42" s="134"/>
    </row>
    <row r="43" spans="1:16" ht="12.75" customHeight="1" x14ac:dyDescent="0.25">
      <c r="A43" s="122"/>
      <c r="B43" s="123"/>
      <c r="C43" s="123"/>
      <c r="D43" s="123"/>
      <c r="E43" s="123"/>
      <c r="F43" s="123"/>
      <c r="G43" s="123"/>
      <c r="H43" s="123"/>
      <c r="I43" s="123"/>
      <c r="J43" s="123"/>
      <c r="K43" s="123"/>
      <c r="L43" s="123"/>
      <c r="M43" s="123"/>
      <c r="N43" s="123"/>
      <c r="O43" s="123"/>
      <c r="P43" s="135"/>
    </row>
    <row r="44" spans="1:16" ht="12.75" customHeight="1" x14ac:dyDescent="0.25"/>
  </sheetData>
  <mergeCells count="2">
    <mergeCell ref="A11:A13"/>
    <mergeCell ref="A29:A31"/>
  </mergeCells>
  <conditionalFormatting sqref="K16:K17">
    <cfRule type="expression" dxfId="27" priority="7" stopIfTrue="1">
      <formula>#REF!=0</formula>
    </cfRule>
  </conditionalFormatting>
  <conditionalFormatting sqref="K19:K20">
    <cfRule type="expression" dxfId="26" priority="8" stopIfTrue="1">
      <formula>#REF!=0</formula>
    </cfRule>
  </conditionalFormatting>
  <conditionalFormatting sqref="K34:K35">
    <cfRule type="expression" dxfId="25" priority="3" stopIfTrue="1">
      <formula>#REF!=0</formula>
    </cfRule>
  </conditionalFormatting>
  <conditionalFormatting sqref="K37:K38">
    <cfRule type="expression" dxfId="24" priority="4" stopIfTrue="1">
      <formula>#REF!=0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O93"/>
  <sheetViews>
    <sheetView showGridLines="0" zoomScaleNormal="100" workbookViewId="0">
      <pane ySplit="1" topLeftCell="A2" activePane="bottomLeft" state="frozen"/>
      <selection pane="bottomLeft" activeCell="F9" sqref="F9"/>
    </sheetView>
  </sheetViews>
  <sheetFormatPr defaultColWidth="0" defaultRowHeight="12.75" customHeight="1" zeroHeight="1" x14ac:dyDescent="0.25"/>
  <cols>
    <col min="1" max="14" width="9.26953125" customWidth="1"/>
    <col min="15" max="15" width="3.54296875" customWidth="1"/>
    <col min="16" max="16384" width="9.26953125" hidden="1"/>
  </cols>
  <sheetData>
    <row r="1" spans="1:14" ht="13" x14ac:dyDescent="0.3">
      <c r="A1" s="270" t="s">
        <v>67</v>
      </c>
      <c r="B1" s="271"/>
      <c r="C1" s="271"/>
      <c r="D1" s="271"/>
      <c r="E1" s="271"/>
      <c r="F1" s="271"/>
      <c r="G1" s="271"/>
      <c r="H1" s="271"/>
      <c r="I1" s="271"/>
      <c r="J1" s="271"/>
      <c r="K1" s="271"/>
      <c r="L1" s="271"/>
      <c r="M1" s="271"/>
      <c r="N1" s="7"/>
    </row>
    <row r="2" spans="1:14" ht="12.75" customHeight="1" x14ac:dyDescent="0.25">
      <c r="A2" s="272" t="s">
        <v>68</v>
      </c>
      <c r="B2" s="273"/>
      <c r="C2" s="273"/>
      <c r="D2" s="273"/>
      <c r="E2" s="273"/>
      <c r="F2" s="273"/>
      <c r="G2" s="273"/>
      <c r="H2" s="273"/>
      <c r="I2" s="273"/>
      <c r="J2" s="273"/>
      <c r="K2" s="273"/>
      <c r="L2" s="273"/>
      <c r="M2" s="273"/>
      <c r="N2" s="13"/>
    </row>
    <row r="3" spans="1:14" s="16" customFormat="1" ht="12.75" customHeight="1" x14ac:dyDescent="0.25">
      <c r="A3" s="57" t="s">
        <v>69</v>
      </c>
      <c r="B3" s="14"/>
      <c r="C3" s="14"/>
      <c r="D3" s="14"/>
      <c r="E3" s="14"/>
      <c r="F3" s="14"/>
      <c r="G3" s="14"/>
      <c r="H3" s="14"/>
      <c r="I3" s="14"/>
      <c r="J3" s="14"/>
      <c r="K3" s="14"/>
      <c r="L3" s="14"/>
      <c r="M3" s="14"/>
      <c r="N3" s="15"/>
    </row>
    <row r="4" spans="1:14" s="16" customFormat="1" ht="12.75" customHeight="1" x14ac:dyDescent="0.25">
      <c r="A4" s="50" t="s">
        <v>70</v>
      </c>
      <c r="B4" s="17"/>
      <c r="C4" s="17"/>
      <c r="D4" s="17"/>
      <c r="E4" s="17"/>
      <c r="F4" s="17"/>
      <c r="G4" s="17"/>
      <c r="H4" s="17"/>
      <c r="I4" s="17"/>
      <c r="J4" s="17"/>
      <c r="K4" s="17"/>
      <c r="L4" s="17"/>
      <c r="M4" s="17"/>
      <c r="N4" s="18"/>
    </row>
    <row r="5" spans="1:14" s="16" customFormat="1" ht="12.75" customHeight="1" x14ac:dyDescent="0.25">
      <c r="A5" s="50" t="s">
        <v>71</v>
      </c>
      <c r="B5" s="17"/>
      <c r="C5" s="17"/>
      <c r="D5" s="17"/>
      <c r="E5" s="17"/>
      <c r="F5" s="17"/>
      <c r="G5" s="17"/>
      <c r="H5" s="17"/>
      <c r="I5" s="17"/>
      <c r="J5" s="17"/>
      <c r="K5" s="17"/>
      <c r="L5" s="17"/>
      <c r="M5" s="17"/>
      <c r="N5" s="18"/>
    </row>
    <row r="6" spans="1:14" s="16" customFormat="1" ht="12.75" customHeight="1" x14ac:dyDescent="0.25">
      <c r="A6" s="50" t="s">
        <v>72</v>
      </c>
      <c r="B6" s="17"/>
      <c r="C6" s="17"/>
      <c r="D6" s="17"/>
      <c r="E6" s="17"/>
      <c r="F6" s="17"/>
      <c r="G6" s="17"/>
      <c r="H6" s="17"/>
      <c r="I6" s="17"/>
      <c r="J6" s="17"/>
      <c r="K6" s="17"/>
      <c r="L6" s="17"/>
      <c r="M6" s="17"/>
      <c r="N6" s="18"/>
    </row>
    <row r="7" spans="1:14" s="16" customFormat="1" ht="12.75" customHeight="1" x14ac:dyDescent="0.25">
      <c r="A7" s="50"/>
      <c r="B7" s="17"/>
      <c r="C7" s="17"/>
      <c r="D7" s="17"/>
      <c r="E7" s="17"/>
      <c r="F7" s="17"/>
      <c r="G7" s="17"/>
      <c r="H7" s="17"/>
      <c r="I7" s="17"/>
      <c r="J7" s="17"/>
      <c r="K7" s="17"/>
      <c r="L7" s="17"/>
      <c r="M7" s="17"/>
      <c r="N7" s="18"/>
    </row>
    <row r="8" spans="1:14" s="16" customFormat="1" ht="12.75" customHeight="1" x14ac:dyDescent="0.25">
      <c r="A8" s="50" t="s">
        <v>73</v>
      </c>
      <c r="B8" s="17"/>
      <c r="C8" s="17"/>
      <c r="D8" s="17"/>
      <c r="E8" s="17"/>
      <c r="F8" s="17"/>
      <c r="G8" s="17"/>
      <c r="H8" s="17"/>
      <c r="I8" s="17"/>
      <c r="J8" s="17"/>
      <c r="K8" s="17"/>
      <c r="L8" s="17"/>
      <c r="M8" s="17"/>
      <c r="N8" s="18"/>
    </row>
    <row r="9" spans="1:14" s="16" customFormat="1" ht="12.75" customHeight="1" x14ac:dyDescent="0.25">
      <c r="A9" s="50" t="s">
        <v>74</v>
      </c>
      <c r="B9" s="17"/>
      <c r="C9" s="17"/>
      <c r="D9" s="17"/>
      <c r="E9" s="17"/>
      <c r="F9" s="17"/>
      <c r="G9" s="17"/>
      <c r="H9" s="17"/>
      <c r="I9" s="17"/>
      <c r="J9" s="17"/>
      <c r="K9" s="17"/>
      <c r="L9" s="17"/>
      <c r="M9" s="17"/>
      <c r="N9" s="18"/>
    </row>
    <row r="10" spans="1:14" s="16" customFormat="1" ht="12.75" customHeight="1" x14ac:dyDescent="0.25">
      <c r="A10" s="50" t="s">
        <v>75</v>
      </c>
      <c r="B10" s="17"/>
      <c r="C10" s="17"/>
      <c r="D10" s="17"/>
      <c r="E10" s="17"/>
      <c r="F10" s="17"/>
      <c r="G10" s="17"/>
      <c r="H10" s="17"/>
      <c r="I10" s="17"/>
      <c r="J10" s="17"/>
      <c r="K10" s="17"/>
      <c r="L10" s="17"/>
      <c r="M10" s="17"/>
      <c r="N10" s="18"/>
    </row>
    <row r="11" spans="1:14" s="16" customFormat="1" ht="12.75" customHeight="1" x14ac:dyDescent="0.25">
      <c r="A11" s="50" t="s">
        <v>76</v>
      </c>
      <c r="B11" s="17"/>
      <c r="C11" s="17"/>
      <c r="D11" s="17"/>
      <c r="E11" s="17"/>
      <c r="F11" s="17"/>
      <c r="G11" s="17"/>
      <c r="H11" s="17"/>
      <c r="I11" s="17"/>
      <c r="J11" s="17"/>
      <c r="K11" s="17"/>
      <c r="L11" s="17"/>
      <c r="M11" s="17"/>
      <c r="N11" s="18"/>
    </row>
    <row r="12" spans="1:14" s="16" customFormat="1" ht="12.75" customHeight="1" x14ac:dyDescent="0.25">
      <c r="A12" s="50"/>
      <c r="B12" s="17"/>
      <c r="C12" s="17"/>
      <c r="D12" s="17"/>
      <c r="E12" s="17"/>
      <c r="F12" s="17"/>
      <c r="G12" s="17"/>
      <c r="H12" s="17"/>
      <c r="I12" s="17"/>
      <c r="J12" s="17"/>
      <c r="K12" s="17"/>
      <c r="L12" s="17"/>
      <c r="M12" s="17"/>
      <c r="N12" s="18"/>
    </row>
    <row r="13" spans="1:14" s="16" customFormat="1" ht="12.75" customHeight="1" x14ac:dyDescent="0.25">
      <c r="A13" s="50" t="s">
        <v>77</v>
      </c>
      <c r="B13" s="17"/>
      <c r="C13" s="17"/>
      <c r="D13" s="17"/>
      <c r="E13" s="17"/>
      <c r="F13" s="17"/>
      <c r="G13" s="17"/>
      <c r="H13" s="17"/>
      <c r="I13" s="17"/>
      <c r="J13" s="17"/>
      <c r="K13" s="17"/>
      <c r="L13" s="17"/>
      <c r="M13" s="17"/>
      <c r="N13" s="18"/>
    </row>
    <row r="14" spans="1:14" s="16" customFormat="1" ht="12.75" customHeight="1" x14ac:dyDescent="0.25">
      <c r="A14" s="50" t="s">
        <v>78</v>
      </c>
      <c r="B14" s="17"/>
      <c r="C14" s="17"/>
      <c r="D14" s="17"/>
      <c r="E14" s="17"/>
      <c r="F14" s="17"/>
      <c r="G14" s="17"/>
      <c r="H14" s="17"/>
      <c r="I14" s="17"/>
      <c r="J14" s="17"/>
      <c r="K14" s="17"/>
      <c r="L14" s="17"/>
      <c r="M14" s="17"/>
      <c r="N14" s="18"/>
    </row>
    <row r="15" spans="1:14" s="16" customFormat="1" ht="12.75" customHeight="1" x14ac:dyDescent="0.25">
      <c r="A15" s="50" t="s">
        <v>79</v>
      </c>
      <c r="B15" s="17"/>
      <c r="C15" s="17"/>
      <c r="D15" s="17"/>
      <c r="E15" s="17"/>
      <c r="F15" s="17"/>
      <c r="G15" s="17"/>
      <c r="H15" s="17"/>
      <c r="I15" s="17"/>
      <c r="J15" s="17"/>
      <c r="K15" s="17"/>
      <c r="L15" s="17"/>
      <c r="M15" s="17"/>
      <c r="N15" s="18"/>
    </row>
    <row r="16" spans="1:14" s="16" customFormat="1" ht="9" customHeight="1" x14ac:dyDescent="0.25">
      <c r="A16" s="50"/>
      <c r="B16" s="17"/>
      <c r="C16" s="17"/>
      <c r="D16" s="17"/>
      <c r="E16" s="17"/>
      <c r="F16" s="17"/>
      <c r="G16" s="17"/>
      <c r="H16" s="17"/>
      <c r="I16" s="17"/>
      <c r="J16" s="17"/>
      <c r="K16" s="17"/>
      <c r="L16" s="17"/>
      <c r="M16" s="17"/>
      <c r="N16" s="18"/>
    </row>
    <row r="17" spans="1:14" s="16" customFormat="1" ht="3.75" hidden="1" customHeight="1" x14ac:dyDescent="0.25">
      <c r="A17" s="48"/>
      <c r="B17" s="17"/>
      <c r="C17" s="17"/>
      <c r="D17" s="17"/>
      <c r="E17" s="17"/>
      <c r="F17" s="17"/>
      <c r="G17" s="17"/>
      <c r="H17" s="17"/>
      <c r="I17" s="17"/>
      <c r="J17" s="17"/>
      <c r="K17" s="17"/>
      <c r="L17" s="17"/>
      <c r="M17" s="17"/>
      <c r="N17" s="18"/>
    </row>
    <row r="18" spans="1:14" s="16" customFormat="1" ht="12.75" customHeight="1" x14ac:dyDescent="0.25">
      <c r="A18" s="57" t="s">
        <v>80</v>
      </c>
      <c r="B18" s="14"/>
      <c r="C18" s="14"/>
      <c r="D18" s="14"/>
      <c r="E18" s="14"/>
      <c r="F18" s="14"/>
      <c r="G18" s="14"/>
      <c r="H18" s="14"/>
      <c r="I18" s="14"/>
      <c r="J18" s="14"/>
      <c r="K18" s="14"/>
      <c r="L18" s="14"/>
      <c r="M18" s="14"/>
      <c r="N18" s="15"/>
    </row>
    <row r="19" spans="1:14" s="16" customFormat="1" ht="12.75" customHeight="1" x14ac:dyDescent="0.25">
      <c r="A19" s="50" t="s">
        <v>81</v>
      </c>
      <c r="B19" s="17"/>
      <c r="C19" s="17"/>
      <c r="D19" s="17"/>
      <c r="E19" s="17"/>
      <c r="F19" s="17"/>
      <c r="G19" s="17"/>
      <c r="H19" s="17"/>
      <c r="I19" s="17"/>
      <c r="J19" s="17"/>
      <c r="K19" s="17"/>
      <c r="L19" s="17"/>
      <c r="M19" s="17"/>
      <c r="N19" s="18"/>
    </row>
    <row r="20" spans="1:14" s="16" customFormat="1" ht="12.75" customHeight="1" x14ac:dyDescent="0.25">
      <c r="A20" s="50"/>
      <c r="B20" s="17"/>
      <c r="C20" s="17"/>
      <c r="D20" s="17"/>
      <c r="E20" s="17"/>
      <c r="F20" s="17"/>
      <c r="G20" s="17"/>
      <c r="H20" s="17"/>
      <c r="I20" s="17"/>
      <c r="J20" s="17"/>
      <c r="K20" s="17"/>
      <c r="L20" s="17"/>
      <c r="M20" s="17"/>
      <c r="N20" s="18"/>
    </row>
    <row r="21" spans="1:14" s="16" customFormat="1" ht="12.75" customHeight="1" x14ac:dyDescent="0.25">
      <c r="A21" s="50" t="s">
        <v>82</v>
      </c>
      <c r="B21" s="17"/>
      <c r="C21" s="17"/>
      <c r="D21" s="17"/>
      <c r="E21" s="17"/>
      <c r="F21" s="17"/>
      <c r="G21" s="17"/>
      <c r="H21" s="17"/>
      <c r="I21" s="17"/>
      <c r="J21" s="17"/>
      <c r="K21" s="17"/>
      <c r="L21" s="17"/>
      <c r="M21" s="17"/>
      <c r="N21" s="18"/>
    </row>
    <row r="22" spans="1:14" s="16" customFormat="1" ht="12.75" customHeight="1" x14ac:dyDescent="0.25">
      <c r="A22" s="50" t="s">
        <v>83</v>
      </c>
      <c r="B22" s="17"/>
      <c r="C22" s="17"/>
      <c r="D22" s="17"/>
      <c r="E22" s="17"/>
      <c r="F22" s="17"/>
      <c r="G22" s="17"/>
      <c r="H22" s="17"/>
      <c r="I22" s="17"/>
      <c r="J22" s="17"/>
      <c r="K22" s="17"/>
      <c r="L22" s="17"/>
      <c r="M22" s="17"/>
      <c r="N22" s="18"/>
    </row>
    <row r="23" spans="1:14" s="16" customFormat="1" ht="12.75" customHeight="1" x14ac:dyDescent="0.25">
      <c r="A23" s="50" t="s">
        <v>84</v>
      </c>
      <c r="B23" s="17"/>
      <c r="C23" s="17"/>
      <c r="D23" s="17"/>
      <c r="E23" s="17"/>
      <c r="F23" s="17"/>
      <c r="G23" s="17"/>
      <c r="H23" s="17"/>
      <c r="I23" s="17"/>
      <c r="J23" s="17"/>
      <c r="K23" s="17"/>
      <c r="L23" s="17"/>
      <c r="M23" s="17"/>
      <c r="N23" s="18"/>
    </row>
    <row r="24" spans="1:14" s="16" customFormat="1" ht="12.75" customHeight="1" x14ac:dyDescent="0.25">
      <c r="A24" s="50" t="s">
        <v>85</v>
      </c>
      <c r="B24" s="17"/>
      <c r="C24" s="17"/>
      <c r="D24" s="17"/>
      <c r="E24" s="17"/>
      <c r="F24" s="17"/>
      <c r="G24" s="17"/>
      <c r="H24" s="17"/>
      <c r="I24" s="17"/>
      <c r="J24" s="17"/>
      <c r="K24" s="17"/>
      <c r="L24" s="17"/>
      <c r="M24" s="17"/>
      <c r="N24" s="18"/>
    </row>
    <row r="25" spans="1:14" s="16" customFormat="1" ht="12.75" customHeight="1" x14ac:dyDescent="0.25">
      <c r="A25" s="50" t="s">
        <v>86</v>
      </c>
      <c r="B25" s="17"/>
      <c r="C25" s="17"/>
      <c r="D25" s="17"/>
      <c r="E25" s="17"/>
      <c r="F25" s="17"/>
      <c r="G25" s="17"/>
      <c r="H25" s="17"/>
      <c r="I25" s="17"/>
      <c r="J25" s="17"/>
      <c r="K25" s="17"/>
      <c r="L25" s="17"/>
      <c r="M25" s="17"/>
      <c r="N25" s="18"/>
    </row>
    <row r="26" spans="1:14" s="16" customFormat="1" ht="12.75" customHeight="1" x14ac:dyDescent="0.25">
      <c r="A26" s="50" t="s">
        <v>87</v>
      </c>
      <c r="B26" s="17"/>
      <c r="C26" s="17"/>
      <c r="D26" s="17"/>
      <c r="E26" s="17"/>
      <c r="F26" s="17"/>
      <c r="G26" s="17"/>
      <c r="H26" s="17"/>
      <c r="I26" s="17"/>
      <c r="J26" s="17"/>
      <c r="K26" s="17"/>
      <c r="L26" s="17"/>
      <c r="M26" s="17"/>
      <c r="N26" s="18"/>
    </row>
    <row r="27" spans="1:14" s="16" customFormat="1" ht="12.75" customHeight="1" x14ac:dyDescent="0.25">
      <c r="A27" s="50" t="s">
        <v>88</v>
      </c>
      <c r="B27" s="17"/>
      <c r="C27" s="17"/>
      <c r="D27" s="17"/>
      <c r="E27" s="17"/>
      <c r="F27" s="17"/>
      <c r="G27" s="17"/>
      <c r="H27" s="17"/>
      <c r="I27" s="17"/>
      <c r="J27" s="17"/>
      <c r="K27" s="17"/>
      <c r="L27" s="17"/>
      <c r="M27" s="17"/>
      <c r="N27" s="18"/>
    </row>
    <row r="28" spans="1:14" s="16" customFormat="1" ht="12.75" customHeight="1" x14ac:dyDescent="0.25">
      <c r="A28" s="50" t="s">
        <v>89</v>
      </c>
      <c r="B28" s="17"/>
      <c r="C28" s="17"/>
      <c r="D28" s="17"/>
      <c r="E28" s="17"/>
      <c r="F28" s="17"/>
      <c r="G28" s="17"/>
      <c r="H28" s="17"/>
      <c r="I28" s="17"/>
      <c r="J28" s="17"/>
      <c r="K28" s="17"/>
      <c r="L28" s="17"/>
      <c r="M28" s="17"/>
      <c r="N28" s="18"/>
    </row>
    <row r="29" spans="1:14" s="16" customFormat="1" ht="12.75" customHeight="1" x14ac:dyDescent="0.25">
      <c r="A29" s="50" t="s">
        <v>90</v>
      </c>
      <c r="B29" s="17"/>
      <c r="C29" s="17"/>
      <c r="D29" s="17"/>
      <c r="E29" s="17"/>
      <c r="F29" s="17"/>
      <c r="G29" s="17"/>
      <c r="H29" s="17"/>
      <c r="I29" s="17"/>
      <c r="J29" s="17"/>
      <c r="K29" s="17"/>
      <c r="L29" s="17"/>
      <c r="M29" s="17"/>
      <c r="N29" s="18"/>
    </row>
    <row r="30" spans="1:14" s="16" customFormat="1" ht="12.75" customHeight="1" x14ac:dyDescent="0.25">
      <c r="A30" s="50" t="s">
        <v>91</v>
      </c>
      <c r="B30" s="17"/>
      <c r="C30" s="17"/>
      <c r="D30" s="17"/>
      <c r="E30" s="17"/>
      <c r="F30" s="17"/>
      <c r="G30" s="17"/>
      <c r="H30" s="17"/>
      <c r="I30" s="17"/>
      <c r="J30" s="17"/>
      <c r="K30" s="17"/>
      <c r="L30" s="17"/>
      <c r="M30" s="17"/>
      <c r="N30" s="18"/>
    </row>
    <row r="31" spans="1:14" s="16" customFormat="1" ht="12.75" customHeight="1" x14ac:dyDescent="0.25">
      <c r="A31" s="50" t="s">
        <v>92</v>
      </c>
      <c r="B31" s="17"/>
      <c r="C31" s="17"/>
      <c r="D31" s="17"/>
      <c r="E31" s="17"/>
      <c r="F31" s="17"/>
      <c r="G31" s="17"/>
      <c r="H31" s="17"/>
      <c r="I31" s="17"/>
      <c r="J31" s="17"/>
      <c r="K31" s="17"/>
      <c r="L31" s="17"/>
      <c r="M31" s="17"/>
      <c r="N31" s="18"/>
    </row>
    <row r="32" spans="1:14" s="16" customFormat="1" ht="12.75" customHeight="1" x14ac:dyDescent="0.25">
      <c r="A32" s="50" t="s">
        <v>93</v>
      </c>
      <c r="B32" s="17"/>
      <c r="C32" s="17"/>
      <c r="D32" s="17"/>
      <c r="E32" s="17"/>
      <c r="F32" s="17"/>
      <c r="G32" s="17"/>
      <c r="H32" s="17"/>
      <c r="I32" s="17"/>
      <c r="J32" s="17"/>
      <c r="K32" s="17"/>
      <c r="L32" s="17"/>
      <c r="M32" s="17"/>
      <c r="N32" s="18"/>
    </row>
    <row r="33" spans="1:14" s="16" customFormat="1" ht="12.75" customHeight="1" x14ac:dyDescent="0.25">
      <c r="A33" s="50" t="s">
        <v>94</v>
      </c>
      <c r="B33" s="17"/>
      <c r="C33" s="17"/>
      <c r="D33" s="17"/>
      <c r="E33" s="17"/>
      <c r="F33" s="17"/>
      <c r="G33" s="17"/>
      <c r="H33" s="17"/>
      <c r="I33" s="17"/>
      <c r="J33" s="17"/>
      <c r="K33" s="17"/>
      <c r="L33" s="17"/>
      <c r="M33" s="17"/>
      <c r="N33" s="18"/>
    </row>
    <row r="34" spans="1:14" s="16" customFormat="1" ht="12.75" customHeight="1" x14ac:dyDescent="0.25">
      <c r="A34" s="50" t="s">
        <v>95</v>
      </c>
      <c r="B34" s="17"/>
      <c r="C34" s="17"/>
      <c r="D34" s="17"/>
      <c r="E34" s="17"/>
      <c r="F34" s="17"/>
      <c r="G34" s="17"/>
      <c r="H34" s="17"/>
      <c r="I34" s="17"/>
      <c r="J34" s="17"/>
      <c r="K34" s="17"/>
      <c r="L34" s="17"/>
      <c r="M34" s="17"/>
      <c r="N34" s="18"/>
    </row>
    <row r="35" spans="1:14" s="16" customFormat="1" ht="12.75" customHeight="1" x14ac:dyDescent="0.25">
      <c r="A35" s="50" t="s">
        <v>96</v>
      </c>
      <c r="B35" s="17"/>
      <c r="C35" s="17"/>
      <c r="D35" s="17"/>
      <c r="E35" s="17"/>
      <c r="F35" s="17"/>
      <c r="G35" s="17"/>
      <c r="H35" s="17"/>
      <c r="I35" s="17"/>
      <c r="J35" s="17"/>
      <c r="K35" s="17"/>
      <c r="L35" s="17"/>
      <c r="M35" s="17"/>
      <c r="N35" s="18"/>
    </row>
    <row r="36" spans="1:14" s="16" customFormat="1" ht="12.75" customHeight="1" x14ac:dyDescent="0.25">
      <c r="A36" s="58" t="s">
        <v>97</v>
      </c>
      <c r="B36" s="17"/>
      <c r="C36" s="17"/>
      <c r="D36" s="17"/>
      <c r="E36" s="17"/>
      <c r="F36" s="17"/>
      <c r="G36" s="17"/>
      <c r="H36" s="17"/>
      <c r="I36" s="17"/>
      <c r="J36" s="17"/>
      <c r="K36" s="17"/>
      <c r="L36" s="17"/>
      <c r="M36" s="17"/>
      <c r="N36" s="18"/>
    </row>
    <row r="37" spans="1:14" s="16" customFormat="1" ht="14.25" customHeight="1" x14ac:dyDescent="0.25">
      <c r="A37" s="61" t="s">
        <v>98</v>
      </c>
      <c r="B37" s="59"/>
      <c r="C37" s="59"/>
      <c r="D37" s="59"/>
      <c r="E37" s="59"/>
      <c r="F37" s="59"/>
      <c r="G37" s="59"/>
      <c r="H37" s="59"/>
      <c r="I37" s="59"/>
      <c r="J37" s="59"/>
      <c r="K37" s="59"/>
      <c r="L37" s="59"/>
      <c r="M37" s="59"/>
      <c r="N37" s="60"/>
    </row>
    <row r="38" spans="1:14" s="16" customFormat="1" ht="12.75" customHeight="1" x14ac:dyDescent="0.25">
      <c r="A38" s="50"/>
      <c r="B38" s="17"/>
      <c r="C38" s="17"/>
      <c r="D38" s="17"/>
      <c r="E38" s="17"/>
      <c r="F38" s="17"/>
      <c r="G38" s="17"/>
      <c r="H38" s="17"/>
      <c r="I38" s="17"/>
      <c r="J38" s="17"/>
      <c r="K38" s="17"/>
      <c r="L38" s="17"/>
      <c r="M38" s="17"/>
      <c r="N38" s="18"/>
    </row>
    <row r="39" spans="1:14" s="16" customFormat="1" ht="12.75" customHeight="1" x14ac:dyDescent="0.25">
      <c r="A39" s="51" t="s">
        <v>99</v>
      </c>
      <c r="B39" s="17"/>
      <c r="C39" s="17"/>
      <c r="D39" s="17"/>
      <c r="E39" s="17"/>
      <c r="F39" s="17"/>
      <c r="G39" s="17"/>
      <c r="H39" s="17"/>
      <c r="I39" s="17"/>
      <c r="J39" s="17"/>
      <c r="K39" s="17"/>
      <c r="L39" s="17"/>
      <c r="M39" s="17"/>
      <c r="N39" s="18"/>
    </row>
    <row r="40" spans="1:14" s="16" customFormat="1" ht="12.75" customHeight="1" x14ac:dyDescent="0.25">
      <c r="A40" s="48"/>
      <c r="B40" s="17"/>
      <c r="C40" s="17"/>
      <c r="D40" s="17"/>
      <c r="E40" s="17"/>
      <c r="F40" s="17"/>
      <c r="G40" s="17"/>
      <c r="H40" s="17"/>
      <c r="I40" s="17"/>
      <c r="J40" s="17"/>
      <c r="K40" s="17"/>
      <c r="L40" s="17"/>
      <c r="M40" s="17"/>
      <c r="N40" s="18"/>
    </row>
    <row r="41" spans="1:14" s="16" customFormat="1" ht="12.75" customHeight="1" x14ac:dyDescent="0.25">
      <c r="A41" s="48"/>
      <c r="B41" s="17"/>
      <c r="C41" s="17"/>
      <c r="D41" s="17"/>
      <c r="E41" s="17"/>
      <c r="F41" s="17"/>
      <c r="G41" s="17"/>
      <c r="H41" s="17"/>
      <c r="I41" s="17"/>
      <c r="J41" s="17"/>
      <c r="K41" s="17"/>
      <c r="L41" s="17"/>
      <c r="M41" s="17"/>
      <c r="N41" s="18"/>
    </row>
    <row r="42" spans="1:14" s="16" customFormat="1" ht="12.75" customHeight="1" x14ac:dyDescent="0.25">
      <c r="A42" s="48"/>
      <c r="B42" s="17"/>
      <c r="C42" s="17"/>
      <c r="D42" s="17"/>
      <c r="E42" s="17"/>
      <c r="F42" s="17"/>
      <c r="G42" s="17"/>
      <c r="H42" s="17"/>
      <c r="I42" s="17"/>
      <c r="J42" s="17"/>
      <c r="K42" s="17"/>
      <c r="L42" s="17"/>
      <c r="M42" s="17"/>
      <c r="N42" s="18"/>
    </row>
    <row r="43" spans="1:14" s="16" customFormat="1" ht="12.75" customHeight="1" x14ac:dyDescent="0.25">
      <c r="A43" s="48"/>
      <c r="B43" s="17"/>
      <c r="C43" s="17"/>
      <c r="D43" s="17"/>
      <c r="E43" s="17"/>
      <c r="F43" s="17"/>
      <c r="G43" s="17"/>
      <c r="H43" s="17"/>
      <c r="I43" s="17"/>
      <c r="J43" s="17"/>
      <c r="K43" s="17"/>
      <c r="L43" s="17"/>
      <c r="M43" s="17"/>
      <c r="N43" s="18"/>
    </row>
    <row r="44" spans="1:14" s="16" customFormat="1" ht="12.75" customHeight="1" x14ac:dyDescent="0.25">
      <c r="A44" s="48"/>
      <c r="B44" s="17"/>
      <c r="C44" s="17"/>
      <c r="D44" s="17"/>
      <c r="E44" s="17"/>
      <c r="F44" s="17"/>
      <c r="G44" s="17"/>
      <c r="H44" s="17"/>
      <c r="I44" s="17"/>
      <c r="J44" s="17"/>
      <c r="K44" s="17"/>
      <c r="L44" s="17"/>
      <c r="M44" s="17"/>
      <c r="N44" s="18"/>
    </row>
    <row r="45" spans="1:14" s="16" customFormat="1" ht="12.75" customHeight="1" x14ac:dyDescent="0.25">
      <c r="A45" s="48"/>
      <c r="B45" s="17"/>
      <c r="C45" s="17"/>
      <c r="D45" s="17"/>
      <c r="E45" s="17"/>
      <c r="F45" s="17"/>
      <c r="G45" s="17"/>
      <c r="H45" s="17"/>
      <c r="I45" s="17"/>
      <c r="J45" s="17"/>
      <c r="K45" s="17"/>
      <c r="L45" s="17"/>
      <c r="M45" s="17"/>
      <c r="N45" s="18"/>
    </row>
    <row r="46" spans="1:14" s="16" customFormat="1" ht="12.75" customHeight="1" x14ac:dyDescent="0.25">
      <c r="A46" s="48"/>
      <c r="B46" s="17"/>
      <c r="C46" s="17"/>
      <c r="D46" s="17"/>
      <c r="E46" s="17"/>
      <c r="F46" s="17"/>
      <c r="G46" s="17"/>
      <c r="H46" s="17"/>
      <c r="I46" s="17"/>
      <c r="J46" s="17"/>
      <c r="K46" s="17"/>
      <c r="L46" s="17"/>
      <c r="M46" s="17"/>
      <c r="N46" s="18"/>
    </row>
    <row r="47" spans="1:14" s="16" customFormat="1" ht="12.75" customHeight="1" x14ac:dyDescent="0.25">
      <c r="A47" s="48"/>
      <c r="B47" s="17"/>
      <c r="C47" s="17"/>
      <c r="D47" s="17"/>
      <c r="E47" s="17"/>
      <c r="F47" s="17"/>
      <c r="G47" s="17"/>
      <c r="H47" s="17"/>
      <c r="I47" s="17"/>
      <c r="J47" s="17"/>
      <c r="K47" s="17"/>
      <c r="L47" s="17"/>
      <c r="M47" s="17"/>
      <c r="N47" s="18"/>
    </row>
    <row r="48" spans="1:14" s="16" customFormat="1" ht="12.75" customHeight="1" x14ac:dyDescent="0.25">
      <c r="A48" s="48"/>
      <c r="B48" s="17"/>
      <c r="C48" s="17"/>
      <c r="D48" s="17"/>
      <c r="E48" s="17"/>
      <c r="F48" s="17"/>
      <c r="G48" s="17"/>
      <c r="H48" s="17"/>
      <c r="I48" s="17"/>
      <c r="J48" s="17"/>
      <c r="K48" s="17"/>
      <c r="L48" s="17"/>
      <c r="M48" s="17"/>
      <c r="N48" s="18"/>
    </row>
    <row r="49" spans="1:14" s="16" customFormat="1" ht="12.75" customHeight="1" x14ac:dyDescent="0.25">
      <c r="A49" s="48"/>
      <c r="B49" s="17"/>
      <c r="C49" s="17"/>
      <c r="D49" s="17"/>
      <c r="E49" s="17"/>
      <c r="F49" s="17"/>
      <c r="G49" s="17"/>
      <c r="H49" s="17"/>
      <c r="I49" s="17"/>
      <c r="J49" s="17"/>
      <c r="K49" s="17"/>
      <c r="L49" s="17"/>
      <c r="M49" s="17"/>
      <c r="N49" s="18"/>
    </row>
    <row r="50" spans="1:14" s="16" customFormat="1" ht="12.75" customHeight="1" x14ac:dyDescent="0.25">
      <c r="A50" s="48"/>
      <c r="B50" s="17"/>
      <c r="C50" s="17"/>
      <c r="D50" s="17"/>
      <c r="E50" s="17"/>
      <c r="F50" s="17"/>
      <c r="G50" s="17"/>
      <c r="H50" s="17"/>
      <c r="I50" s="17"/>
      <c r="J50" s="17"/>
      <c r="K50" s="17"/>
      <c r="L50" s="17"/>
      <c r="M50" s="17"/>
      <c r="N50" s="18"/>
    </row>
    <row r="51" spans="1:14" s="16" customFormat="1" ht="12.75" customHeight="1" x14ac:dyDescent="0.25">
      <c r="A51" s="48"/>
      <c r="B51" s="17"/>
      <c r="C51" s="17"/>
      <c r="D51" s="17"/>
      <c r="E51" s="17"/>
      <c r="F51" s="17"/>
      <c r="G51" s="17"/>
      <c r="H51" s="17"/>
      <c r="I51" s="17"/>
      <c r="J51" s="17"/>
      <c r="K51" s="17"/>
      <c r="L51" s="17"/>
      <c r="M51" s="17"/>
      <c r="N51" s="18"/>
    </row>
    <row r="52" spans="1:14" s="16" customFormat="1" ht="12.75" customHeight="1" x14ac:dyDescent="0.25">
      <c r="A52" s="48"/>
      <c r="B52" s="17"/>
      <c r="C52" s="17"/>
      <c r="D52" s="17"/>
      <c r="E52" s="17"/>
      <c r="F52" s="17"/>
      <c r="G52" s="17"/>
      <c r="H52" s="17"/>
      <c r="I52" s="17"/>
      <c r="J52" s="17"/>
      <c r="K52" s="17"/>
      <c r="L52" s="17"/>
      <c r="M52" s="17"/>
      <c r="N52" s="18"/>
    </row>
    <row r="53" spans="1:14" s="16" customFormat="1" ht="12.75" customHeight="1" x14ac:dyDescent="0.25">
      <c r="A53" s="48"/>
      <c r="B53" s="17"/>
      <c r="C53" s="17"/>
      <c r="D53" s="17"/>
      <c r="E53" s="17"/>
      <c r="F53" s="17"/>
      <c r="G53" s="17"/>
      <c r="H53" s="17"/>
      <c r="I53" s="17"/>
      <c r="J53" s="17"/>
      <c r="K53" s="17"/>
      <c r="L53" s="17"/>
      <c r="M53" s="17"/>
      <c r="N53" s="18"/>
    </row>
    <row r="54" spans="1:14" s="16" customFormat="1" ht="12.75" customHeight="1" x14ac:dyDescent="0.25">
      <c r="A54" s="48"/>
      <c r="B54" s="17"/>
      <c r="C54" s="17"/>
      <c r="D54" s="17"/>
      <c r="E54" s="17"/>
      <c r="F54" s="17"/>
      <c r="G54" s="17"/>
      <c r="H54" s="17"/>
      <c r="I54" s="17"/>
      <c r="J54" s="17"/>
      <c r="K54" s="17"/>
      <c r="L54" s="17"/>
      <c r="M54" s="17"/>
      <c r="N54" s="18"/>
    </row>
    <row r="55" spans="1:14" s="16" customFormat="1" ht="12.75" customHeight="1" x14ac:dyDescent="0.25">
      <c r="A55" s="48"/>
      <c r="B55" s="17"/>
      <c r="C55" s="17"/>
      <c r="D55" s="17"/>
      <c r="E55" s="17"/>
      <c r="F55" s="17"/>
      <c r="G55" s="17"/>
      <c r="H55" s="17"/>
      <c r="I55" s="17"/>
      <c r="J55" s="17"/>
      <c r="K55" s="17"/>
      <c r="L55" s="17"/>
      <c r="M55" s="17"/>
      <c r="N55" s="18"/>
    </row>
    <row r="56" spans="1:14" s="16" customFormat="1" ht="12.5" x14ac:dyDescent="0.25">
      <c r="A56" s="48"/>
      <c r="B56" s="17"/>
      <c r="C56" s="17"/>
      <c r="D56" s="17"/>
      <c r="E56" s="17"/>
      <c r="F56" s="17"/>
      <c r="G56" s="17"/>
      <c r="H56" s="17"/>
      <c r="I56" s="17"/>
      <c r="J56" s="17"/>
      <c r="K56" s="17"/>
      <c r="L56" s="17"/>
      <c r="M56" s="17"/>
      <c r="N56" s="18"/>
    </row>
    <row r="57" spans="1:14" s="16" customFormat="1" ht="12.5" x14ac:dyDescent="0.25">
      <c r="A57" s="48"/>
      <c r="B57" s="17"/>
      <c r="C57" s="17"/>
      <c r="D57" s="17"/>
      <c r="E57" s="17"/>
      <c r="F57" s="17"/>
      <c r="G57" s="17"/>
      <c r="H57" s="17"/>
      <c r="I57" s="17"/>
      <c r="J57" s="17"/>
      <c r="K57" s="17"/>
      <c r="L57" s="17"/>
      <c r="M57" s="17"/>
      <c r="N57" s="18"/>
    </row>
    <row r="58" spans="1:14" s="16" customFormat="1" ht="13" x14ac:dyDescent="0.25">
      <c r="A58" s="51" t="s">
        <v>100</v>
      </c>
      <c r="B58" s="17"/>
      <c r="C58" s="17"/>
      <c r="D58" s="17"/>
      <c r="E58" s="17"/>
      <c r="F58" s="17"/>
      <c r="G58" s="17"/>
      <c r="H58" s="17"/>
      <c r="I58" s="17"/>
      <c r="J58" s="17"/>
      <c r="K58" s="17"/>
      <c r="L58" s="17"/>
      <c r="M58" s="17"/>
      <c r="N58" s="18"/>
    </row>
    <row r="59" spans="1:14" s="16" customFormat="1" ht="12.5" x14ac:dyDescent="0.25">
      <c r="A59" s="50" t="s">
        <v>101</v>
      </c>
      <c r="B59" s="17"/>
      <c r="C59" s="17"/>
      <c r="D59" s="17"/>
      <c r="E59" s="17"/>
      <c r="F59" s="17"/>
      <c r="G59" s="17"/>
      <c r="H59" s="17"/>
      <c r="I59" s="17"/>
      <c r="J59" s="17"/>
      <c r="K59" s="17"/>
      <c r="L59" s="17"/>
      <c r="M59" s="17"/>
      <c r="N59" s="18"/>
    </row>
    <row r="60" spans="1:14" s="16" customFormat="1" ht="12.5" x14ac:dyDescent="0.25">
      <c r="A60" s="50" t="s">
        <v>102</v>
      </c>
      <c r="B60" s="17"/>
      <c r="C60" s="17"/>
      <c r="D60" s="17"/>
      <c r="E60" s="17"/>
      <c r="F60" s="17"/>
      <c r="G60" s="17"/>
      <c r="H60" s="17"/>
      <c r="I60" s="17"/>
      <c r="J60" s="17"/>
      <c r="K60" s="17"/>
      <c r="L60" s="17"/>
      <c r="M60" s="17"/>
      <c r="N60" s="18"/>
    </row>
    <row r="61" spans="1:14" s="16" customFormat="1" ht="12.5" x14ac:dyDescent="0.25">
      <c r="A61" s="50" t="s">
        <v>103</v>
      </c>
      <c r="B61" s="17"/>
      <c r="C61" s="17"/>
      <c r="D61" s="17"/>
      <c r="E61" s="17"/>
      <c r="F61" s="17"/>
      <c r="G61" s="17"/>
      <c r="H61" s="17"/>
      <c r="I61" s="17"/>
      <c r="J61" s="17"/>
      <c r="K61" s="17"/>
      <c r="L61" s="17"/>
      <c r="M61" s="17"/>
      <c r="N61" s="18"/>
    </row>
    <row r="62" spans="1:14" s="16" customFormat="1" ht="12.5" x14ac:dyDescent="0.25">
      <c r="A62" s="50" t="s">
        <v>104</v>
      </c>
      <c r="B62" s="17"/>
      <c r="C62" s="17"/>
      <c r="D62" s="17"/>
      <c r="E62" s="17"/>
      <c r="F62" s="17"/>
      <c r="G62" s="17"/>
      <c r="H62" s="17"/>
      <c r="I62" s="17"/>
      <c r="J62" s="17"/>
      <c r="K62" s="17"/>
      <c r="L62" s="17"/>
      <c r="M62" s="17"/>
      <c r="N62" s="18"/>
    </row>
    <row r="63" spans="1:14" ht="12.5" x14ac:dyDescent="0.25">
      <c r="A63" s="19"/>
      <c r="B63" s="20"/>
      <c r="C63" s="20"/>
      <c r="D63" s="20"/>
      <c r="E63" s="20"/>
      <c r="F63" s="20"/>
      <c r="G63" s="20"/>
      <c r="H63" s="20"/>
      <c r="I63" s="20"/>
      <c r="J63" s="20"/>
      <c r="K63" s="20"/>
      <c r="L63" s="20"/>
      <c r="M63" s="20"/>
      <c r="N63" s="21"/>
    </row>
    <row r="64" spans="1:14" ht="12.75" customHeight="1" x14ac:dyDescent="0.25"/>
    <row r="65" spans="1:14" ht="12.75" customHeight="1" x14ac:dyDescent="0.25">
      <c r="A65" s="274" t="s">
        <v>105</v>
      </c>
      <c r="B65" s="273"/>
      <c r="C65" s="273"/>
      <c r="D65" s="273"/>
      <c r="E65" s="273"/>
      <c r="F65" s="273"/>
      <c r="G65" s="273"/>
      <c r="H65" s="273"/>
      <c r="I65" s="273"/>
      <c r="J65" s="273"/>
      <c r="K65" s="273"/>
      <c r="L65" s="273"/>
      <c r="M65" s="273"/>
      <c r="N65" s="13"/>
    </row>
    <row r="66" spans="1:14" ht="12.75" customHeight="1" x14ac:dyDescent="0.25">
      <c r="A66" s="22" t="s">
        <v>106</v>
      </c>
      <c r="B66" s="23"/>
      <c r="C66" s="24"/>
      <c r="D66" s="25" t="s">
        <v>107</v>
      </c>
      <c r="E66" s="26"/>
      <c r="F66" s="26"/>
      <c r="G66" s="26"/>
      <c r="H66" s="26"/>
      <c r="I66" s="26"/>
      <c r="J66" s="26"/>
      <c r="K66" s="26"/>
      <c r="L66" s="26"/>
      <c r="M66" s="26"/>
      <c r="N66" s="27"/>
    </row>
    <row r="67" spans="1:14" ht="13" x14ac:dyDescent="0.25">
      <c r="A67" s="28"/>
      <c r="B67" s="29"/>
      <c r="C67" s="30"/>
      <c r="D67" s="31" t="s">
        <v>108</v>
      </c>
      <c r="E67" s="11"/>
      <c r="F67" s="11"/>
      <c r="G67" s="11"/>
      <c r="H67" s="11"/>
      <c r="I67" s="11"/>
      <c r="J67" s="11"/>
      <c r="K67" s="11"/>
      <c r="L67" s="11"/>
      <c r="M67" s="11"/>
      <c r="N67" s="12"/>
    </row>
    <row r="68" spans="1:14" ht="12.75" customHeight="1" x14ac:dyDescent="0.25">
      <c r="A68" s="275" t="s">
        <v>109</v>
      </c>
      <c r="B68" s="276"/>
      <c r="C68" s="32"/>
      <c r="D68" s="277" t="s">
        <v>110</v>
      </c>
      <c r="E68" s="278"/>
      <c r="F68" s="278"/>
      <c r="G68" s="278"/>
      <c r="H68" s="278"/>
      <c r="I68" s="278"/>
      <c r="J68" s="278"/>
      <c r="K68" s="278"/>
      <c r="L68" s="278"/>
      <c r="M68" s="278"/>
      <c r="N68" s="33"/>
    </row>
    <row r="69" spans="1:14" ht="12.75" customHeight="1" x14ac:dyDescent="0.25">
      <c r="A69" s="22" t="s">
        <v>111</v>
      </c>
      <c r="B69" s="23"/>
      <c r="C69" s="24"/>
      <c r="D69" s="25" t="s">
        <v>112</v>
      </c>
      <c r="E69" s="26"/>
      <c r="F69" s="26"/>
      <c r="G69" s="26"/>
      <c r="H69" s="26"/>
      <c r="I69" s="26"/>
      <c r="J69" s="26"/>
      <c r="K69" s="26"/>
      <c r="L69" s="26"/>
      <c r="M69" s="26"/>
      <c r="N69" s="27"/>
    </row>
    <row r="70" spans="1:14" ht="12.75" customHeight="1" x14ac:dyDescent="0.25">
      <c r="A70" s="22" t="s">
        <v>113</v>
      </c>
      <c r="B70" s="23"/>
      <c r="C70" s="24"/>
      <c r="D70" s="25" t="s">
        <v>114</v>
      </c>
      <c r="E70" s="26"/>
      <c r="F70" s="26"/>
      <c r="G70" s="26"/>
      <c r="H70" s="26"/>
      <c r="I70" s="26"/>
      <c r="J70" s="26"/>
      <c r="K70" s="26"/>
      <c r="L70" s="26"/>
      <c r="M70" s="26"/>
      <c r="N70" s="27"/>
    </row>
    <row r="71" spans="1:14" ht="13" x14ac:dyDescent="0.25">
      <c r="A71" s="34"/>
      <c r="B71" s="35"/>
      <c r="C71" s="36"/>
      <c r="D71" s="8" t="s">
        <v>115</v>
      </c>
      <c r="E71" s="9"/>
      <c r="F71" s="9"/>
      <c r="G71" s="9"/>
      <c r="H71" s="9"/>
      <c r="I71" s="9"/>
      <c r="J71" s="9"/>
      <c r="K71" s="9"/>
      <c r="L71" s="9"/>
      <c r="M71" s="9"/>
      <c r="N71" s="10"/>
    </row>
    <row r="72" spans="1:14" ht="12.75" customHeight="1" x14ac:dyDescent="0.25">
      <c r="A72" s="28"/>
      <c r="B72" s="29"/>
      <c r="C72" s="30"/>
      <c r="D72" s="31" t="s">
        <v>116</v>
      </c>
      <c r="E72" s="11"/>
      <c r="F72" s="11"/>
      <c r="G72" s="11"/>
      <c r="H72" s="11"/>
      <c r="I72" s="11"/>
      <c r="J72" s="11"/>
      <c r="K72" s="11"/>
      <c r="L72" s="11"/>
      <c r="M72" s="11"/>
      <c r="N72" s="12"/>
    </row>
    <row r="73" spans="1:14" ht="12.75" customHeight="1" x14ac:dyDescent="0.25">
      <c r="A73" s="22" t="s">
        <v>117</v>
      </c>
      <c r="B73" s="23"/>
      <c r="C73" s="24"/>
      <c r="D73" s="25" t="s">
        <v>118</v>
      </c>
      <c r="E73" s="26"/>
      <c r="F73" s="26"/>
      <c r="G73" s="26"/>
      <c r="H73" s="26"/>
      <c r="I73" s="26"/>
      <c r="J73" s="26"/>
      <c r="K73" s="26"/>
      <c r="L73" s="26"/>
      <c r="M73" s="26"/>
      <c r="N73" s="27"/>
    </row>
    <row r="74" spans="1:14" ht="13" x14ac:dyDescent="0.25">
      <c r="A74" s="28"/>
      <c r="B74" s="29"/>
      <c r="C74" s="30"/>
      <c r="D74" s="31" t="s">
        <v>119</v>
      </c>
      <c r="E74" s="11"/>
      <c r="F74" s="11"/>
      <c r="G74" s="11"/>
      <c r="H74" s="11"/>
      <c r="I74" s="11"/>
      <c r="J74" s="11"/>
      <c r="K74" s="11"/>
      <c r="L74" s="11"/>
      <c r="M74" s="11"/>
      <c r="N74" s="12"/>
    </row>
    <row r="75" spans="1:14" ht="12.75" customHeight="1" x14ac:dyDescent="0.25">
      <c r="A75" s="22" t="s">
        <v>120</v>
      </c>
      <c r="B75" s="23"/>
      <c r="C75" s="24"/>
      <c r="D75" s="25" t="s">
        <v>121</v>
      </c>
      <c r="E75" s="26"/>
      <c r="F75" s="26"/>
      <c r="G75" s="26"/>
      <c r="H75" s="26"/>
      <c r="I75" s="26"/>
      <c r="J75" s="26"/>
      <c r="K75" s="26"/>
      <c r="L75" s="26"/>
      <c r="M75" s="26"/>
      <c r="N75" s="27"/>
    </row>
    <row r="76" spans="1:14" ht="13" x14ac:dyDescent="0.25">
      <c r="A76" s="28"/>
      <c r="B76" s="29"/>
      <c r="C76" s="30"/>
      <c r="D76" s="31" t="s">
        <v>122</v>
      </c>
      <c r="E76" s="11"/>
      <c r="F76" s="11"/>
      <c r="G76" s="11"/>
      <c r="H76" s="11"/>
      <c r="I76" s="11"/>
      <c r="J76" s="11"/>
      <c r="K76" s="11"/>
      <c r="L76" s="11"/>
      <c r="M76" s="11"/>
      <c r="N76" s="12"/>
    </row>
    <row r="77" spans="1:14" ht="12.75" customHeight="1" x14ac:dyDescent="0.25">
      <c r="A77" s="275" t="s">
        <v>123</v>
      </c>
      <c r="B77" s="276"/>
      <c r="C77" s="32"/>
      <c r="D77" s="277" t="s">
        <v>124</v>
      </c>
      <c r="E77" s="278"/>
      <c r="F77" s="278"/>
      <c r="G77" s="278"/>
      <c r="H77" s="278"/>
      <c r="I77" s="278"/>
      <c r="J77" s="278"/>
      <c r="K77" s="278"/>
      <c r="L77" s="278"/>
      <c r="M77" s="278"/>
      <c r="N77" s="33"/>
    </row>
    <row r="78" spans="1:14" ht="12.75" customHeight="1" x14ac:dyDescent="0.25">
      <c r="A78" s="22" t="s">
        <v>125</v>
      </c>
      <c r="B78" s="23"/>
      <c r="C78" s="24"/>
      <c r="D78" s="25" t="s">
        <v>126</v>
      </c>
      <c r="E78" s="26"/>
      <c r="F78" s="26"/>
      <c r="G78" s="26"/>
      <c r="H78" s="26"/>
      <c r="I78" s="26"/>
      <c r="J78" s="26"/>
      <c r="K78" s="26"/>
      <c r="L78" s="26"/>
      <c r="M78" s="26"/>
      <c r="N78" s="27"/>
    </row>
    <row r="79" spans="1:14" ht="13" x14ac:dyDescent="0.25">
      <c r="A79" s="28"/>
      <c r="B79" s="29"/>
      <c r="C79" s="30"/>
      <c r="D79" s="31" t="s">
        <v>127</v>
      </c>
      <c r="E79" s="11"/>
      <c r="F79" s="11"/>
      <c r="G79" s="11"/>
      <c r="H79" s="11"/>
      <c r="I79" s="11"/>
      <c r="J79" s="11"/>
      <c r="K79" s="11"/>
      <c r="L79" s="11"/>
      <c r="M79" s="11"/>
      <c r="N79" s="12"/>
    </row>
    <row r="80" spans="1:14" ht="12.75" customHeight="1" x14ac:dyDescent="0.25">
      <c r="A80" s="22" t="s">
        <v>128</v>
      </c>
      <c r="B80" s="23"/>
      <c r="C80" s="24"/>
      <c r="D80" s="25" t="s">
        <v>129</v>
      </c>
      <c r="E80" s="26"/>
      <c r="F80" s="26"/>
      <c r="G80" s="26"/>
      <c r="H80" s="26"/>
      <c r="I80" s="26"/>
      <c r="J80" s="26"/>
      <c r="K80" s="26"/>
      <c r="L80" s="26"/>
      <c r="M80" s="26"/>
      <c r="N80" s="27"/>
    </row>
    <row r="81" spans="1:14" ht="13" x14ac:dyDescent="0.25">
      <c r="A81" s="34"/>
      <c r="B81" s="35"/>
      <c r="C81" s="36"/>
      <c r="D81" s="8" t="s">
        <v>130</v>
      </c>
      <c r="E81" s="9"/>
      <c r="F81" s="9"/>
      <c r="G81" s="9"/>
      <c r="H81" s="9"/>
      <c r="I81" s="9"/>
      <c r="J81" s="9"/>
      <c r="K81" s="9"/>
      <c r="L81" s="9"/>
      <c r="M81" s="9"/>
      <c r="N81" s="10"/>
    </row>
    <row r="82" spans="1:14" ht="13" x14ac:dyDescent="0.25">
      <c r="A82" s="34"/>
      <c r="B82" s="35"/>
      <c r="C82" s="36"/>
      <c r="D82" s="8" t="s">
        <v>131</v>
      </c>
      <c r="E82" s="9"/>
      <c r="F82" s="9"/>
      <c r="G82" s="9"/>
      <c r="H82" s="9"/>
      <c r="I82" s="9"/>
      <c r="J82" s="9"/>
      <c r="K82" s="9"/>
      <c r="L82" s="9"/>
      <c r="M82" s="9"/>
      <c r="N82" s="10"/>
    </row>
    <row r="83" spans="1:14" ht="13" x14ac:dyDescent="0.25">
      <c r="A83" s="34"/>
      <c r="B83" s="35"/>
      <c r="C83" s="36"/>
      <c r="D83" s="8" t="s">
        <v>132</v>
      </c>
      <c r="E83" s="9"/>
      <c r="F83" s="9"/>
      <c r="G83" s="9"/>
      <c r="H83" s="9"/>
      <c r="I83" s="9"/>
      <c r="J83" s="9"/>
      <c r="K83" s="9"/>
      <c r="L83" s="9"/>
      <c r="M83" s="9"/>
      <c r="N83" s="10"/>
    </row>
    <row r="84" spans="1:14" ht="13" x14ac:dyDescent="0.25">
      <c r="A84" s="28"/>
      <c r="B84" s="29"/>
      <c r="C84" s="30"/>
      <c r="D84" s="31" t="s">
        <v>133</v>
      </c>
      <c r="E84" s="11"/>
      <c r="F84" s="11"/>
      <c r="G84" s="11"/>
      <c r="H84" s="11"/>
      <c r="I84" s="11"/>
      <c r="J84" s="11"/>
      <c r="K84" s="11"/>
      <c r="L84" s="11"/>
      <c r="M84" s="11"/>
      <c r="N84" s="12"/>
    </row>
    <row r="85" spans="1:14" ht="12.75" customHeight="1" x14ac:dyDescent="0.25">
      <c r="A85" s="22" t="s">
        <v>134</v>
      </c>
      <c r="B85" s="23"/>
      <c r="C85" s="24"/>
      <c r="D85" s="25" t="s">
        <v>135</v>
      </c>
      <c r="E85" s="26"/>
      <c r="F85" s="26"/>
      <c r="G85" s="26"/>
      <c r="H85" s="26"/>
      <c r="I85" s="26"/>
      <c r="J85" s="26"/>
      <c r="K85" s="26"/>
      <c r="L85" s="26"/>
      <c r="M85" s="26"/>
      <c r="N85" s="27"/>
    </row>
    <row r="86" spans="1:14" ht="13" x14ac:dyDescent="0.25">
      <c r="A86" s="28"/>
      <c r="B86" s="29"/>
      <c r="C86" s="30"/>
      <c r="D86" s="31" t="s">
        <v>136</v>
      </c>
      <c r="E86" s="11"/>
      <c r="F86" s="11"/>
      <c r="G86" s="11"/>
      <c r="H86" s="11"/>
      <c r="I86" s="11"/>
      <c r="J86" s="11"/>
      <c r="K86" s="11"/>
      <c r="L86" s="11"/>
      <c r="M86" s="11"/>
      <c r="N86" s="12"/>
    </row>
    <row r="87" spans="1:14" ht="12.75" customHeight="1" x14ac:dyDescent="0.25">
      <c r="A87" s="275" t="s">
        <v>137</v>
      </c>
      <c r="B87" s="276"/>
      <c r="C87" s="32"/>
      <c r="D87" s="277" t="s">
        <v>138</v>
      </c>
      <c r="E87" s="278"/>
      <c r="F87" s="278"/>
      <c r="G87" s="278"/>
      <c r="H87" s="278"/>
      <c r="I87" s="278"/>
      <c r="J87" s="278"/>
      <c r="K87" s="278"/>
      <c r="L87" s="278"/>
      <c r="M87" s="278"/>
      <c r="N87" s="33"/>
    </row>
    <row r="88" spans="1:14" ht="13" x14ac:dyDescent="0.25">
      <c r="A88" s="72" t="s">
        <v>139</v>
      </c>
      <c r="B88" s="73"/>
      <c r="C88" s="74"/>
      <c r="D88" s="286" t="s">
        <v>140</v>
      </c>
      <c r="E88" s="287"/>
      <c r="F88" s="287"/>
      <c r="G88" s="287"/>
      <c r="H88" s="287"/>
      <c r="I88" s="287"/>
      <c r="J88" s="287"/>
      <c r="K88" s="287"/>
      <c r="L88" s="287"/>
      <c r="M88" s="287"/>
      <c r="N88" s="288"/>
    </row>
    <row r="89" spans="1:14" ht="13" x14ac:dyDescent="0.25">
      <c r="A89" s="75"/>
      <c r="B89" s="35"/>
      <c r="C89" s="76"/>
      <c r="D89" s="289"/>
      <c r="E89" s="290"/>
      <c r="F89" s="290"/>
      <c r="G89" s="290"/>
      <c r="H89" s="290"/>
      <c r="I89" s="290"/>
      <c r="J89" s="290"/>
      <c r="K89" s="290"/>
      <c r="L89" s="290"/>
      <c r="M89" s="290"/>
      <c r="N89" s="291"/>
    </row>
    <row r="90" spans="1:14" ht="13" x14ac:dyDescent="0.25">
      <c r="A90" s="77"/>
      <c r="B90" s="78"/>
      <c r="C90" s="79"/>
      <c r="D90" s="292"/>
      <c r="E90" s="293"/>
      <c r="F90" s="293"/>
      <c r="G90" s="293"/>
      <c r="H90" s="293"/>
      <c r="I90" s="293"/>
      <c r="J90" s="293"/>
      <c r="K90" s="293"/>
      <c r="L90" s="293"/>
      <c r="M90" s="293"/>
      <c r="N90" s="294"/>
    </row>
    <row r="91" spans="1:14" ht="13" x14ac:dyDescent="0.25">
      <c r="A91" s="72" t="s">
        <v>141</v>
      </c>
      <c r="B91" s="73"/>
      <c r="C91" s="74"/>
      <c r="D91" s="286" t="s">
        <v>142</v>
      </c>
      <c r="E91" s="287"/>
      <c r="F91" s="287"/>
      <c r="G91" s="287"/>
      <c r="H91" s="287"/>
      <c r="I91" s="287"/>
      <c r="J91" s="287"/>
      <c r="K91" s="287"/>
      <c r="L91" s="287"/>
      <c r="M91" s="287"/>
      <c r="N91" s="288"/>
    </row>
    <row r="92" spans="1:14" ht="13" x14ac:dyDescent="0.25">
      <c r="A92" s="77"/>
      <c r="B92" s="78"/>
      <c r="C92" s="79"/>
      <c r="D92" s="292"/>
      <c r="E92" s="293"/>
      <c r="F92" s="293"/>
      <c r="G92" s="293"/>
      <c r="H92" s="293"/>
      <c r="I92" s="293"/>
      <c r="J92" s="293"/>
      <c r="K92" s="293"/>
      <c r="L92" s="293"/>
      <c r="M92" s="293"/>
      <c r="N92" s="294"/>
    </row>
    <row r="93" spans="1:14" ht="12.75" customHeight="1" x14ac:dyDescent="0.25"/>
  </sheetData>
  <mergeCells count="2">
    <mergeCell ref="D88:N90"/>
    <mergeCell ref="D91:N92"/>
  </mergeCells>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rowBreaks count="2" manualBreakCount="2">
    <brk id="38" max="13" man="1"/>
    <brk id="63"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7E35-6DD2-4CCC-BD1D-19E2EE2C75D1}">
  <sheetPr>
    <tabColor theme="4" tint="-0.249977111117893"/>
  </sheetPr>
  <dimension ref="A1:AC1048576"/>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5" zeroHeight="1" x14ac:dyDescent="0.25"/>
  <cols>
    <col min="1" max="1" width="10.7265625" style="239" bestFit="1" customWidth="1"/>
    <col min="2" max="2" width="9.7265625" style="239" customWidth="1"/>
    <col min="3" max="3" width="20" style="259" customWidth="1"/>
    <col min="4" max="4" width="14.7265625" style="239" customWidth="1"/>
    <col min="5" max="5" width="28.54296875" style="260" customWidth="1"/>
    <col min="6" max="6" width="45.26953125" style="239" customWidth="1"/>
    <col min="7" max="7" width="49.54296875" style="239" customWidth="1"/>
    <col min="8" max="8" width="33" style="154" customWidth="1"/>
    <col min="9" max="9" width="23" style="239" customWidth="1"/>
    <col min="10" max="10" width="14.26953125" style="239" customWidth="1"/>
    <col min="11" max="11" width="31.7265625" style="239" customWidth="1"/>
    <col min="12" max="13" width="23" style="239" customWidth="1"/>
    <col min="14" max="14" width="9" style="239" customWidth="1"/>
    <col min="15" max="15" width="70.453125" style="239" customWidth="1"/>
    <col min="16" max="16" width="4.54296875" style="239" customWidth="1"/>
    <col min="17" max="17" width="26" style="239" customWidth="1"/>
    <col min="18" max="18" width="26.54296875" style="239" customWidth="1"/>
    <col min="19" max="19" width="43.26953125" style="239" customWidth="1"/>
    <col min="20" max="20" width="63.7265625" style="234" customWidth="1"/>
    <col min="21" max="21" width="63.81640625" style="239" customWidth="1"/>
    <col min="22" max="22" width="42.26953125" style="239" customWidth="1"/>
    <col min="23" max="26" width="2.7265625" style="239" hidden="1" customWidth="1"/>
    <col min="27" max="27" width="17.26953125" style="239" hidden="1" customWidth="1"/>
    <col min="28" max="28" width="2.453125" style="239" customWidth="1"/>
    <col min="29" max="29" width="0" style="239" hidden="1" customWidth="1"/>
    <col min="30" max="16384" width="11.453125" style="239" hidden="1"/>
  </cols>
  <sheetData>
    <row r="1" spans="1:27" s="234" customFormat="1" ht="13" hidden="1" x14ac:dyDescent="0.3">
      <c r="A1" s="295" t="s">
        <v>58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row>
    <row r="2" spans="1:27" ht="31.9" customHeight="1" x14ac:dyDescent="0.3">
      <c r="A2" s="235" t="s">
        <v>143</v>
      </c>
      <c r="B2" s="235" t="s">
        <v>144</v>
      </c>
      <c r="C2" s="235" t="s">
        <v>145</v>
      </c>
      <c r="D2" s="235" t="s">
        <v>146</v>
      </c>
      <c r="E2" s="235" t="s">
        <v>147</v>
      </c>
      <c r="F2" s="235" t="s">
        <v>148</v>
      </c>
      <c r="G2" s="235" t="s">
        <v>149</v>
      </c>
      <c r="H2" s="235" t="s">
        <v>150</v>
      </c>
      <c r="I2" s="235" t="s">
        <v>151</v>
      </c>
      <c r="J2" s="235" t="s">
        <v>152</v>
      </c>
      <c r="K2" s="236" t="s">
        <v>153</v>
      </c>
      <c r="L2" s="235" t="s">
        <v>154</v>
      </c>
      <c r="M2" s="235" t="s">
        <v>155</v>
      </c>
      <c r="N2" s="235" t="s">
        <v>156</v>
      </c>
      <c r="O2" s="235" t="s">
        <v>157</v>
      </c>
      <c r="P2" s="235"/>
      <c r="Q2" s="235" t="s">
        <v>158</v>
      </c>
      <c r="R2" s="235" t="s">
        <v>159</v>
      </c>
      <c r="S2" s="235" t="s">
        <v>160</v>
      </c>
      <c r="T2" s="235" t="s">
        <v>161</v>
      </c>
      <c r="U2" s="236" t="s">
        <v>162</v>
      </c>
      <c r="V2" s="236" t="s">
        <v>163</v>
      </c>
      <c r="W2" s="237"/>
      <c r="X2" s="237"/>
      <c r="Y2" s="237"/>
      <c r="Z2" s="237"/>
      <c r="AA2" s="238" t="s">
        <v>164</v>
      </c>
    </row>
    <row r="3" spans="1:27" ht="75" x14ac:dyDescent="0.25">
      <c r="A3" s="177" t="s">
        <v>165</v>
      </c>
      <c r="B3" s="240" t="s">
        <v>166</v>
      </c>
      <c r="C3" s="240" t="s">
        <v>167</v>
      </c>
      <c r="D3" s="177" t="s">
        <v>168</v>
      </c>
      <c r="E3" s="240" t="s">
        <v>169</v>
      </c>
      <c r="F3" s="240" t="s">
        <v>170</v>
      </c>
      <c r="G3" s="240" t="s">
        <v>171</v>
      </c>
      <c r="H3" s="177" t="s">
        <v>172</v>
      </c>
      <c r="I3" s="208"/>
      <c r="J3" s="223"/>
      <c r="K3" s="177" t="s">
        <v>173</v>
      </c>
      <c r="L3" s="241" t="s">
        <v>174</v>
      </c>
      <c r="M3" s="180" t="s">
        <v>175</v>
      </c>
      <c r="N3" s="242" t="s">
        <v>176</v>
      </c>
      <c r="O3" s="242" t="s">
        <v>177</v>
      </c>
      <c r="P3" s="243"/>
      <c r="Q3" s="208">
        <v>1</v>
      </c>
      <c r="R3" s="208"/>
      <c r="S3" s="177"/>
      <c r="T3" s="183" t="s">
        <v>178</v>
      </c>
      <c r="U3" s="183" t="s">
        <v>178</v>
      </c>
      <c r="V3" s="183" t="s">
        <v>179</v>
      </c>
      <c r="W3" s="244"/>
      <c r="X3" s="244"/>
      <c r="Y3" s="244"/>
      <c r="Z3" s="244"/>
      <c r="AA3" s="164" t="e">
        <f>IF(OR(J3="Fail",ISBLANK(J3)),INDEX('Issue Code Table'!C:C,MATCH(N:N,'Issue Code Table'!A:A,0)),IF(M3="Critical",6,IF(M3="Significant",5,IF(M3="Moderate",3,2))))</f>
        <v>#N/A</v>
      </c>
    </row>
    <row r="4" spans="1:27" ht="196.15" customHeight="1" x14ac:dyDescent="0.25">
      <c r="A4" s="185" t="s">
        <v>180</v>
      </c>
      <c r="B4" s="245" t="s">
        <v>181</v>
      </c>
      <c r="C4" s="245" t="s">
        <v>182</v>
      </c>
      <c r="D4" s="185" t="s">
        <v>168</v>
      </c>
      <c r="E4" s="245" t="s">
        <v>183</v>
      </c>
      <c r="F4" s="245" t="s">
        <v>184</v>
      </c>
      <c r="G4" s="200" t="s">
        <v>185</v>
      </c>
      <c r="H4" s="185" t="s">
        <v>186</v>
      </c>
      <c r="I4" s="204"/>
      <c r="J4" s="224"/>
      <c r="K4" s="185" t="s">
        <v>187</v>
      </c>
      <c r="L4" s="200" t="s">
        <v>188</v>
      </c>
      <c r="M4" s="188" t="s">
        <v>189</v>
      </c>
      <c r="N4" s="246" t="s">
        <v>190</v>
      </c>
      <c r="O4" s="247" t="s">
        <v>191</v>
      </c>
      <c r="P4" s="248"/>
      <c r="Q4" s="204" t="s">
        <v>192</v>
      </c>
      <c r="R4" s="204" t="s">
        <v>193</v>
      </c>
      <c r="S4" s="200" t="s">
        <v>194</v>
      </c>
      <c r="T4" s="200" t="s">
        <v>195</v>
      </c>
      <c r="U4" s="200" t="s">
        <v>196</v>
      </c>
      <c r="V4" s="200" t="s">
        <v>197</v>
      </c>
      <c r="W4" s="249"/>
      <c r="X4" s="249"/>
      <c r="Y4" s="249"/>
      <c r="Z4" s="249"/>
      <c r="AA4" s="164" t="e">
        <f>IF(OR(J4="Fail",ISBLANK(J4)),INDEX('Issue Code Table'!C:C,MATCH(N:N,'Issue Code Table'!A:A,0)),IF(M4="Critical",6,IF(M4="Significant",5,IF(M4="Moderate",3,2))))</f>
        <v>#N/A</v>
      </c>
    </row>
    <row r="5" spans="1:27" ht="300" x14ac:dyDescent="0.25">
      <c r="A5" s="177" t="s">
        <v>198</v>
      </c>
      <c r="B5" s="223" t="s">
        <v>199</v>
      </c>
      <c r="C5" s="223" t="s">
        <v>200</v>
      </c>
      <c r="D5" s="177" t="s">
        <v>168</v>
      </c>
      <c r="E5" s="240" t="s">
        <v>201</v>
      </c>
      <c r="F5" s="223" t="s">
        <v>202</v>
      </c>
      <c r="G5" s="223" t="s">
        <v>203</v>
      </c>
      <c r="H5" s="223" t="s">
        <v>204</v>
      </c>
      <c r="I5" s="208"/>
      <c r="J5" s="223"/>
      <c r="K5" s="177" t="s">
        <v>205</v>
      </c>
      <c r="L5" s="223" t="s">
        <v>206</v>
      </c>
      <c r="M5" s="250" t="s">
        <v>189</v>
      </c>
      <c r="N5" s="242" t="s">
        <v>207</v>
      </c>
      <c r="O5" s="223" t="s">
        <v>208</v>
      </c>
      <c r="P5" s="243"/>
      <c r="Q5" s="208"/>
      <c r="R5" s="208"/>
      <c r="S5" s="177"/>
      <c r="T5" s="183" t="s">
        <v>209</v>
      </c>
      <c r="U5" s="183" t="s">
        <v>210</v>
      </c>
      <c r="V5" s="183" t="s">
        <v>211</v>
      </c>
      <c r="W5" s="244"/>
      <c r="X5" s="244"/>
      <c r="Y5" s="244"/>
      <c r="Z5" s="244"/>
      <c r="AA5" s="164" t="e">
        <f>IF(OR(J5="Fail",ISBLANK(J5)),INDEX('Issue Code Table'!C:C,MATCH(N:N,'Issue Code Table'!A:A,0)),IF(M5="Critical",6,IF(M5="Significant",5,IF(M5="Moderate",3,2))))</f>
        <v>#N/A</v>
      </c>
    </row>
    <row r="6" spans="1:27" ht="400" x14ac:dyDescent="0.25">
      <c r="A6" s="185" t="s">
        <v>212</v>
      </c>
      <c r="B6" s="189" t="s">
        <v>213</v>
      </c>
      <c r="C6" s="189" t="s">
        <v>214</v>
      </c>
      <c r="D6" s="185" t="s">
        <v>168</v>
      </c>
      <c r="E6" s="186" t="s">
        <v>215</v>
      </c>
      <c r="F6" s="189" t="s">
        <v>216</v>
      </c>
      <c r="G6" s="189" t="s">
        <v>217</v>
      </c>
      <c r="H6" s="189" t="s">
        <v>218</v>
      </c>
      <c r="I6" s="204"/>
      <c r="J6" s="189"/>
      <c r="K6" s="189" t="s">
        <v>219</v>
      </c>
      <c r="L6" s="189" t="s">
        <v>220</v>
      </c>
      <c r="M6" s="251" t="s">
        <v>189</v>
      </c>
      <c r="N6" s="189" t="s">
        <v>221</v>
      </c>
      <c r="O6" s="252" t="s">
        <v>222</v>
      </c>
      <c r="P6" s="205"/>
      <c r="Q6" s="204"/>
      <c r="R6" s="204"/>
      <c r="S6" s="200" t="s">
        <v>223</v>
      </c>
      <c r="T6" s="200" t="s">
        <v>224</v>
      </c>
      <c r="U6" s="200" t="s">
        <v>225</v>
      </c>
      <c r="V6" s="200"/>
      <c r="W6" s="249"/>
      <c r="X6" s="249"/>
      <c r="Y6" s="249"/>
      <c r="Z6" s="253"/>
      <c r="AA6" s="164">
        <f>IF(OR(J6="Fail",ISBLANK(J6)),INDEX('Issue Code Table'!C:C,MATCH(N:N,'Issue Code Table'!A:A,0)),IF(M6="Critical",6,IF(M6="Significant",5,IF(M6="Moderate",3,2))))</f>
        <v>6</v>
      </c>
    </row>
    <row r="7" spans="1:27" ht="409.5" x14ac:dyDescent="0.25">
      <c r="A7" s="177" t="s">
        <v>226</v>
      </c>
      <c r="B7" s="177" t="s">
        <v>227</v>
      </c>
      <c r="C7" s="177" t="s">
        <v>228</v>
      </c>
      <c r="D7" s="177" t="s">
        <v>229</v>
      </c>
      <c r="E7" s="240" t="s">
        <v>230</v>
      </c>
      <c r="F7" s="240" t="s">
        <v>231</v>
      </c>
      <c r="G7" s="183" t="s">
        <v>232</v>
      </c>
      <c r="H7" s="177" t="s">
        <v>233</v>
      </c>
      <c r="I7" s="208"/>
      <c r="J7" s="223"/>
      <c r="K7" s="177" t="s">
        <v>234</v>
      </c>
      <c r="L7" s="183"/>
      <c r="M7" s="180" t="s">
        <v>235</v>
      </c>
      <c r="N7" s="242" t="s">
        <v>236</v>
      </c>
      <c r="O7" s="223" t="s">
        <v>237</v>
      </c>
      <c r="P7" s="243"/>
      <c r="Q7" s="208" t="s">
        <v>192</v>
      </c>
      <c r="R7" s="208" t="s">
        <v>238</v>
      </c>
      <c r="S7" s="183" t="s">
        <v>239</v>
      </c>
      <c r="T7" s="183" t="s">
        <v>240</v>
      </c>
      <c r="U7" s="183" t="s">
        <v>241</v>
      </c>
      <c r="V7" s="183"/>
      <c r="W7" s="244"/>
      <c r="X7" s="244"/>
      <c r="Y7" s="244"/>
      <c r="Z7" s="244"/>
      <c r="AA7" s="164">
        <f>IF(OR(J7="Fail",ISBLANK(J7)),INDEX('Issue Code Table'!C:C,MATCH(N:N,'Issue Code Table'!A:A,0)),IF(M7="Critical",6,IF(M7="Significant",5,IF(M7="Moderate",3,2))))</f>
        <v>5</v>
      </c>
    </row>
    <row r="8" spans="1:27" ht="212.5" x14ac:dyDescent="0.25">
      <c r="A8" s="185" t="s">
        <v>242</v>
      </c>
      <c r="B8" s="185" t="s">
        <v>227</v>
      </c>
      <c r="C8" s="185" t="s">
        <v>228</v>
      </c>
      <c r="D8" s="185" t="s">
        <v>168</v>
      </c>
      <c r="E8" s="245" t="s">
        <v>243</v>
      </c>
      <c r="F8" s="245" t="s">
        <v>244</v>
      </c>
      <c r="G8" s="200" t="s">
        <v>245</v>
      </c>
      <c r="H8" s="185" t="s">
        <v>246</v>
      </c>
      <c r="I8" s="204"/>
      <c r="J8" s="224"/>
      <c r="K8" s="185" t="s">
        <v>247</v>
      </c>
      <c r="L8" s="200"/>
      <c r="M8" s="188" t="s">
        <v>235</v>
      </c>
      <c r="N8" s="246" t="s">
        <v>236</v>
      </c>
      <c r="O8" s="224" t="s">
        <v>237</v>
      </c>
      <c r="P8" s="248"/>
      <c r="Q8" s="204" t="s">
        <v>192</v>
      </c>
      <c r="R8" s="204" t="s">
        <v>248</v>
      </c>
      <c r="S8" s="200" t="s">
        <v>249</v>
      </c>
      <c r="T8" s="200" t="s">
        <v>250</v>
      </c>
      <c r="U8" s="200" t="s">
        <v>251</v>
      </c>
      <c r="V8" s="200"/>
      <c r="W8" s="249"/>
      <c r="X8" s="249"/>
      <c r="Y8" s="249"/>
      <c r="Z8" s="249"/>
      <c r="AA8" s="164">
        <f>IF(OR(J8="Fail",ISBLANK(J8)),INDEX('Issue Code Table'!C:C,MATCH(N:N,'Issue Code Table'!A:A,0)),IF(M8="Critical",6,IF(M8="Significant",5,IF(M8="Moderate",3,2))))</f>
        <v>5</v>
      </c>
    </row>
    <row r="9" spans="1:27" ht="250" x14ac:dyDescent="0.25">
      <c r="A9" s="177" t="s">
        <v>252</v>
      </c>
      <c r="B9" s="177" t="s">
        <v>253</v>
      </c>
      <c r="C9" s="177" t="s">
        <v>254</v>
      </c>
      <c r="D9" s="177" t="s">
        <v>229</v>
      </c>
      <c r="E9" s="240" t="s">
        <v>255</v>
      </c>
      <c r="F9" s="240" t="s">
        <v>256</v>
      </c>
      <c r="G9" s="183" t="s">
        <v>257</v>
      </c>
      <c r="H9" s="177" t="s">
        <v>258</v>
      </c>
      <c r="I9" s="208"/>
      <c r="J9" s="223"/>
      <c r="K9" s="177" t="s">
        <v>259</v>
      </c>
      <c r="L9" s="183"/>
      <c r="M9" s="180" t="s">
        <v>235</v>
      </c>
      <c r="N9" s="242" t="s">
        <v>260</v>
      </c>
      <c r="O9" s="180" t="s">
        <v>261</v>
      </c>
      <c r="P9" s="243"/>
      <c r="Q9" s="208" t="s">
        <v>262</v>
      </c>
      <c r="R9" s="208" t="s">
        <v>263</v>
      </c>
      <c r="S9" s="183" t="s">
        <v>264</v>
      </c>
      <c r="T9" s="183" t="s">
        <v>265</v>
      </c>
      <c r="U9" s="183" t="s">
        <v>266</v>
      </c>
      <c r="V9" s="183"/>
      <c r="W9" s="244"/>
      <c r="X9" s="244"/>
      <c r="Y9" s="244"/>
      <c r="Z9" s="244"/>
      <c r="AA9" s="164">
        <f>IF(OR(J9="Fail",ISBLANK(J9)),INDEX('Issue Code Table'!C:C,MATCH(N:N,'Issue Code Table'!A:A,0)),IF(M9="Critical",6,IF(M9="Significant",5,IF(M9="Moderate",3,2))))</f>
        <v>3</v>
      </c>
    </row>
    <row r="10" spans="1:27" ht="337.5" x14ac:dyDescent="0.25">
      <c r="A10" s="185" t="s">
        <v>267</v>
      </c>
      <c r="B10" s="185" t="s">
        <v>268</v>
      </c>
      <c r="C10" s="185" t="s">
        <v>269</v>
      </c>
      <c r="D10" s="185" t="s">
        <v>168</v>
      </c>
      <c r="E10" s="245" t="s">
        <v>270</v>
      </c>
      <c r="F10" s="245" t="s">
        <v>271</v>
      </c>
      <c r="G10" s="200" t="s">
        <v>272</v>
      </c>
      <c r="H10" s="185" t="s">
        <v>273</v>
      </c>
      <c r="I10" s="204"/>
      <c r="J10" s="224"/>
      <c r="K10" s="185" t="s">
        <v>274</v>
      </c>
      <c r="L10" s="200"/>
      <c r="M10" s="188" t="s">
        <v>189</v>
      </c>
      <c r="N10" s="246" t="s">
        <v>275</v>
      </c>
      <c r="O10" s="247" t="s">
        <v>276</v>
      </c>
      <c r="P10" s="248"/>
      <c r="Q10" s="204" t="s">
        <v>262</v>
      </c>
      <c r="R10" s="204" t="s">
        <v>277</v>
      </c>
      <c r="S10" s="200" t="s">
        <v>278</v>
      </c>
      <c r="T10" s="200" t="s">
        <v>279</v>
      </c>
      <c r="U10" s="200" t="s">
        <v>280</v>
      </c>
      <c r="V10" s="200" t="s">
        <v>281</v>
      </c>
      <c r="W10" s="249"/>
      <c r="X10" s="249"/>
      <c r="Y10" s="249"/>
      <c r="Z10" s="249"/>
      <c r="AA10" s="164">
        <f>IF(OR(J10="Fail",ISBLANK(J10)),INDEX('Issue Code Table'!C:C,MATCH(N:N,'Issue Code Table'!A:A,0)),IF(M10="Critical",6,IF(M10="Significant",5,IF(M10="Moderate",3,2))))</f>
        <v>5</v>
      </c>
    </row>
    <row r="11" spans="1:27" ht="225" x14ac:dyDescent="0.25">
      <c r="A11" s="177" t="s">
        <v>282</v>
      </c>
      <c r="B11" s="177" t="s">
        <v>268</v>
      </c>
      <c r="C11" s="177" t="s">
        <v>269</v>
      </c>
      <c r="D11" s="177" t="s">
        <v>229</v>
      </c>
      <c r="E11" s="240" t="s">
        <v>283</v>
      </c>
      <c r="F11" s="240" t="s">
        <v>284</v>
      </c>
      <c r="G11" s="183" t="s">
        <v>285</v>
      </c>
      <c r="H11" s="177" t="s">
        <v>286</v>
      </c>
      <c r="I11" s="208"/>
      <c r="J11" s="223"/>
      <c r="K11" s="177" t="s">
        <v>287</v>
      </c>
      <c r="L11" s="183"/>
      <c r="M11" s="180" t="s">
        <v>189</v>
      </c>
      <c r="N11" s="242" t="s">
        <v>288</v>
      </c>
      <c r="O11" s="254" t="s">
        <v>289</v>
      </c>
      <c r="P11" s="243"/>
      <c r="Q11" s="208" t="s">
        <v>262</v>
      </c>
      <c r="R11" s="208" t="s">
        <v>290</v>
      </c>
      <c r="S11" s="183" t="s">
        <v>291</v>
      </c>
      <c r="T11" s="183" t="s">
        <v>292</v>
      </c>
      <c r="U11" s="183" t="s">
        <v>293</v>
      </c>
      <c r="V11" s="183" t="s">
        <v>294</v>
      </c>
      <c r="W11" s="244"/>
      <c r="X11" s="244"/>
      <c r="Y11" s="244"/>
      <c r="Z11" s="244"/>
      <c r="AA11" s="164">
        <f>IF(OR(J11="Fail",ISBLANK(J11)),INDEX('Issue Code Table'!C:C,MATCH(N:N,'Issue Code Table'!A:A,0)),IF(M11="Critical",6,IF(M11="Significant",5,IF(M11="Moderate",3,2))))</f>
        <v>5</v>
      </c>
    </row>
    <row r="12" spans="1:27" ht="187.5" x14ac:dyDescent="0.25">
      <c r="A12" s="185" t="s">
        <v>295</v>
      </c>
      <c r="B12" s="212" t="s">
        <v>296</v>
      </c>
      <c r="C12" s="212" t="s">
        <v>297</v>
      </c>
      <c r="D12" s="185" t="s">
        <v>168</v>
      </c>
      <c r="E12" s="245" t="s">
        <v>298</v>
      </c>
      <c r="F12" s="245" t="s">
        <v>299</v>
      </c>
      <c r="G12" s="200" t="s">
        <v>300</v>
      </c>
      <c r="H12" s="185" t="s">
        <v>301</v>
      </c>
      <c r="I12" s="204"/>
      <c r="J12" s="224"/>
      <c r="K12" s="185" t="s">
        <v>302</v>
      </c>
      <c r="L12" s="200"/>
      <c r="M12" s="188" t="s">
        <v>189</v>
      </c>
      <c r="N12" s="246" t="s">
        <v>303</v>
      </c>
      <c r="O12" s="188" t="s">
        <v>304</v>
      </c>
      <c r="P12" s="248"/>
      <c r="Q12" s="204" t="s">
        <v>262</v>
      </c>
      <c r="R12" s="204" t="s">
        <v>305</v>
      </c>
      <c r="S12" s="200" t="s">
        <v>306</v>
      </c>
      <c r="T12" s="200" t="s">
        <v>307</v>
      </c>
      <c r="U12" s="200" t="s">
        <v>308</v>
      </c>
      <c r="V12" s="200" t="s">
        <v>309</v>
      </c>
      <c r="W12" s="249"/>
      <c r="X12" s="249"/>
      <c r="Y12" s="249"/>
      <c r="Z12" s="249"/>
      <c r="AA12" s="164">
        <f>IF(OR(J12="Fail",ISBLANK(J12)),INDEX('Issue Code Table'!C:C,MATCH(N:N,'Issue Code Table'!A:A,0)),IF(M12="Critical",6,IF(M12="Significant",5,IF(M12="Moderate",3,2))))</f>
        <v>4</v>
      </c>
    </row>
    <row r="13" spans="1:27" ht="250" x14ac:dyDescent="0.25">
      <c r="A13" s="177" t="s">
        <v>310</v>
      </c>
      <c r="B13" s="177" t="s">
        <v>268</v>
      </c>
      <c r="C13" s="177" t="s">
        <v>269</v>
      </c>
      <c r="D13" s="177" t="s">
        <v>168</v>
      </c>
      <c r="E13" s="240" t="s">
        <v>311</v>
      </c>
      <c r="F13" s="240" t="s">
        <v>312</v>
      </c>
      <c r="G13" s="183" t="s">
        <v>313</v>
      </c>
      <c r="H13" s="177" t="s">
        <v>314</v>
      </c>
      <c r="I13" s="208"/>
      <c r="J13" s="223"/>
      <c r="K13" s="177" t="s">
        <v>315</v>
      </c>
      <c r="L13" s="183"/>
      <c r="M13" s="180" t="s">
        <v>189</v>
      </c>
      <c r="N13" s="242" t="s">
        <v>275</v>
      </c>
      <c r="O13" s="254" t="s">
        <v>276</v>
      </c>
      <c r="P13" s="243"/>
      <c r="Q13" s="208" t="s">
        <v>262</v>
      </c>
      <c r="R13" s="208" t="s">
        <v>316</v>
      </c>
      <c r="S13" s="183" t="s">
        <v>317</v>
      </c>
      <c r="T13" s="183" t="s">
        <v>318</v>
      </c>
      <c r="U13" s="183" t="s">
        <v>319</v>
      </c>
      <c r="V13" s="183" t="s">
        <v>320</v>
      </c>
      <c r="W13" s="244"/>
      <c r="X13" s="244"/>
      <c r="Y13" s="244"/>
      <c r="Z13" s="244"/>
      <c r="AA13" s="164">
        <f>IF(OR(J13="Fail",ISBLANK(J13)),INDEX('Issue Code Table'!C:C,MATCH(N:N,'Issue Code Table'!A:A,0)),IF(M13="Critical",6,IF(M13="Significant",5,IF(M13="Moderate",3,2))))</f>
        <v>5</v>
      </c>
    </row>
    <row r="14" spans="1:27" ht="409.5" x14ac:dyDescent="0.25">
      <c r="A14" s="185" t="s">
        <v>321</v>
      </c>
      <c r="B14" s="185" t="s">
        <v>322</v>
      </c>
      <c r="C14" s="185" t="s">
        <v>323</v>
      </c>
      <c r="D14" s="185" t="s">
        <v>168</v>
      </c>
      <c r="E14" s="245" t="s">
        <v>324</v>
      </c>
      <c r="F14" s="245" t="s">
        <v>325</v>
      </c>
      <c r="G14" s="200" t="s">
        <v>326</v>
      </c>
      <c r="H14" s="185" t="s">
        <v>327</v>
      </c>
      <c r="I14" s="204"/>
      <c r="J14" s="224"/>
      <c r="K14" s="185" t="s">
        <v>328</v>
      </c>
      <c r="L14" s="200" t="s">
        <v>329</v>
      </c>
      <c r="M14" s="188" t="s">
        <v>189</v>
      </c>
      <c r="N14" s="246" t="s">
        <v>330</v>
      </c>
      <c r="O14" s="188" t="s">
        <v>331</v>
      </c>
      <c r="P14" s="248"/>
      <c r="Q14" s="204" t="s">
        <v>262</v>
      </c>
      <c r="R14" s="204" t="s">
        <v>332</v>
      </c>
      <c r="S14" s="200" t="s">
        <v>333</v>
      </c>
      <c r="T14" s="200" t="s">
        <v>334</v>
      </c>
      <c r="U14" s="200" t="s">
        <v>335</v>
      </c>
      <c r="V14" s="200" t="s">
        <v>336</v>
      </c>
      <c r="W14" s="249"/>
      <c r="X14" s="249"/>
      <c r="Y14" s="249"/>
      <c r="Z14" s="249"/>
      <c r="AA14" s="164">
        <f>IF(OR(J14="Fail",ISBLANK(J14)),INDEX('Issue Code Table'!C:C,MATCH(N:N,'Issue Code Table'!A:A,0)),IF(M14="Critical",6,IF(M14="Significant",5,IF(M14="Moderate",3,2))))</f>
        <v>5</v>
      </c>
    </row>
    <row r="15" spans="1:27" ht="409.5" x14ac:dyDescent="0.25">
      <c r="A15" s="177" t="s">
        <v>337</v>
      </c>
      <c r="B15" s="177" t="s">
        <v>338</v>
      </c>
      <c r="C15" s="177" t="s">
        <v>200</v>
      </c>
      <c r="D15" s="177" t="s">
        <v>168</v>
      </c>
      <c r="E15" s="240" t="s">
        <v>339</v>
      </c>
      <c r="F15" s="240" t="s">
        <v>340</v>
      </c>
      <c r="G15" s="183" t="s">
        <v>341</v>
      </c>
      <c r="H15" s="177" t="s">
        <v>342</v>
      </c>
      <c r="I15" s="208"/>
      <c r="J15" s="223"/>
      <c r="K15" s="177" t="s">
        <v>343</v>
      </c>
      <c r="L15" s="183"/>
      <c r="M15" s="180" t="s">
        <v>235</v>
      </c>
      <c r="N15" s="242" t="s">
        <v>344</v>
      </c>
      <c r="O15" s="180" t="s">
        <v>345</v>
      </c>
      <c r="P15" s="243"/>
      <c r="Q15" s="208" t="s">
        <v>262</v>
      </c>
      <c r="R15" s="208" t="s">
        <v>346</v>
      </c>
      <c r="S15" s="183" t="s">
        <v>347</v>
      </c>
      <c r="T15" s="183" t="s">
        <v>348</v>
      </c>
      <c r="U15" s="183" t="s">
        <v>349</v>
      </c>
      <c r="V15" s="183"/>
      <c r="W15" s="244"/>
      <c r="X15" s="244"/>
      <c r="Y15" s="244"/>
      <c r="Z15" s="244"/>
      <c r="AA15" s="164">
        <f>IF(OR(J15="Fail",ISBLANK(J15)),INDEX('Issue Code Table'!C:C,MATCH(N:N,'Issue Code Table'!A:A,0)),IF(M15="Critical",6,IF(M15="Significant",5,IF(M15="Moderate",3,2))))</f>
        <v>6</v>
      </c>
    </row>
    <row r="16" spans="1:27" ht="112.5" x14ac:dyDescent="0.25">
      <c r="A16" s="185" t="s">
        <v>350</v>
      </c>
      <c r="B16" s="185" t="s">
        <v>351</v>
      </c>
      <c r="C16" s="185" t="s">
        <v>352</v>
      </c>
      <c r="D16" s="185" t="s">
        <v>229</v>
      </c>
      <c r="E16" s="245" t="s">
        <v>353</v>
      </c>
      <c r="F16" s="245" t="s">
        <v>354</v>
      </c>
      <c r="G16" s="200" t="s">
        <v>355</v>
      </c>
      <c r="H16" s="185" t="s">
        <v>356</v>
      </c>
      <c r="I16" s="204"/>
      <c r="J16" s="224"/>
      <c r="K16" s="185" t="s">
        <v>357</v>
      </c>
      <c r="L16" s="200"/>
      <c r="M16" s="188" t="s">
        <v>235</v>
      </c>
      <c r="N16" s="246" t="s">
        <v>358</v>
      </c>
      <c r="O16" s="188" t="s">
        <v>359</v>
      </c>
      <c r="P16" s="248"/>
      <c r="Q16" s="204" t="s">
        <v>360</v>
      </c>
      <c r="R16" s="204" t="s">
        <v>361</v>
      </c>
      <c r="S16" s="200" t="s">
        <v>362</v>
      </c>
      <c r="T16" s="200" t="s">
        <v>363</v>
      </c>
      <c r="U16" s="200" t="s">
        <v>364</v>
      </c>
      <c r="V16" s="200"/>
      <c r="W16" s="249"/>
      <c r="X16" s="249"/>
      <c r="Y16" s="249"/>
      <c r="Z16" s="249"/>
      <c r="AA16" s="164">
        <f>IF(OR(J16="Fail",ISBLANK(J16)),INDEX('Issue Code Table'!C:C,MATCH(N:N,'Issue Code Table'!A:A,0)),IF(M16="Critical",6,IF(M16="Significant",5,IF(M16="Moderate",3,2))))</f>
        <v>4</v>
      </c>
    </row>
    <row r="17" spans="1:27" ht="325" x14ac:dyDescent="0.25">
      <c r="A17" s="177" t="s">
        <v>365</v>
      </c>
      <c r="B17" s="177" t="s">
        <v>366</v>
      </c>
      <c r="C17" s="177" t="s">
        <v>367</v>
      </c>
      <c r="D17" s="177" t="s">
        <v>168</v>
      </c>
      <c r="E17" s="240" t="s">
        <v>368</v>
      </c>
      <c r="F17" s="240" t="s">
        <v>369</v>
      </c>
      <c r="G17" s="183" t="s">
        <v>370</v>
      </c>
      <c r="H17" s="177" t="s">
        <v>371</v>
      </c>
      <c r="I17" s="208"/>
      <c r="J17" s="223"/>
      <c r="K17" s="177" t="s">
        <v>372</v>
      </c>
      <c r="L17" s="183"/>
      <c r="M17" s="180" t="s">
        <v>235</v>
      </c>
      <c r="N17" s="242" t="s">
        <v>373</v>
      </c>
      <c r="O17" s="180" t="s">
        <v>374</v>
      </c>
      <c r="P17" s="243"/>
      <c r="Q17" s="208" t="s">
        <v>360</v>
      </c>
      <c r="R17" s="208" t="s">
        <v>375</v>
      </c>
      <c r="S17" s="183" t="s">
        <v>376</v>
      </c>
      <c r="T17" s="183" t="s">
        <v>377</v>
      </c>
      <c r="U17" s="183" t="s">
        <v>378</v>
      </c>
      <c r="V17" s="183"/>
      <c r="W17" s="244"/>
      <c r="X17" s="244"/>
      <c r="Y17" s="244"/>
      <c r="Z17" s="244"/>
      <c r="AA17" s="164">
        <f>IF(OR(J17="Fail",ISBLANK(J17)),INDEX('Issue Code Table'!C:C,MATCH(N:N,'Issue Code Table'!A:A,0)),IF(M17="Critical",6,IF(M17="Significant",5,IF(M17="Moderate",3,2))))</f>
        <v>2</v>
      </c>
    </row>
    <row r="18" spans="1:27" ht="225" x14ac:dyDescent="0.25">
      <c r="A18" s="185" t="s">
        <v>379</v>
      </c>
      <c r="B18" s="185" t="s">
        <v>351</v>
      </c>
      <c r="C18" s="185" t="s">
        <v>352</v>
      </c>
      <c r="D18" s="185" t="s">
        <v>229</v>
      </c>
      <c r="E18" s="245" t="s">
        <v>380</v>
      </c>
      <c r="F18" s="245" t="s">
        <v>381</v>
      </c>
      <c r="G18" s="200" t="s">
        <v>382</v>
      </c>
      <c r="H18" s="185" t="s">
        <v>383</v>
      </c>
      <c r="I18" s="204"/>
      <c r="J18" s="224"/>
      <c r="K18" s="185" t="s">
        <v>384</v>
      </c>
      <c r="L18" s="200"/>
      <c r="M18" s="188" t="s">
        <v>235</v>
      </c>
      <c r="N18" s="246" t="s">
        <v>358</v>
      </c>
      <c r="O18" s="188" t="s">
        <v>385</v>
      </c>
      <c r="P18" s="248"/>
      <c r="Q18" s="204" t="s">
        <v>360</v>
      </c>
      <c r="R18" s="204" t="s">
        <v>386</v>
      </c>
      <c r="S18" s="200" t="s">
        <v>387</v>
      </c>
      <c r="T18" s="200" t="s">
        <v>388</v>
      </c>
      <c r="U18" s="200" t="s">
        <v>389</v>
      </c>
      <c r="V18" s="200"/>
      <c r="W18" s="249"/>
      <c r="X18" s="249"/>
      <c r="Y18" s="249"/>
      <c r="Z18" s="249"/>
      <c r="AA18" s="164">
        <f>IF(OR(J18="Fail",ISBLANK(J18)),INDEX('Issue Code Table'!C:C,MATCH(N:N,'Issue Code Table'!A:A,0)),IF(M18="Critical",6,IF(M18="Significant",5,IF(M18="Moderate",3,2))))</f>
        <v>4</v>
      </c>
    </row>
    <row r="19" spans="1:27" ht="225" x14ac:dyDescent="0.25">
      <c r="A19" s="177" t="s">
        <v>390</v>
      </c>
      <c r="B19" s="177" t="s">
        <v>391</v>
      </c>
      <c r="C19" s="177" t="s">
        <v>392</v>
      </c>
      <c r="D19" s="177" t="s">
        <v>229</v>
      </c>
      <c r="E19" s="240" t="s">
        <v>393</v>
      </c>
      <c r="F19" s="240" t="s">
        <v>394</v>
      </c>
      <c r="G19" s="183" t="s">
        <v>395</v>
      </c>
      <c r="H19" s="177" t="s">
        <v>396</v>
      </c>
      <c r="I19" s="208"/>
      <c r="J19" s="223"/>
      <c r="K19" s="177" t="s">
        <v>397</v>
      </c>
      <c r="L19" s="183"/>
      <c r="M19" s="180" t="s">
        <v>189</v>
      </c>
      <c r="N19" s="242" t="s">
        <v>398</v>
      </c>
      <c r="O19" s="180" t="s">
        <v>399</v>
      </c>
      <c r="P19" s="243"/>
      <c r="Q19" s="208" t="s">
        <v>400</v>
      </c>
      <c r="R19" s="208" t="s">
        <v>401</v>
      </c>
      <c r="S19" s="183" t="s">
        <v>402</v>
      </c>
      <c r="T19" s="183" t="s">
        <v>403</v>
      </c>
      <c r="U19" s="183" t="s">
        <v>404</v>
      </c>
      <c r="V19" s="183" t="s">
        <v>405</v>
      </c>
      <c r="W19" s="244"/>
      <c r="X19" s="244"/>
      <c r="Y19" s="244"/>
      <c r="Z19" s="244"/>
      <c r="AA19" s="164">
        <f>IF(OR(J19="Fail",ISBLANK(J19)),INDEX('Issue Code Table'!C:C,MATCH(N:N,'Issue Code Table'!A:A,0)),IF(M19="Critical",6,IF(M19="Significant",5,IF(M19="Moderate",3,2))))</f>
        <v>7</v>
      </c>
    </row>
    <row r="20" spans="1:27" ht="262.5" x14ac:dyDescent="0.25">
      <c r="A20" s="185" t="s">
        <v>406</v>
      </c>
      <c r="B20" s="213" t="s">
        <v>407</v>
      </c>
      <c r="C20" s="214" t="s">
        <v>408</v>
      </c>
      <c r="D20" s="185" t="s">
        <v>168</v>
      </c>
      <c r="E20" s="245" t="s">
        <v>409</v>
      </c>
      <c r="F20" s="245" t="s">
        <v>410</v>
      </c>
      <c r="G20" s="200" t="s">
        <v>411</v>
      </c>
      <c r="H20" s="185"/>
      <c r="I20" s="204"/>
      <c r="J20" s="224"/>
      <c r="K20" s="185" t="s">
        <v>412</v>
      </c>
      <c r="L20" s="200" t="s">
        <v>413</v>
      </c>
      <c r="M20" s="188" t="s">
        <v>189</v>
      </c>
      <c r="N20" s="246" t="s">
        <v>414</v>
      </c>
      <c r="O20" s="247" t="s">
        <v>415</v>
      </c>
      <c r="P20" s="248"/>
      <c r="Q20" s="204" t="s">
        <v>400</v>
      </c>
      <c r="R20" s="204" t="s">
        <v>416</v>
      </c>
      <c r="S20" s="200" t="s">
        <v>417</v>
      </c>
      <c r="T20" s="200" t="s">
        <v>418</v>
      </c>
      <c r="U20" s="200" t="s">
        <v>419</v>
      </c>
      <c r="V20" s="200" t="s">
        <v>420</v>
      </c>
      <c r="W20" s="249"/>
      <c r="X20" s="249"/>
      <c r="Y20" s="249"/>
      <c r="Z20" s="249"/>
      <c r="AA20" s="164" t="e">
        <f>IF(OR(J20="Fail",ISBLANK(J20)),INDEX('Issue Code Table'!C:C,MATCH(N:N,'Issue Code Table'!A:A,0)),IF(M20="Critical",6,IF(M20="Significant",5,IF(M20="Moderate",3,2))))</f>
        <v>#N/A</v>
      </c>
    </row>
    <row r="21" spans="1:27" ht="175" x14ac:dyDescent="0.25">
      <c r="A21" s="177" t="s">
        <v>421</v>
      </c>
      <c r="B21" s="240" t="s">
        <v>422</v>
      </c>
      <c r="C21" s="240" t="s">
        <v>423</v>
      </c>
      <c r="D21" s="177" t="s">
        <v>229</v>
      </c>
      <c r="E21" s="240" t="s">
        <v>424</v>
      </c>
      <c r="F21" s="240" t="s">
        <v>425</v>
      </c>
      <c r="G21" s="183" t="s">
        <v>426</v>
      </c>
      <c r="H21" s="177" t="s">
        <v>427</v>
      </c>
      <c r="I21" s="208"/>
      <c r="J21" s="223"/>
      <c r="K21" s="177" t="s">
        <v>428</v>
      </c>
      <c r="L21" s="183"/>
      <c r="M21" s="180" t="s">
        <v>189</v>
      </c>
      <c r="N21" s="242" t="s">
        <v>429</v>
      </c>
      <c r="O21" s="180" t="s">
        <v>430</v>
      </c>
      <c r="P21" s="243"/>
      <c r="Q21" s="208" t="s">
        <v>400</v>
      </c>
      <c r="R21" s="208" t="s">
        <v>431</v>
      </c>
      <c r="S21" s="183" t="s">
        <v>432</v>
      </c>
      <c r="T21" s="183" t="s">
        <v>433</v>
      </c>
      <c r="U21" s="183" t="s">
        <v>434</v>
      </c>
      <c r="V21" s="183" t="s">
        <v>435</v>
      </c>
      <c r="W21" s="244"/>
      <c r="X21" s="244"/>
      <c r="Y21" s="244"/>
      <c r="Z21" s="244"/>
      <c r="AA21" s="164">
        <f>IF(OR(J21="Fail",ISBLANK(J21)),INDEX('Issue Code Table'!C:C,MATCH(N:N,'Issue Code Table'!A:A,0)),IF(M21="Critical",6,IF(M21="Significant",5,IF(M21="Moderate",3,2))))</f>
        <v>5</v>
      </c>
    </row>
    <row r="22" spans="1:27" ht="175" x14ac:dyDescent="0.25">
      <c r="A22" s="185" t="s">
        <v>436</v>
      </c>
      <c r="B22" s="245" t="s">
        <v>422</v>
      </c>
      <c r="C22" s="245" t="s">
        <v>423</v>
      </c>
      <c r="D22" s="185" t="s">
        <v>229</v>
      </c>
      <c r="E22" s="245" t="s">
        <v>437</v>
      </c>
      <c r="F22" s="245" t="s">
        <v>438</v>
      </c>
      <c r="G22" s="200" t="s">
        <v>439</v>
      </c>
      <c r="H22" s="185" t="s">
        <v>440</v>
      </c>
      <c r="I22" s="204"/>
      <c r="J22" s="224"/>
      <c r="K22" s="185" t="s">
        <v>441</v>
      </c>
      <c r="L22" s="200" t="s">
        <v>442</v>
      </c>
      <c r="M22" s="188" t="s">
        <v>235</v>
      </c>
      <c r="N22" s="224" t="s">
        <v>443</v>
      </c>
      <c r="O22" s="255" t="s">
        <v>444</v>
      </c>
      <c r="P22" s="248"/>
      <c r="Q22" s="204" t="s">
        <v>400</v>
      </c>
      <c r="R22" s="204" t="s">
        <v>445</v>
      </c>
      <c r="S22" s="200" t="s">
        <v>446</v>
      </c>
      <c r="T22" s="200" t="s">
        <v>447</v>
      </c>
      <c r="U22" s="200" t="s">
        <v>448</v>
      </c>
      <c r="V22" s="200"/>
      <c r="W22" s="249"/>
      <c r="X22" s="249"/>
      <c r="Y22" s="249"/>
      <c r="Z22" s="249"/>
      <c r="AA22" s="164">
        <f>IF(OR(J22="Fail",ISBLANK(J22)),INDEX('Issue Code Table'!C:C,MATCH(N:N,'Issue Code Table'!A:A,0)),IF(M22="Critical",6,IF(M22="Significant",5,IF(M22="Moderate",3,2))))</f>
        <v>4</v>
      </c>
    </row>
    <row r="23" spans="1:27" ht="175" x14ac:dyDescent="0.25">
      <c r="A23" s="177" t="s">
        <v>449</v>
      </c>
      <c r="B23" s="223" t="s">
        <v>407</v>
      </c>
      <c r="C23" s="223" t="s">
        <v>450</v>
      </c>
      <c r="D23" s="177" t="s">
        <v>168</v>
      </c>
      <c r="E23" s="240" t="s">
        <v>451</v>
      </c>
      <c r="F23" s="240" t="s">
        <v>452</v>
      </c>
      <c r="G23" s="183" t="s">
        <v>453</v>
      </c>
      <c r="H23" s="177" t="s">
        <v>454</v>
      </c>
      <c r="I23" s="208"/>
      <c r="J23" s="223"/>
      <c r="K23" s="177" t="s">
        <v>455</v>
      </c>
      <c r="L23" s="183" t="s">
        <v>456</v>
      </c>
      <c r="M23" s="180" t="s">
        <v>235</v>
      </c>
      <c r="N23" s="223" t="s">
        <v>457</v>
      </c>
      <c r="O23" s="250" t="s">
        <v>458</v>
      </c>
      <c r="P23" s="243"/>
      <c r="Q23" s="208" t="s">
        <v>400</v>
      </c>
      <c r="R23" s="208" t="s">
        <v>459</v>
      </c>
      <c r="S23" s="183" t="s">
        <v>460</v>
      </c>
      <c r="T23" s="183" t="s">
        <v>461</v>
      </c>
      <c r="U23" s="183" t="s">
        <v>462</v>
      </c>
      <c r="V23" s="183"/>
      <c r="W23" s="244"/>
      <c r="X23" s="244"/>
      <c r="Y23" s="244"/>
      <c r="Z23" s="244"/>
      <c r="AA23" s="164">
        <f>IF(OR(J23="Fail",ISBLANK(J23)),INDEX('Issue Code Table'!C:C,MATCH(N:N,'Issue Code Table'!A:A,0)),IF(M23="Critical",6,IF(M23="Significant",5,IF(M23="Moderate",3,2))))</f>
        <v>3</v>
      </c>
    </row>
    <row r="24" spans="1:27" ht="187.5" x14ac:dyDescent="0.25">
      <c r="A24" s="185" t="s">
        <v>463</v>
      </c>
      <c r="B24" s="185" t="s">
        <v>338</v>
      </c>
      <c r="C24" s="185" t="s">
        <v>200</v>
      </c>
      <c r="D24" s="185" t="s">
        <v>168</v>
      </c>
      <c r="E24" s="245" t="s">
        <v>464</v>
      </c>
      <c r="F24" s="245" t="s">
        <v>465</v>
      </c>
      <c r="G24" s="200" t="s">
        <v>466</v>
      </c>
      <c r="H24" s="185" t="s">
        <v>467</v>
      </c>
      <c r="I24" s="204"/>
      <c r="J24" s="224"/>
      <c r="K24" s="185" t="s">
        <v>468</v>
      </c>
      <c r="L24" s="200"/>
      <c r="M24" s="188" t="s">
        <v>235</v>
      </c>
      <c r="N24" s="246" t="s">
        <v>344</v>
      </c>
      <c r="O24" s="188" t="s">
        <v>345</v>
      </c>
      <c r="P24" s="248"/>
      <c r="Q24" s="204" t="s">
        <v>400</v>
      </c>
      <c r="R24" s="204" t="s">
        <v>469</v>
      </c>
      <c r="S24" s="200" t="s">
        <v>470</v>
      </c>
      <c r="T24" s="200" t="s">
        <v>471</v>
      </c>
      <c r="U24" s="185" t="s">
        <v>472</v>
      </c>
      <c r="V24" s="200"/>
      <c r="W24" s="249"/>
      <c r="X24" s="249"/>
      <c r="Y24" s="249"/>
      <c r="Z24" s="249"/>
      <c r="AA24" s="164">
        <f>IF(OR(J24="Fail",ISBLANK(J24)),INDEX('Issue Code Table'!C:C,MATCH(N:N,'Issue Code Table'!A:A,0)),IF(M24="Critical",6,IF(M24="Significant",5,IF(M24="Moderate",3,2))))</f>
        <v>6</v>
      </c>
    </row>
    <row r="25" spans="1:27" ht="150" x14ac:dyDescent="0.25">
      <c r="A25" s="177" t="s">
        <v>473</v>
      </c>
      <c r="B25" s="177" t="s">
        <v>474</v>
      </c>
      <c r="C25" s="177" t="s">
        <v>475</v>
      </c>
      <c r="D25" s="177" t="s">
        <v>168</v>
      </c>
      <c r="E25" s="240" t="s">
        <v>476</v>
      </c>
      <c r="F25" s="240" t="s">
        <v>477</v>
      </c>
      <c r="G25" s="183" t="s">
        <v>478</v>
      </c>
      <c r="H25" s="177" t="s">
        <v>479</v>
      </c>
      <c r="I25" s="208"/>
      <c r="J25" s="223"/>
      <c r="K25" s="177" t="s">
        <v>480</v>
      </c>
      <c r="L25" s="183"/>
      <c r="M25" s="180" t="s">
        <v>189</v>
      </c>
      <c r="N25" s="242" t="s">
        <v>481</v>
      </c>
      <c r="O25" s="180" t="s">
        <v>482</v>
      </c>
      <c r="P25" s="243"/>
      <c r="Q25" s="208" t="s">
        <v>400</v>
      </c>
      <c r="R25" s="208" t="s">
        <v>483</v>
      </c>
      <c r="S25" s="183" t="s">
        <v>484</v>
      </c>
      <c r="T25" s="183" t="s">
        <v>485</v>
      </c>
      <c r="U25" s="183" t="s">
        <v>486</v>
      </c>
      <c r="V25" s="183" t="s">
        <v>487</v>
      </c>
      <c r="W25" s="244"/>
      <c r="X25" s="244"/>
      <c r="Y25" s="244"/>
      <c r="Z25" s="244"/>
      <c r="AA25" s="164">
        <f>IF(OR(J25="Fail",ISBLANK(J25)),INDEX('Issue Code Table'!C:C,MATCH(N:N,'Issue Code Table'!A:A,0)),IF(M25="Critical",6,IF(M25="Significant",5,IF(M25="Moderate",3,2))))</f>
        <v>5</v>
      </c>
    </row>
    <row r="26" spans="1:27" ht="112.5" x14ac:dyDescent="0.25">
      <c r="A26" s="185" t="s">
        <v>488</v>
      </c>
      <c r="B26" s="185" t="s">
        <v>489</v>
      </c>
      <c r="C26" s="185" t="s">
        <v>490</v>
      </c>
      <c r="D26" s="185" t="s">
        <v>168</v>
      </c>
      <c r="E26" s="245" t="s">
        <v>491</v>
      </c>
      <c r="F26" s="245" t="s">
        <v>492</v>
      </c>
      <c r="G26" s="200" t="s">
        <v>493</v>
      </c>
      <c r="H26" s="185" t="s">
        <v>494</v>
      </c>
      <c r="I26" s="204"/>
      <c r="J26" s="224"/>
      <c r="K26" s="185" t="s">
        <v>495</v>
      </c>
      <c r="L26" s="200"/>
      <c r="M26" s="188" t="s">
        <v>189</v>
      </c>
      <c r="N26" s="246" t="s">
        <v>481</v>
      </c>
      <c r="O26" s="188" t="s">
        <v>482</v>
      </c>
      <c r="P26" s="248"/>
      <c r="Q26" s="204" t="s">
        <v>400</v>
      </c>
      <c r="R26" s="204" t="s">
        <v>496</v>
      </c>
      <c r="S26" s="200" t="s">
        <v>497</v>
      </c>
      <c r="T26" s="200" t="s">
        <v>498</v>
      </c>
      <c r="U26" s="200" t="s">
        <v>499</v>
      </c>
      <c r="V26" s="200" t="s">
        <v>500</v>
      </c>
      <c r="W26" s="249"/>
      <c r="X26" s="249"/>
      <c r="Y26" s="249"/>
      <c r="Z26" s="249"/>
      <c r="AA26" s="164">
        <f>IF(OR(J26="Fail",ISBLANK(J26)),INDEX('Issue Code Table'!C:C,MATCH(N:N,'Issue Code Table'!A:A,0)),IF(M26="Critical",6,IF(M26="Significant",5,IF(M26="Moderate",3,2))))</f>
        <v>5</v>
      </c>
    </row>
    <row r="27" spans="1:27" ht="200" x14ac:dyDescent="0.25">
      <c r="A27" s="177" t="s">
        <v>501</v>
      </c>
      <c r="B27" s="177" t="s">
        <v>502</v>
      </c>
      <c r="C27" s="177" t="s">
        <v>503</v>
      </c>
      <c r="D27" s="177" t="s">
        <v>229</v>
      </c>
      <c r="E27" s="240" t="s">
        <v>504</v>
      </c>
      <c r="F27" s="240" t="s">
        <v>505</v>
      </c>
      <c r="G27" s="183" t="s">
        <v>506</v>
      </c>
      <c r="H27" s="177" t="s">
        <v>507</v>
      </c>
      <c r="I27" s="208"/>
      <c r="J27" s="223"/>
      <c r="K27" s="177" t="s">
        <v>508</v>
      </c>
      <c r="L27" s="183" t="s">
        <v>509</v>
      </c>
      <c r="M27" s="180" t="s">
        <v>235</v>
      </c>
      <c r="N27" s="242" t="s">
        <v>510</v>
      </c>
      <c r="O27" s="250" t="s">
        <v>511</v>
      </c>
      <c r="P27" s="243"/>
      <c r="Q27" s="208" t="s">
        <v>512</v>
      </c>
      <c r="R27" s="208" t="s">
        <v>513</v>
      </c>
      <c r="S27" s="183" t="s">
        <v>514</v>
      </c>
      <c r="T27" s="183" t="s">
        <v>515</v>
      </c>
      <c r="U27" s="177" t="s">
        <v>516</v>
      </c>
      <c r="V27" s="183"/>
      <c r="W27" s="244"/>
      <c r="X27" s="244"/>
      <c r="Y27" s="244"/>
      <c r="Z27" s="244"/>
      <c r="AA27" s="164">
        <f>IF(OR(J27="Fail",ISBLANK(J27)),INDEX('Issue Code Table'!C:C,MATCH(N:N,'Issue Code Table'!A:A,0)),IF(M27="Critical",6,IF(M27="Significant",5,IF(M27="Moderate",3,2))))</f>
        <v>4</v>
      </c>
    </row>
    <row r="28" spans="1:27" ht="237.5" x14ac:dyDescent="0.25">
      <c r="A28" s="185" t="s">
        <v>517</v>
      </c>
      <c r="B28" s="185" t="s">
        <v>268</v>
      </c>
      <c r="C28" s="185" t="s">
        <v>269</v>
      </c>
      <c r="D28" s="185" t="s">
        <v>229</v>
      </c>
      <c r="E28" s="245" t="s">
        <v>518</v>
      </c>
      <c r="F28" s="245" t="s">
        <v>519</v>
      </c>
      <c r="G28" s="200" t="s">
        <v>520</v>
      </c>
      <c r="H28" s="185" t="s">
        <v>521</v>
      </c>
      <c r="I28" s="204"/>
      <c r="J28" s="224"/>
      <c r="K28" s="185" t="s">
        <v>522</v>
      </c>
      <c r="L28" s="200" t="s">
        <v>523</v>
      </c>
      <c r="M28" s="188" t="s">
        <v>235</v>
      </c>
      <c r="N28" s="246" t="s">
        <v>236</v>
      </c>
      <c r="O28" s="188" t="s">
        <v>237</v>
      </c>
      <c r="P28" s="248"/>
      <c r="Q28" s="204" t="s">
        <v>512</v>
      </c>
      <c r="R28" s="204" t="s">
        <v>524</v>
      </c>
      <c r="S28" s="200" t="s">
        <v>525</v>
      </c>
      <c r="T28" s="200" t="s">
        <v>526</v>
      </c>
      <c r="U28" s="200" t="s">
        <v>527</v>
      </c>
      <c r="V28" s="200"/>
      <c r="W28" s="249"/>
      <c r="X28" s="249"/>
      <c r="Y28" s="249"/>
      <c r="Z28" s="249"/>
      <c r="AA28" s="164">
        <f>IF(OR(J28="Fail",ISBLANK(J28)),INDEX('Issue Code Table'!C:C,MATCH(N:N,'Issue Code Table'!A:A,0)),IF(M28="Critical",6,IF(M28="Significant",5,IF(M28="Moderate",3,2))))</f>
        <v>5</v>
      </c>
    </row>
    <row r="29" spans="1:27" ht="237.5" x14ac:dyDescent="0.25">
      <c r="A29" s="177" t="s">
        <v>528</v>
      </c>
      <c r="B29" s="177" t="s">
        <v>268</v>
      </c>
      <c r="C29" s="177" t="s">
        <v>269</v>
      </c>
      <c r="D29" s="177" t="s">
        <v>229</v>
      </c>
      <c r="E29" s="240" t="s">
        <v>529</v>
      </c>
      <c r="F29" s="240" t="s">
        <v>530</v>
      </c>
      <c r="G29" s="183" t="s">
        <v>531</v>
      </c>
      <c r="H29" s="177" t="s">
        <v>532</v>
      </c>
      <c r="I29" s="208"/>
      <c r="J29" s="223"/>
      <c r="K29" s="177" t="s">
        <v>533</v>
      </c>
      <c r="L29" s="183" t="s">
        <v>523</v>
      </c>
      <c r="M29" s="180" t="s">
        <v>235</v>
      </c>
      <c r="N29" s="242" t="s">
        <v>236</v>
      </c>
      <c r="O29" s="180" t="s">
        <v>237</v>
      </c>
      <c r="P29" s="243"/>
      <c r="Q29" s="208" t="s">
        <v>512</v>
      </c>
      <c r="R29" s="208" t="s">
        <v>534</v>
      </c>
      <c r="S29" s="183" t="s">
        <v>535</v>
      </c>
      <c r="T29" s="183" t="s">
        <v>536</v>
      </c>
      <c r="U29" s="183" t="s">
        <v>537</v>
      </c>
      <c r="V29" s="183"/>
      <c r="W29" s="244"/>
      <c r="X29" s="244"/>
      <c r="Y29" s="244"/>
      <c r="Z29" s="244"/>
      <c r="AA29" s="164">
        <f>IF(OR(J29="Fail",ISBLANK(J29)),INDEX('Issue Code Table'!C:C,MATCH(N:N,'Issue Code Table'!A:A,0)),IF(M29="Critical",6,IF(M29="Significant",5,IF(M29="Moderate",3,2))))</f>
        <v>5</v>
      </c>
    </row>
    <row r="30" spans="1:27" ht="212.5" x14ac:dyDescent="0.25">
      <c r="A30" s="185" t="s">
        <v>538</v>
      </c>
      <c r="B30" s="185" t="s">
        <v>268</v>
      </c>
      <c r="C30" s="185" t="s">
        <v>269</v>
      </c>
      <c r="D30" s="185" t="s">
        <v>168</v>
      </c>
      <c r="E30" s="245" t="s">
        <v>539</v>
      </c>
      <c r="F30" s="245" t="s">
        <v>540</v>
      </c>
      <c r="G30" s="200" t="s">
        <v>541</v>
      </c>
      <c r="H30" s="185" t="s">
        <v>542</v>
      </c>
      <c r="I30" s="204"/>
      <c r="J30" s="224"/>
      <c r="K30" s="185" t="s">
        <v>543</v>
      </c>
      <c r="L30" s="200"/>
      <c r="M30" s="188" t="s">
        <v>189</v>
      </c>
      <c r="N30" s="246" t="s">
        <v>481</v>
      </c>
      <c r="O30" s="188" t="s">
        <v>482</v>
      </c>
      <c r="P30" s="248"/>
      <c r="Q30" s="204" t="s">
        <v>512</v>
      </c>
      <c r="R30" s="204" t="s">
        <v>544</v>
      </c>
      <c r="S30" s="200" t="s">
        <v>545</v>
      </c>
      <c r="T30" s="200" t="s">
        <v>546</v>
      </c>
      <c r="U30" s="200" t="s">
        <v>547</v>
      </c>
      <c r="V30" s="200" t="s">
        <v>500</v>
      </c>
      <c r="W30" s="249"/>
      <c r="X30" s="249"/>
      <c r="Y30" s="249"/>
      <c r="Z30" s="249"/>
      <c r="AA30" s="164">
        <f>IF(OR(J30="Fail",ISBLANK(J30)),INDEX('Issue Code Table'!C:C,MATCH(N:N,'Issue Code Table'!A:A,0)),IF(M30="Critical",6,IF(M30="Significant",5,IF(M30="Moderate",3,2))))</f>
        <v>5</v>
      </c>
    </row>
    <row r="31" spans="1:27" ht="200" x14ac:dyDescent="0.25">
      <c r="A31" s="177" t="s">
        <v>548</v>
      </c>
      <c r="B31" s="177" t="s">
        <v>268</v>
      </c>
      <c r="C31" s="177" t="s">
        <v>269</v>
      </c>
      <c r="D31" s="177" t="s">
        <v>229</v>
      </c>
      <c r="E31" s="240" t="s">
        <v>549</v>
      </c>
      <c r="F31" s="240" t="s">
        <v>550</v>
      </c>
      <c r="G31" s="183" t="s">
        <v>551</v>
      </c>
      <c r="H31" s="177" t="s">
        <v>552</v>
      </c>
      <c r="I31" s="208"/>
      <c r="J31" s="223"/>
      <c r="K31" s="177" t="s">
        <v>553</v>
      </c>
      <c r="L31" s="183" t="s">
        <v>554</v>
      </c>
      <c r="M31" s="180" t="s">
        <v>189</v>
      </c>
      <c r="N31" s="242" t="s">
        <v>236</v>
      </c>
      <c r="O31" s="180" t="s">
        <v>237</v>
      </c>
      <c r="P31" s="243"/>
      <c r="Q31" s="208" t="s">
        <v>512</v>
      </c>
      <c r="R31" s="208" t="s">
        <v>555</v>
      </c>
      <c r="S31" s="183" t="s">
        <v>556</v>
      </c>
      <c r="T31" s="183" t="s">
        <v>557</v>
      </c>
      <c r="U31" s="183" t="s">
        <v>558</v>
      </c>
      <c r="V31" s="183" t="s">
        <v>559</v>
      </c>
      <c r="W31" s="244"/>
      <c r="X31" s="244"/>
      <c r="Y31" s="244"/>
      <c r="Z31" s="244"/>
      <c r="AA31" s="164">
        <f>IF(OR(J31="Fail",ISBLANK(J31)),INDEX('Issue Code Table'!C:C,MATCH(N:N,'Issue Code Table'!A:A,0)),IF(M31="Critical",6,IF(M31="Significant",5,IF(M31="Moderate",3,2))))</f>
        <v>5</v>
      </c>
    </row>
    <row r="32" spans="1:27" ht="262.5" x14ac:dyDescent="0.25">
      <c r="A32" s="185" t="s">
        <v>560</v>
      </c>
      <c r="B32" s="185" t="s">
        <v>502</v>
      </c>
      <c r="C32" s="185" t="s">
        <v>503</v>
      </c>
      <c r="D32" s="185" t="s">
        <v>229</v>
      </c>
      <c r="E32" s="245" t="s">
        <v>561</v>
      </c>
      <c r="F32" s="245" t="s">
        <v>562</v>
      </c>
      <c r="G32" s="200" t="s">
        <v>563</v>
      </c>
      <c r="H32" s="185" t="s">
        <v>564</v>
      </c>
      <c r="I32" s="204"/>
      <c r="J32" s="224"/>
      <c r="K32" s="185" t="s">
        <v>565</v>
      </c>
      <c r="L32" s="200"/>
      <c r="M32" s="188" t="s">
        <v>235</v>
      </c>
      <c r="N32" s="224" t="s">
        <v>510</v>
      </c>
      <c r="O32" s="247" t="s">
        <v>566</v>
      </c>
      <c r="P32" s="248"/>
      <c r="Q32" s="204" t="s">
        <v>512</v>
      </c>
      <c r="R32" s="204" t="s">
        <v>567</v>
      </c>
      <c r="S32" s="200" t="s">
        <v>568</v>
      </c>
      <c r="T32" s="200" t="s">
        <v>569</v>
      </c>
      <c r="U32" s="200" t="s">
        <v>570</v>
      </c>
      <c r="V32" s="200"/>
      <c r="W32" s="249"/>
      <c r="X32" s="249"/>
      <c r="Y32" s="249"/>
      <c r="Z32" s="249"/>
      <c r="AA32" s="164">
        <f>IF(OR(J32="Fail",ISBLANK(J32)),INDEX('Issue Code Table'!C:C,MATCH(N:N,'Issue Code Table'!A:A,0)),IF(M32="Critical",6,IF(M32="Significant",5,IF(M32="Moderate",3,2))))</f>
        <v>4</v>
      </c>
    </row>
    <row r="33" spans="1:27" ht="212.5" x14ac:dyDescent="0.25">
      <c r="A33" s="177" t="s">
        <v>571</v>
      </c>
      <c r="B33" s="177" t="s">
        <v>502</v>
      </c>
      <c r="C33" s="177" t="s">
        <v>503</v>
      </c>
      <c r="D33" s="177" t="s">
        <v>229</v>
      </c>
      <c r="E33" s="240" t="s">
        <v>572</v>
      </c>
      <c r="F33" s="240" t="s">
        <v>573</v>
      </c>
      <c r="G33" s="183" t="s">
        <v>574</v>
      </c>
      <c r="H33" s="177" t="s">
        <v>575</v>
      </c>
      <c r="I33" s="208"/>
      <c r="J33" s="223"/>
      <c r="K33" s="177" t="s">
        <v>576</v>
      </c>
      <c r="L33" s="183" t="s">
        <v>577</v>
      </c>
      <c r="M33" s="180" t="s">
        <v>235</v>
      </c>
      <c r="N33" s="223" t="s">
        <v>510</v>
      </c>
      <c r="O33" s="254" t="s">
        <v>566</v>
      </c>
      <c r="P33" s="243"/>
      <c r="Q33" s="208" t="s">
        <v>512</v>
      </c>
      <c r="R33" s="208" t="s">
        <v>578</v>
      </c>
      <c r="S33" s="183" t="s">
        <v>579</v>
      </c>
      <c r="T33" s="183" t="s">
        <v>580</v>
      </c>
      <c r="U33" s="183" t="s">
        <v>581</v>
      </c>
      <c r="V33" s="183"/>
      <c r="W33" s="244"/>
      <c r="X33" s="244"/>
      <c r="Y33" s="244"/>
      <c r="Z33" s="244"/>
      <c r="AA33" s="164">
        <f>IF(OR(J33="Fail",ISBLANK(J33)),INDEX('Issue Code Table'!C:C,MATCH(N:N,'Issue Code Table'!A:A,0)),IF(M33="Critical",6,IF(M33="Significant",5,IF(M33="Moderate",3,2))))</f>
        <v>4</v>
      </c>
    </row>
    <row r="34" spans="1:27" ht="187.5" x14ac:dyDescent="0.25">
      <c r="A34" s="185" t="s">
        <v>582</v>
      </c>
      <c r="B34" s="185" t="s">
        <v>489</v>
      </c>
      <c r="C34" s="185" t="s">
        <v>490</v>
      </c>
      <c r="D34" s="185" t="s">
        <v>168</v>
      </c>
      <c r="E34" s="245" t="s">
        <v>583</v>
      </c>
      <c r="F34" s="245" t="s">
        <v>584</v>
      </c>
      <c r="G34" s="200" t="s">
        <v>585</v>
      </c>
      <c r="H34" s="185" t="s">
        <v>552</v>
      </c>
      <c r="I34" s="204"/>
      <c r="J34" s="224"/>
      <c r="K34" s="185" t="s">
        <v>586</v>
      </c>
      <c r="L34" s="200" t="s">
        <v>554</v>
      </c>
      <c r="M34" s="188" t="s">
        <v>189</v>
      </c>
      <c r="N34" s="246" t="s">
        <v>481</v>
      </c>
      <c r="O34" s="188" t="s">
        <v>482</v>
      </c>
      <c r="P34" s="248"/>
      <c r="Q34" s="204" t="s">
        <v>512</v>
      </c>
      <c r="R34" s="204" t="s">
        <v>587</v>
      </c>
      <c r="S34" s="200" t="s">
        <v>588</v>
      </c>
      <c r="T34" s="200" t="s">
        <v>589</v>
      </c>
      <c r="U34" s="200" t="s">
        <v>590</v>
      </c>
      <c r="V34" s="200" t="s">
        <v>591</v>
      </c>
      <c r="W34" s="249"/>
      <c r="X34" s="249"/>
      <c r="Y34" s="249"/>
      <c r="Z34" s="249"/>
      <c r="AA34" s="164">
        <f>IF(OR(J34="Fail",ISBLANK(J34)),INDEX('Issue Code Table'!C:C,MATCH(N:N,'Issue Code Table'!A:A,0)),IF(M34="Critical",6,IF(M34="Significant",5,IF(M34="Moderate",3,2))))</f>
        <v>5</v>
      </c>
    </row>
    <row r="35" spans="1:27" ht="312.5" x14ac:dyDescent="0.25">
      <c r="A35" s="177" t="s">
        <v>592</v>
      </c>
      <c r="B35" s="202" t="s">
        <v>296</v>
      </c>
      <c r="C35" s="202" t="s">
        <v>297</v>
      </c>
      <c r="D35" s="177" t="s">
        <v>229</v>
      </c>
      <c r="E35" s="240" t="s">
        <v>593</v>
      </c>
      <c r="F35" s="240" t="s">
        <v>594</v>
      </c>
      <c r="G35" s="183" t="s">
        <v>595</v>
      </c>
      <c r="H35" s="177" t="s">
        <v>596</v>
      </c>
      <c r="I35" s="208"/>
      <c r="J35" s="223"/>
      <c r="K35" s="177" t="s">
        <v>597</v>
      </c>
      <c r="L35" s="183"/>
      <c r="M35" s="180" t="s">
        <v>235</v>
      </c>
      <c r="N35" s="242" t="s">
        <v>598</v>
      </c>
      <c r="O35" s="180" t="s">
        <v>599</v>
      </c>
      <c r="P35" s="243"/>
      <c r="Q35" s="256">
        <v>6</v>
      </c>
      <c r="R35" s="256" t="s">
        <v>600</v>
      </c>
      <c r="S35" s="183" t="s">
        <v>601</v>
      </c>
      <c r="T35" s="183" t="s">
        <v>602</v>
      </c>
      <c r="U35" s="183" t="s">
        <v>603</v>
      </c>
      <c r="V35" s="183" t="s">
        <v>604</v>
      </c>
      <c r="W35" s="244"/>
      <c r="X35" s="244"/>
      <c r="Y35" s="244"/>
      <c r="Z35" s="244"/>
      <c r="AA35" s="164">
        <f>IF(OR(J35="Fail",ISBLANK(J35)),INDEX('Issue Code Table'!C:C,MATCH(N:N,'Issue Code Table'!A:A,0)),IF(M35="Critical",6,IF(M35="Significant",5,IF(M35="Moderate",3,2))))</f>
        <v>6</v>
      </c>
    </row>
    <row r="36" spans="1:27" ht="212.5" x14ac:dyDescent="0.25">
      <c r="A36" s="185" t="s">
        <v>605</v>
      </c>
      <c r="B36" s="185" t="s">
        <v>606</v>
      </c>
      <c r="C36" s="185" t="s">
        <v>607</v>
      </c>
      <c r="D36" s="185" t="s">
        <v>168</v>
      </c>
      <c r="E36" s="245" t="s">
        <v>608</v>
      </c>
      <c r="F36" s="245" t="s">
        <v>609</v>
      </c>
      <c r="G36" s="200" t="s">
        <v>610</v>
      </c>
      <c r="H36" s="185" t="s">
        <v>611</v>
      </c>
      <c r="I36" s="204"/>
      <c r="J36" s="224"/>
      <c r="K36" s="185" t="s">
        <v>612</v>
      </c>
      <c r="L36" s="200"/>
      <c r="M36" s="188" t="s">
        <v>235</v>
      </c>
      <c r="N36" s="246" t="s">
        <v>613</v>
      </c>
      <c r="O36" s="188" t="s">
        <v>614</v>
      </c>
      <c r="P36" s="248"/>
      <c r="Q36" s="204" t="s">
        <v>615</v>
      </c>
      <c r="R36" s="257">
        <v>6.3</v>
      </c>
      <c r="S36" s="200" t="s">
        <v>616</v>
      </c>
      <c r="T36" s="200" t="s">
        <v>617</v>
      </c>
      <c r="U36" s="200" t="s">
        <v>618</v>
      </c>
      <c r="V36" s="200"/>
      <c r="W36" s="249"/>
      <c r="X36" s="249"/>
      <c r="Y36" s="249"/>
      <c r="Z36" s="249"/>
      <c r="AA36" s="164">
        <f>IF(OR(J36="Fail",ISBLANK(J36)),INDEX('Issue Code Table'!C:C,MATCH(N:N,'Issue Code Table'!A:A,0)),IF(M36="Critical",6,IF(M36="Significant",5,IF(M36="Moderate",3,2))))</f>
        <v>4</v>
      </c>
    </row>
    <row r="37" spans="1:27" ht="300" x14ac:dyDescent="0.25">
      <c r="A37" s="177" t="s">
        <v>619</v>
      </c>
      <c r="B37" s="177" t="s">
        <v>620</v>
      </c>
      <c r="C37" s="177" t="s">
        <v>621</v>
      </c>
      <c r="D37" s="177" t="s">
        <v>229</v>
      </c>
      <c r="E37" s="240" t="s">
        <v>622</v>
      </c>
      <c r="F37" s="240" t="s">
        <v>623</v>
      </c>
      <c r="G37" s="183" t="s">
        <v>624</v>
      </c>
      <c r="H37" s="177" t="s">
        <v>625</v>
      </c>
      <c r="I37" s="208"/>
      <c r="J37" s="223"/>
      <c r="K37" s="177" t="s">
        <v>626</v>
      </c>
      <c r="L37" s="183"/>
      <c r="M37" s="180" t="s">
        <v>189</v>
      </c>
      <c r="N37" s="242" t="s">
        <v>627</v>
      </c>
      <c r="O37" s="180" t="s">
        <v>628</v>
      </c>
      <c r="P37" s="243"/>
      <c r="Q37" s="208">
        <v>7</v>
      </c>
      <c r="R37" s="208">
        <v>7.1</v>
      </c>
      <c r="S37" s="183" t="s">
        <v>629</v>
      </c>
      <c r="T37" s="183" t="s">
        <v>630</v>
      </c>
      <c r="U37" s="183" t="s">
        <v>631</v>
      </c>
      <c r="V37" s="183" t="s">
        <v>632</v>
      </c>
      <c r="W37" s="244"/>
      <c r="X37" s="244"/>
      <c r="Y37" s="244"/>
      <c r="Z37" s="244"/>
      <c r="AA37" s="164">
        <f>IF(OR(J37="Fail",ISBLANK(J37)),INDEX('Issue Code Table'!C:C,MATCH(N:N,'Issue Code Table'!A:A,0)),IF(M37="Critical",6,IF(M37="Significant",5,IF(M37="Moderate",3,2))))</f>
        <v>5</v>
      </c>
    </row>
    <row r="38" spans="1:27" ht="287.5" x14ac:dyDescent="0.25">
      <c r="A38" s="185" t="s">
        <v>633</v>
      </c>
      <c r="B38" s="185" t="s">
        <v>268</v>
      </c>
      <c r="C38" s="185" t="s">
        <v>269</v>
      </c>
      <c r="D38" s="185" t="s">
        <v>229</v>
      </c>
      <c r="E38" s="245" t="s">
        <v>634</v>
      </c>
      <c r="F38" s="245" t="s">
        <v>635</v>
      </c>
      <c r="G38" s="200" t="s">
        <v>636</v>
      </c>
      <c r="H38" s="185" t="s">
        <v>637</v>
      </c>
      <c r="I38" s="204"/>
      <c r="J38" s="224"/>
      <c r="K38" s="185" t="s">
        <v>638</v>
      </c>
      <c r="L38" s="200"/>
      <c r="M38" s="188" t="s">
        <v>189</v>
      </c>
      <c r="N38" s="246" t="s">
        <v>627</v>
      </c>
      <c r="O38" s="188" t="s">
        <v>628</v>
      </c>
      <c r="P38" s="248"/>
      <c r="Q38" s="204" t="s">
        <v>639</v>
      </c>
      <c r="R38" s="204">
        <v>7.2</v>
      </c>
      <c r="S38" s="200" t="s">
        <v>640</v>
      </c>
      <c r="T38" s="200" t="s">
        <v>641</v>
      </c>
      <c r="U38" s="200" t="s">
        <v>642</v>
      </c>
      <c r="V38" s="200" t="s">
        <v>643</v>
      </c>
      <c r="W38" s="249"/>
      <c r="X38" s="249"/>
      <c r="Y38" s="249"/>
      <c r="Z38" s="249"/>
      <c r="AA38" s="164">
        <f>IF(OR(J38="Fail",ISBLANK(J38)),INDEX('Issue Code Table'!C:C,MATCH(N:N,'Issue Code Table'!A:A,0)),IF(M38="Critical",6,IF(M38="Significant",5,IF(M38="Moderate",3,2))))</f>
        <v>5</v>
      </c>
    </row>
    <row r="39" spans="1:27" ht="287.5" x14ac:dyDescent="0.25">
      <c r="A39" s="177" t="s">
        <v>644</v>
      </c>
      <c r="B39" s="177" t="s">
        <v>620</v>
      </c>
      <c r="C39" s="177" t="s">
        <v>621</v>
      </c>
      <c r="D39" s="177" t="s">
        <v>229</v>
      </c>
      <c r="E39" s="240" t="s">
        <v>645</v>
      </c>
      <c r="F39" s="240" t="s">
        <v>646</v>
      </c>
      <c r="G39" s="183" t="s">
        <v>647</v>
      </c>
      <c r="H39" s="177" t="s">
        <v>648</v>
      </c>
      <c r="I39" s="208"/>
      <c r="J39" s="223"/>
      <c r="K39" s="177" t="s">
        <v>649</v>
      </c>
      <c r="L39" s="183"/>
      <c r="M39" s="180" t="s">
        <v>189</v>
      </c>
      <c r="N39" s="242" t="s">
        <v>627</v>
      </c>
      <c r="O39" s="180" t="s">
        <v>628</v>
      </c>
      <c r="P39" s="243"/>
      <c r="Q39" s="208" t="s">
        <v>639</v>
      </c>
      <c r="R39" s="208">
        <v>7.3</v>
      </c>
      <c r="S39" s="183" t="s">
        <v>650</v>
      </c>
      <c r="T39" s="183" t="s">
        <v>651</v>
      </c>
      <c r="U39" s="183" t="s">
        <v>652</v>
      </c>
      <c r="V39" s="183" t="s">
        <v>653</v>
      </c>
      <c r="W39" s="244"/>
      <c r="X39" s="244"/>
      <c r="Y39" s="244"/>
      <c r="Z39" s="244"/>
      <c r="AA39" s="164">
        <f>IF(OR(J39="Fail",ISBLANK(J39)),INDEX('Issue Code Table'!C:C,MATCH(N:N,'Issue Code Table'!A:A,0)),IF(M39="Critical",6,IF(M39="Significant",5,IF(M39="Moderate",3,2))))</f>
        <v>5</v>
      </c>
    </row>
    <row r="40" spans="1:27" ht="225" x14ac:dyDescent="0.25">
      <c r="A40" s="185" t="s">
        <v>654</v>
      </c>
      <c r="B40" s="185" t="s">
        <v>655</v>
      </c>
      <c r="C40" s="185" t="s">
        <v>656</v>
      </c>
      <c r="D40" s="185" t="s">
        <v>229</v>
      </c>
      <c r="E40" s="245" t="s">
        <v>657</v>
      </c>
      <c r="F40" s="245" t="s">
        <v>658</v>
      </c>
      <c r="G40" s="200" t="s">
        <v>659</v>
      </c>
      <c r="H40" s="185" t="s">
        <v>660</v>
      </c>
      <c r="I40" s="204"/>
      <c r="J40" s="224"/>
      <c r="K40" s="185" t="s">
        <v>661</v>
      </c>
      <c r="L40" s="200"/>
      <c r="M40" s="188" t="s">
        <v>235</v>
      </c>
      <c r="N40" s="246" t="s">
        <v>662</v>
      </c>
      <c r="O40" s="188" t="s">
        <v>663</v>
      </c>
      <c r="P40" s="248"/>
      <c r="Q40" s="204" t="s">
        <v>639</v>
      </c>
      <c r="R40" s="204">
        <v>7.4</v>
      </c>
      <c r="S40" s="200" t="s">
        <v>664</v>
      </c>
      <c r="T40" s="200" t="s">
        <v>665</v>
      </c>
      <c r="U40" s="200" t="s">
        <v>666</v>
      </c>
      <c r="V40" s="200"/>
      <c r="W40" s="249"/>
      <c r="X40" s="249"/>
      <c r="Y40" s="249"/>
      <c r="Z40" s="249"/>
      <c r="AA40" s="164">
        <f>IF(OR(J40="Fail",ISBLANK(J40)),INDEX('Issue Code Table'!C:C,MATCH(N:N,'Issue Code Table'!A:A,0)),IF(M40="Critical",6,IF(M40="Significant",5,IF(M40="Moderate",3,2))))</f>
        <v>5</v>
      </c>
    </row>
    <row r="41" spans="1:27" ht="225" x14ac:dyDescent="0.25">
      <c r="A41" s="177" t="s">
        <v>667</v>
      </c>
      <c r="B41" s="177" t="s">
        <v>655</v>
      </c>
      <c r="C41" s="177" t="s">
        <v>656</v>
      </c>
      <c r="D41" s="177" t="s">
        <v>168</v>
      </c>
      <c r="E41" s="240" t="s">
        <v>668</v>
      </c>
      <c r="F41" s="240" t="s">
        <v>669</v>
      </c>
      <c r="G41" s="183" t="s">
        <v>670</v>
      </c>
      <c r="H41" s="177" t="s">
        <v>671</v>
      </c>
      <c r="I41" s="208"/>
      <c r="J41" s="223"/>
      <c r="K41" s="177" t="s">
        <v>672</v>
      </c>
      <c r="L41" s="183"/>
      <c r="M41" s="180" t="s">
        <v>235</v>
      </c>
      <c r="N41" s="242" t="s">
        <v>662</v>
      </c>
      <c r="O41" s="180" t="s">
        <v>663</v>
      </c>
      <c r="P41" s="243"/>
      <c r="Q41" s="208" t="s">
        <v>639</v>
      </c>
      <c r="R41" s="208">
        <v>7.5</v>
      </c>
      <c r="S41" s="183" t="s">
        <v>673</v>
      </c>
      <c r="T41" s="183" t="s">
        <v>674</v>
      </c>
      <c r="U41" s="183" t="s">
        <v>675</v>
      </c>
      <c r="V41" s="183"/>
      <c r="W41" s="244"/>
      <c r="X41" s="244"/>
      <c r="Y41" s="244"/>
      <c r="Z41" s="244"/>
      <c r="AA41" s="164">
        <f>IF(OR(J41="Fail",ISBLANK(J41)),INDEX('Issue Code Table'!C:C,MATCH(N:N,'Issue Code Table'!A:A,0)),IF(M41="Critical",6,IF(M41="Significant",5,IF(M41="Moderate",3,2))))</f>
        <v>5</v>
      </c>
    </row>
    <row r="42" spans="1:27" ht="225" x14ac:dyDescent="0.25">
      <c r="A42" s="185" t="s">
        <v>676</v>
      </c>
      <c r="B42" s="185" t="s">
        <v>655</v>
      </c>
      <c r="C42" s="185" t="s">
        <v>656</v>
      </c>
      <c r="D42" s="185" t="s">
        <v>229</v>
      </c>
      <c r="E42" s="245" t="s">
        <v>677</v>
      </c>
      <c r="F42" s="245" t="s">
        <v>678</v>
      </c>
      <c r="G42" s="200" t="s">
        <v>679</v>
      </c>
      <c r="H42" s="185" t="s">
        <v>680</v>
      </c>
      <c r="I42" s="204"/>
      <c r="J42" s="224"/>
      <c r="K42" s="185" t="s">
        <v>681</v>
      </c>
      <c r="L42" s="200"/>
      <c r="M42" s="188" t="s">
        <v>235</v>
      </c>
      <c r="N42" s="246" t="s">
        <v>662</v>
      </c>
      <c r="O42" s="188" t="s">
        <v>663</v>
      </c>
      <c r="P42" s="248"/>
      <c r="Q42" s="204" t="s">
        <v>639</v>
      </c>
      <c r="R42" s="204">
        <v>7.6</v>
      </c>
      <c r="S42" s="200" t="s">
        <v>682</v>
      </c>
      <c r="T42" s="200" t="s">
        <v>683</v>
      </c>
      <c r="U42" s="200" t="s">
        <v>684</v>
      </c>
      <c r="V42" s="200"/>
      <c r="W42" s="249"/>
      <c r="X42" s="249"/>
      <c r="Y42" s="249"/>
      <c r="Z42" s="249"/>
      <c r="AA42" s="164">
        <f>IF(OR(J42="Fail",ISBLANK(J42)),INDEX('Issue Code Table'!C:C,MATCH(N:N,'Issue Code Table'!A:A,0)),IF(M42="Critical",6,IF(M42="Significant",5,IF(M42="Moderate",3,2))))</f>
        <v>5</v>
      </c>
    </row>
    <row r="43" spans="1:27" ht="409.5" x14ac:dyDescent="0.25">
      <c r="A43" s="177" t="s">
        <v>685</v>
      </c>
      <c r="B43" s="177" t="s">
        <v>351</v>
      </c>
      <c r="C43" s="177" t="s">
        <v>352</v>
      </c>
      <c r="D43" s="177" t="s">
        <v>168</v>
      </c>
      <c r="E43" s="240" t="s">
        <v>686</v>
      </c>
      <c r="F43" s="240" t="s">
        <v>687</v>
      </c>
      <c r="G43" s="183" t="s">
        <v>688</v>
      </c>
      <c r="H43" s="177" t="s">
        <v>689</v>
      </c>
      <c r="I43" s="208"/>
      <c r="J43" s="223"/>
      <c r="K43" s="177" t="s">
        <v>690</v>
      </c>
      <c r="L43" s="183"/>
      <c r="M43" s="180" t="s">
        <v>235</v>
      </c>
      <c r="N43" s="242" t="s">
        <v>358</v>
      </c>
      <c r="O43" s="180" t="s">
        <v>359</v>
      </c>
      <c r="P43" s="243"/>
      <c r="Q43" s="208" t="s">
        <v>639</v>
      </c>
      <c r="R43" s="208">
        <v>7.7</v>
      </c>
      <c r="S43" s="183" t="s">
        <v>691</v>
      </c>
      <c r="T43" s="183" t="s">
        <v>692</v>
      </c>
      <c r="U43" s="183" t="s">
        <v>693</v>
      </c>
      <c r="V43" s="183"/>
      <c r="W43" s="244"/>
      <c r="X43" s="244"/>
      <c r="Y43" s="244"/>
      <c r="Z43" s="244"/>
      <c r="AA43" s="164">
        <f>IF(OR(J43="Fail",ISBLANK(J43)),INDEX('Issue Code Table'!C:C,MATCH(N:N,'Issue Code Table'!A:A,0)),IF(M43="Critical",6,IF(M43="Significant",5,IF(M43="Moderate",3,2))))</f>
        <v>4</v>
      </c>
    </row>
    <row r="44" spans="1:27" ht="162.5" x14ac:dyDescent="0.25">
      <c r="A44" s="185" t="s">
        <v>694</v>
      </c>
      <c r="B44" s="185" t="s">
        <v>268</v>
      </c>
      <c r="C44" s="185" t="s">
        <v>269</v>
      </c>
      <c r="D44" s="185" t="s">
        <v>229</v>
      </c>
      <c r="E44" s="245" t="s">
        <v>695</v>
      </c>
      <c r="F44" s="245" t="s">
        <v>696</v>
      </c>
      <c r="G44" s="200" t="s">
        <v>697</v>
      </c>
      <c r="H44" s="185" t="s">
        <v>698</v>
      </c>
      <c r="I44" s="204"/>
      <c r="J44" s="224"/>
      <c r="K44" s="185" t="s">
        <v>699</v>
      </c>
      <c r="L44" s="200"/>
      <c r="M44" s="188" t="s">
        <v>189</v>
      </c>
      <c r="N44" s="246" t="s">
        <v>700</v>
      </c>
      <c r="O44" s="188" t="s">
        <v>701</v>
      </c>
      <c r="P44" s="248"/>
      <c r="Q44" s="204" t="s">
        <v>639</v>
      </c>
      <c r="R44" s="204">
        <v>7.8</v>
      </c>
      <c r="S44" s="200" t="s">
        <v>702</v>
      </c>
      <c r="T44" s="200" t="s">
        <v>703</v>
      </c>
      <c r="U44" s="200" t="s">
        <v>704</v>
      </c>
      <c r="V44" s="200" t="s">
        <v>705</v>
      </c>
      <c r="W44" s="249"/>
      <c r="X44" s="249"/>
      <c r="Y44" s="249"/>
      <c r="Z44" s="249"/>
      <c r="AA44" s="164">
        <f>IF(OR(J44="Fail",ISBLANK(J44)),INDEX('Issue Code Table'!C:C,MATCH(N:N,'Issue Code Table'!A:A,0)),IF(M44="Critical",6,IF(M44="Significant",5,IF(M44="Moderate",3,2))))</f>
        <v>5</v>
      </c>
    </row>
    <row r="45" spans="1:27" ht="125" x14ac:dyDescent="0.25">
      <c r="A45" s="177" t="s">
        <v>706</v>
      </c>
      <c r="B45" s="177" t="s">
        <v>707</v>
      </c>
      <c r="C45" s="177" t="s">
        <v>708</v>
      </c>
      <c r="D45" s="177" t="s">
        <v>229</v>
      </c>
      <c r="E45" s="240" t="s">
        <v>709</v>
      </c>
      <c r="F45" s="240" t="s">
        <v>710</v>
      </c>
      <c r="G45" s="183" t="s">
        <v>711</v>
      </c>
      <c r="H45" s="177" t="s">
        <v>712</v>
      </c>
      <c r="I45" s="208"/>
      <c r="J45" s="223"/>
      <c r="K45" s="177" t="s">
        <v>713</v>
      </c>
      <c r="L45" s="183"/>
      <c r="M45" s="180" t="s">
        <v>235</v>
      </c>
      <c r="N45" s="242" t="s">
        <v>714</v>
      </c>
      <c r="O45" s="180" t="s">
        <v>715</v>
      </c>
      <c r="P45" s="243"/>
      <c r="Q45" s="208">
        <v>8.1999999999999993</v>
      </c>
      <c r="R45" s="208" t="s">
        <v>716</v>
      </c>
      <c r="S45" s="183" t="s">
        <v>717</v>
      </c>
      <c r="T45" s="183" t="s">
        <v>718</v>
      </c>
      <c r="U45" s="183" t="s">
        <v>719</v>
      </c>
      <c r="V45" s="183"/>
      <c r="W45" s="244"/>
      <c r="X45" s="244"/>
      <c r="Y45" s="244"/>
      <c r="Z45" s="244"/>
      <c r="AA45" s="164">
        <f>IF(OR(J45="Fail",ISBLANK(J45)),INDEX('Issue Code Table'!C:C,MATCH(N:N,'Issue Code Table'!A:A,0)),IF(M45="Critical",6,IF(M45="Significant",5,IF(M45="Moderate",3,2))))</f>
        <v>4</v>
      </c>
    </row>
    <row r="46" spans="1:27" ht="162.5" x14ac:dyDescent="0.25">
      <c r="A46" s="185" t="s">
        <v>720</v>
      </c>
      <c r="B46" s="185" t="s">
        <v>655</v>
      </c>
      <c r="C46" s="185" t="s">
        <v>656</v>
      </c>
      <c r="D46" s="185" t="s">
        <v>229</v>
      </c>
      <c r="E46" s="245" t="s">
        <v>721</v>
      </c>
      <c r="F46" s="245" t="s">
        <v>722</v>
      </c>
      <c r="G46" s="200" t="s">
        <v>723</v>
      </c>
      <c r="H46" s="185" t="s">
        <v>724</v>
      </c>
      <c r="I46" s="204"/>
      <c r="J46" s="224"/>
      <c r="K46" s="185" t="s">
        <v>725</v>
      </c>
      <c r="L46" s="200" t="s">
        <v>726</v>
      </c>
      <c r="M46" s="188" t="s">
        <v>189</v>
      </c>
      <c r="N46" s="246" t="s">
        <v>236</v>
      </c>
      <c r="O46" s="188" t="s">
        <v>237</v>
      </c>
      <c r="P46" s="248"/>
      <c r="Q46" s="204" t="s">
        <v>727</v>
      </c>
      <c r="R46" s="204" t="s">
        <v>728</v>
      </c>
      <c r="S46" s="200" t="s">
        <v>717</v>
      </c>
      <c r="T46" s="200" t="s">
        <v>729</v>
      </c>
      <c r="U46" s="200" t="s">
        <v>730</v>
      </c>
      <c r="V46" s="200" t="s">
        <v>731</v>
      </c>
      <c r="W46" s="249"/>
      <c r="X46" s="249"/>
      <c r="Y46" s="249"/>
      <c r="Z46" s="249"/>
      <c r="AA46" s="164">
        <f>IF(OR(J46="Fail",ISBLANK(J46)),INDEX('Issue Code Table'!C:C,MATCH(N:N,'Issue Code Table'!A:A,0)),IF(M46="Critical",6,IF(M46="Significant",5,IF(M46="Moderate",3,2))))</f>
        <v>5</v>
      </c>
    </row>
    <row r="47" spans="1:27" ht="162.5" x14ac:dyDescent="0.25">
      <c r="A47" s="177" t="s">
        <v>732</v>
      </c>
      <c r="B47" s="215" t="s">
        <v>707</v>
      </c>
      <c r="C47" s="216" t="s">
        <v>708</v>
      </c>
      <c r="D47" s="177" t="s">
        <v>229</v>
      </c>
      <c r="E47" s="240" t="s">
        <v>733</v>
      </c>
      <c r="F47" s="240" t="s">
        <v>734</v>
      </c>
      <c r="G47" s="183" t="s">
        <v>735</v>
      </c>
      <c r="H47" s="177" t="s">
        <v>736</v>
      </c>
      <c r="I47" s="208"/>
      <c r="J47" s="223"/>
      <c r="K47" s="177" t="s">
        <v>737</v>
      </c>
      <c r="L47" s="183"/>
      <c r="M47" s="180" t="s">
        <v>235</v>
      </c>
      <c r="N47" s="242" t="s">
        <v>714</v>
      </c>
      <c r="O47" s="180" t="s">
        <v>715</v>
      </c>
      <c r="P47" s="243"/>
      <c r="Q47" s="208" t="s">
        <v>727</v>
      </c>
      <c r="R47" s="208" t="s">
        <v>738</v>
      </c>
      <c r="S47" s="183" t="s">
        <v>717</v>
      </c>
      <c r="T47" s="183" t="s">
        <v>739</v>
      </c>
      <c r="U47" s="183" t="s">
        <v>740</v>
      </c>
      <c r="V47" s="183"/>
      <c r="W47" s="244"/>
      <c r="X47" s="244"/>
      <c r="Y47" s="244"/>
      <c r="Z47" s="244"/>
      <c r="AA47" s="164">
        <f>IF(OR(J47="Fail",ISBLANK(J47)),INDEX('Issue Code Table'!C:C,MATCH(N:N,'Issue Code Table'!A:A,0)),IF(M47="Critical",6,IF(M47="Significant",5,IF(M47="Moderate",3,2))))</f>
        <v>4</v>
      </c>
    </row>
    <row r="48" spans="1:27" ht="112.5" x14ac:dyDescent="0.25">
      <c r="A48" s="185" t="s">
        <v>741</v>
      </c>
      <c r="B48" s="213" t="s">
        <v>707</v>
      </c>
      <c r="C48" s="214" t="s">
        <v>708</v>
      </c>
      <c r="D48" s="185" t="s">
        <v>229</v>
      </c>
      <c r="E48" s="245" t="s">
        <v>742</v>
      </c>
      <c r="F48" s="245" t="s">
        <v>743</v>
      </c>
      <c r="G48" s="200" t="s">
        <v>744</v>
      </c>
      <c r="H48" s="185" t="s">
        <v>745</v>
      </c>
      <c r="I48" s="204"/>
      <c r="J48" s="224"/>
      <c r="K48" s="185" t="s">
        <v>746</v>
      </c>
      <c r="L48" s="200"/>
      <c r="M48" s="188" t="s">
        <v>235</v>
      </c>
      <c r="N48" s="246" t="s">
        <v>714</v>
      </c>
      <c r="O48" s="188" t="s">
        <v>715</v>
      </c>
      <c r="P48" s="248"/>
      <c r="Q48" s="204" t="s">
        <v>727</v>
      </c>
      <c r="R48" s="204" t="s">
        <v>747</v>
      </c>
      <c r="S48" s="200" t="s">
        <v>717</v>
      </c>
      <c r="T48" s="200" t="s">
        <v>748</v>
      </c>
      <c r="U48" s="200" t="s">
        <v>749</v>
      </c>
      <c r="V48" s="200"/>
      <c r="W48" s="249"/>
      <c r="X48" s="249"/>
      <c r="Y48" s="249"/>
      <c r="Z48" s="249"/>
      <c r="AA48" s="164">
        <f>IF(OR(J48="Fail",ISBLANK(J48)),INDEX('Issue Code Table'!C:C,MATCH(N:N,'Issue Code Table'!A:A,0)),IF(M48="Critical",6,IF(M48="Significant",5,IF(M48="Moderate",3,2))))</f>
        <v>4</v>
      </c>
    </row>
    <row r="49" spans="1:27" ht="137.5" x14ac:dyDescent="0.25">
      <c r="A49" s="177" t="s">
        <v>750</v>
      </c>
      <c r="B49" s="215" t="s">
        <v>707</v>
      </c>
      <c r="C49" s="216" t="s">
        <v>708</v>
      </c>
      <c r="D49" s="177" t="s">
        <v>229</v>
      </c>
      <c r="E49" s="240" t="s">
        <v>751</v>
      </c>
      <c r="F49" s="240" t="s">
        <v>752</v>
      </c>
      <c r="G49" s="183" t="s">
        <v>753</v>
      </c>
      <c r="H49" s="177" t="s">
        <v>754</v>
      </c>
      <c r="I49" s="208"/>
      <c r="J49" s="223"/>
      <c r="K49" s="177" t="s">
        <v>755</v>
      </c>
      <c r="L49" s="183"/>
      <c r="M49" s="180" t="s">
        <v>235</v>
      </c>
      <c r="N49" s="242" t="s">
        <v>714</v>
      </c>
      <c r="O49" s="180" t="s">
        <v>715</v>
      </c>
      <c r="P49" s="243"/>
      <c r="Q49" s="208" t="s">
        <v>727</v>
      </c>
      <c r="R49" s="208" t="s">
        <v>756</v>
      </c>
      <c r="S49" s="183" t="s">
        <v>757</v>
      </c>
      <c r="T49" s="183" t="s">
        <v>758</v>
      </c>
      <c r="U49" s="183" t="s">
        <v>759</v>
      </c>
      <c r="V49" s="183"/>
      <c r="W49" s="244"/>
      <c r="X49" s="244"/>
      <c r="Y49" s="244"/>
      <c r="Z49" s="244"/>
      <c r="AA49" s="164">
        <f>IF(OR(J49="Fail",ISBLANK(J49)),INDEX('Issue Code Table'!C:C,MATCH(N:N,'Issue Code Table'!A:A,0)),IF(M49="Critical",6,IF(M49="Significant",5,IF(M49="Moderate",3,2))))</f>
        <v>4</v>
      </c>
    </row>
    <row r="50" spans="1:27" ht="137.5" x14ac:dyDescent="0.25">
      <c r="A50" s="185" t="s">
        <v>760</v>
      </c>
      <c r="B50" s="185" t="s">
        <v>761</v>
      </c>
      <c r="C50" s="185" t="s">
        <v>762</v>
      </c>
      <c r="D50" s="185" t="s">
        <v>229</v>
      </c>
      <c r="E50" s="245" t="s">
        <v>763</v>
      </c>
      <c r="F50" s="245" t="s">
        <v>764</v>
      </c>
      <c r="G50" s="200" t="s">
        <v>765</v>
      </c>
      <c r="H50" s="185" t="s">
        <v>766</v>
      </c>
      <c r="I50" s="204"/>
      <c r="J50" s="224"/>
      <c r="K50" s="185" t="s">
        <v>767</v>
      </c>
      <c r="L50" s="200"/>
      <c r="M50" s="188" t="s">
        <v>235</v>
      </c>
      <c r="N50" s="246" t="s">
        <v>714</v>
      </c>
      <c r="O50" s="188" t="s">
        <v>715</v>
      </c>
      <c r="P50" s="248"/>
      <c r="Q50" s="204" t="s">
        <v>727</v>
      </c>
      <c r="R50" s="204" t="s">
        <v>768</v>
      </c>
      <c r="S50" s="200" t="s">
        <v>769</v>
      </c>
      <c r="T50" s="200" t="s">
        <v>770</v>
      </c>
      <c r="U50" s="200" t="s">
        <v>771</v>
      </c>
      <c r="V50" s="200"/>
      <c r="W50" s="249"/>
      <c r="X50" s="249"/>
      <c r="Y50" s="249"/>
      <c r="Z50" s="253"/>
      <c r="AA50" s="164">
        <f>IF(OR(J50="Fail",ISBLANK(J50)),INDEX('Issue Code Table'!C:C,MATCH(N:N,'Issue Code Table'!A:A,0)),IF(M50="Critical",6,IF(M50="Significant",5,IF(M50="Moderate",3,2))))</f>
        <v>4</v>
      </c>
    </row>
    <row r="51" spans="1:27" ht="62.5" x14ac:dyDescent="0.25">
      <c r="A51" s="177" t="s">
        <v>772</v>
      </c>
      <c r="B51" s="177" t="s">
        <v>268</v>
      </c>
      <c r="C51" s="177" t="s">
        <v>269</v>
      </c>
      <c r="D51" s="177" t="s">
        <v>229</v>
      </c>
      <c r="E51" s="240" t="s">
        <v>773</v>
      </c>
      <c r="F51" s="240" t="s">
        <v>774</v>
      </c>
      <c r="G51" s="183" t="s">
        <v>775</v>
      </c>
      <c r="H51" s="177" t="s">
        <v>776</v>
      </c>
      <c r="I51" s="208"/>
      <c r="J51" s="223"/>
      <c r="K51" s="177" t="s">
        <v>777</v>
      </c>
      <c r="L51" s="183"/>
      <c r="M51" s="180" t="s">
        <v>235</v>
      </c>
      <c r="N51" s="242" t="s">
        <v>714</v>
      </c>
      <c r="O51" s="180" t="s">
        <v>715</v>
      </c>
      <c r="P51" s="243"/>
      <c r="Q51" s="208" t="s">
        <v>727</v>
      </c>
      <c r="R51" s="208" t="s">
        <v>778</v>
      </c>
      <c r="S51" s="183" t="s">
        <v>779</v>
      </c>
      <c r="T51" s="183" t="s">
        <v>780</v>
      </c>
      <c r="U51" s="183" t="s">
        <v>781</v>
      </c>
      <c r="V51" s="183"/>
      <c r="W51" s="244"/>
      <c r="X51" s="244"/>
      <c r="Y51" s="244"/>
      <c r="Z51" s="155"/>
      <c r="AA51" s="164">
        <f>IF(OR(J51="Fail",ISBLANK(J51)),INDEX('Issue Code Table'!C:C,MATCH(N:N,'Issue Code Table'!A:A,0)),IF(M51="Critical",6,IF(M51="Significant",5,IF(M51="Moderate",3,2))))</f>
        <v>4</v>
      </c>
    </row>
    <row r="52" spans="1:27" ht="137.5" x14ac:dyDescent="0.25">
      <c r="A52" s="185" t="s">
        <v>782</v>
      </c>
      <c r="B52" s="185" t="s">
        <v>707</v>
      </c>
      <c r="C52" s="185" t="s">
        <v>708</v>
      </c>
      <c r="D52" s="185" t="s">
        <v>168</v>
      </c>
      <c r="E52" s="245" t="s">
        <v>783</v>
      </c>
      <c r="F52" s="245" t="s">
        <v>784</v>
      </c>
      <c r="G52" s="200" t="s">
        <v>785</v>
      </c>
      <c r="H52" s="185" t="s">
        <v>786</v>
      </c>
      <c r="I52" s="204"/>
      <c r="J52" s="224"/>
      <c r="K52" s="185" t="s">
        <v>787</v>
      </c>
      <c r="L52" s="200"/>
      <c r="M52" s="188" t="s">
        <v>235</v>
      </c>
      <c r="N52" s="246" t="s">
        <v>714</v>
      </c>
      <c r="O52" s="188" t="s">
        <v>715</v>
      </c>
      <c r="P52" s="248"/>
      <c r="Q52" s="204">
        <v>8.3000000000000007</v>
      </c>
      <c r="R52" s="204" t="s">
        <v>788</v>
      </c>
      <c r="S52" s="200" t="s">
        <v>789</v>
      </c>
      <c r="T52" s="200" t="s">
        <v>790</v>
      </c>
      <c r="U52" s="200" t="s">
        <v>791</v>
      </c>
      <c r="V52" s="200"/>
      <c r="W52" s="249"/>
      <c r="X52" s="249"/>
      <c r="Y52" s="249"/>
      <c r="Z52" s="253"/>
      <c r="AA52" s="164">
        <f>IF(OR(J52="Fail",ISBLANK(J52)),INDEX('Issue Code Table'!C:C,MATCH(N:N,'Issue Code Table'!A:A,0)),IF(M52="Critical",6,IF(M52="Significant",5,IF(M52="Moderate",3,2))))</f>
        <v>4</v>
      </c>
    </row>
    <row r="53" spans="1:27" ht="175" x14ac:dyDescent="0.25">
      <c r="A53" s="177" t="s">
        <v>792</v>
      </c>
      <c r="B53" s="177" t="s">
        <v>489</v>
      </c>
      <c r="C53" s="177" t="s">
        <v>490</v>
      </c>
      <c r="D53" s="177" t="s">
        <v>168</v>
      </c>
      <c r="E53" s="240" t="s">
        <v>793</v>
      </c>
      <c r="F53" s="240" t="s">
        <v>794</v>
      </c>
      <c r="G53" s="183" t="s">
        <v>795</v>
      </c>
      <c r="H53" s="177" t="s">
        <v>796</v>
      </c>
      <c r="I53" s="208"/>
      <c r="J53" s="223"/>
      <c r="K53" s="177" t="s">
        <v>797</v>
      </c>
      <c r="L53" s="183"/>
      <c r="M53" s="180" t="s">
        <v>189</v>
      </c>
      <c r="N53" s="242" t="s">
        <v>481</v>
      </c>
      <c r="O53" s="180" t="s">
        <v>482</v>
      </c>
      <c r="P53" s="243"/>
      <c r="Q53" s="208" t="s">
        <v>798</v>
      </c>
      <c r="R53" s="208" t="s">
        <v>799</v>
      </c>
      <c r="S53" s="183" t="s">
        <v>800</v>
      </c>
      <c r="T53" s="183" t="s">
        <v>801</v>
      </c>
      <c r="U53" s="183" t="s">
        <v>802</v>
      </c>
      <c r="V53" s="183" t="s">
        <v>803</v>
      </c>
      <c r="W53" s="244"/>
      <c r="X53" s="244"/>
      <c r="Y53" s="244"/>
      <c r="Z53" s="155"/>
      <c r="AA53" s="164">
        <f>IF(OR(J53="Fail",ISBLANK(J53)),INDEX('Issue Code Table'!C:C,MATCH(N:N,'Issue Code Table'!A:A,0)),IF(M53="Critical",6,IF(M53="Significant",5,IF(M53="Moderate",3,2))))</f>
        <v>5</v>
      </c>
    </row>
    <row r="54" spans="1:27" ht="100" x14ac:dyDescent="0.25">
      <c r="A54" s="185" t="s">
        <v>804</v>
      </c>
      <c r="B54" s="185" t="s">
        <v>322</v>
      </c>
      <c r="C54" s="185" t="s">
        <v>323</v>
      </c>
      <c r="D54" s="185" t="s">
        <v>168</v>
      </c>
      <c r="E54" s="245" t="s">
        <v>805</v>
      </c>
      <c r="F54" s="245" t="s">
        <v>806</v>
      </c>
      <c r="G54" s="200" t="s">
        <v>807</v>
      </c>
      <c r="H54" s="185" t="s">
        <v>712</v>
      </c>
      <c r="I54" s="204"/>
      <c r="J54" s="224"/>
      <c r="K54" s="185" t="s">
        <v>713</v>
      </c>
      <c r="L54" s="200"/>
      <c r="M54" s="188" t="s">
        <v>189</v>
      </c>
      <c r="N54" s="246" t="s">
        <v>808</v>
      </c>
      <c r="O54" s="188" t="s">
        <v>809</v>
      </c>
      <c r="P54" s="248"/>
      <c r="Q54" s="204" t="s">
        <v>798</v>
      </c>
      <c r="R54" s="204" t="s">
        <v>810</v>
      </c>
      <c r="S54" s="200" t="s">
        <v>811</v>
      </c>
      <c r="T54" s="200" t="s">
        <v>812</v>
      </c>
      <c r="U54" s="200" t="s">
        <v>813</v>
      </c>
      <c r="V54" s="200" t="s">
        <v>814</v>
      </c>
      <c r="W54" s="249"/>
      <c r="X54" s="249"/>
      <c r="Y54" s="249"/>
      <c r="Z54" s="253"/>
      <c r="AA54" s="164">
        <f>IF(OR(J54="Fail",ISBLANK(J54)),INDEX('Issue Code Table'!C:C,MATCH(N:N,'Issue Code Table'!A:A,0)),IF(M54="Critical",6,IF(M54="Significant",5,IF(M54="Moderate",3,2))))</f>
        <v>6</v>
      </c>
    </row>
    <row r="55" spans="1:27" ht="125" x14ac:dyDescent="0.25">
      <c r="A55" s="177" t="s">
        <v>815</v>
      </c>
      <c r="B55" s="177" t="s">
        <v>816</v>
      </c>
      <c r="C55" s="177" t="s">
        <v>817</v>
      </c>
      <c r="D55" s="177" t="s">
        <v>168</v>
      </c>
      <c r="E55" s="240" t="s">
        <v>818</v>
      </c>
      <c r="F55" s="240" t="s">
        <v>819</v>
      </c>
      <c r="G55" s="183" t="s">
        <v>820</v>
      </c>
      <c r="H55" s="177" t="s">
        <v>724</v>
      </c>
      <c r="I55" s="208"/>
      <c r="J55" s="223"/>
      <c r="K55" s="177" t="s">
        <v>725</v>
      </c>
      <c r="L55" s="183" t="s">
        <v>726</v>
      </c>
      <c r="M55" s="180" t="s">
        <v>189</v>
      </c>
      <c r="N55" s="242" t="s">
        <v>821</v>
      </c>
      <c r="O55" s="180" t="s">
        <v>822</v>
      </c>
      <c r="P55" s="243"/>
      <c r="Q55" s="208" t="s">
        <v>798</v>
      </c>
      <c r="R55" s="208" t="s">
        <v>823</v>
      </c>
      <c r="S55" s="183" t="s">
        <v>824</v>
      </c>
      <c r="T55" s="183" t="s">
        <v>825</v>
      </c>
      <c r="U55" s="183" t="s">
        <v>826</v>
      </c>
      <c r="V55" s="183" t="s">
        <v>827</v>
      </c>
      <c r="W55" s="244"/>
      <c r="X55" s="244"/>
      <c r="Y55" s="244"/>
      <c r="Z55" s="155"/>
      <c r="AA55" s="164" t="e">
        <f>IF(OR(J55="Fail",ISBLANK(J55)),INDEX('Issue Code Table'!C:C,MATCH(N:N,'Issue Code Table'!A:A,0)),IF(M55="Critical",6,IF(M55="Significant",5,IF(M55="Moderate",3,2))))</f>
        <v>#N/A</v>
      </c>
    </row>
    <row r="56" spans="1:27" ht="400" x14ac:dyDescent="0.25">
      <c r="A56" s="185" t="s">
        <v>828</v>
      </c>
      <c r="B56" s="185" t="s">
        <v>268</v>
      </c>
      <c r="C56" s="185" t="s">
        <v>269</v>
      </c>
      <c r="D56" s="185" t="s">
        <v>168</v>
      </c>
      <c r="E56" s="245" t="s">
        <v>829</v>
      </c>
      <c r="F56" s="245" t="s">
        <v>830</v>
      </c>
      <c r="G56" s="200" t="s">
        <v>831</v>
      </c>
      <c r="H56" s="185" t="s">
        <v>736</v>
      </c>
      <c r="I56" s="204"/>
      <c r="J56" s="224"/>
      <c r="K56" s="185" t="s">
        <v>737</v>
      </c>
      <c r="L56" s="200"/>
      <c r="M56" s="188" t="s">
        <v>189</v>
      </c>
      <c r="N56" s="246" t="s">
        <v>700</v>
      </c>
      <c r="O56" s="188" t="s">
        <v>701</v>
      </c>
      <c r="P56" s="248"/>
      <c r="Q56" s="204">
        <v>8.4</v>
      </c>
      <c r="R56" s="204" t="s">
        <v>832</v>
      </c>
      <c r="S56" s="200" t="s">
        <v>833</v>
      </c>
      <c r="T56" s="200" t="s">
        <v>834</v>
      </c>
      <c r="U56" s="200" t="s">
        <v>835</v>
      </c>
      <c r="V56" s="200" t="s">
        <v>836</v>
      </c>
      <c r="W56" s="249"/>
      <c r="X56" s="249"/>
      <c r="Y56" s="249"/>
      <c r="Z56" s="253"/>
      <c r="AA56" s="164">
        <f>IF(OR(J56="Fail",ISBLANK(J56)),INDEX('Issue Code Table'!C:C,MATCH(N:N,'Issue Code Table'!A:A,0)),IF(M56="Critical",6,IF(M56="Significant",5,IF(M56="Moderate",3,2))))</f>
        <v>5</v>
      </c>
    </row>
    <row r="57" spans="1:27" ht="212.5" x14ac:dyDescent="0.25">
      <c r="A57" s="177" t="s">
        <v>837</v>
      </c>
      <c r="B57" s="177" t="s">
        <v>268</v>
      </c>
      <c r="C57" s="177" t="s">
        <v>269</v>
      </c>
      <c r="D57" s="177" t="s">
        <v>229</v>
      </c>
      <c r="E57" s="240" t="s">
        <v>838</v>
      </c>
      <c r="F57" s="240" t="s">
        <v>839</v>
      </c>
      <c r="G57" s="183" t="s">
        <v>840</v>
      </c>
      <c r="H57" s="177" t="s">
        <v>745</v>
      </c>
      <c r="I57" s="208"/>
      <c r="J57" s="223"/>
      <c r="K57" s="177" t="s">
        <v>746</v>
      </c>
      <c r="L57" s="183"/>
      <c r="M57" s="180" t="s">
        <v>235</v>
      </c>
      <c r="N57" s="242" t="s">
        <v>714</v>
      </c>
      <c r="O57" s="180" t="s">
        <v>715</v>
      </c>
      <c r="P57" s="243"/>
      <c r="Q57" s="208" t="s">
        <v>841</v>
      </c>
      <c r="R57" s="208" t="s">
        <v>842</v>
      </c>
      <c r="S57" s="183" t="s">
        <v>843</v>
      </c>
      <c r="T57" s="183" t="s">
        <v>844</v>
      </c>
      <c r="U57" s="183" t="s">
        <v>845</v>
      </c>
      <c r="V57" s="183"/>
      <c r="W57" s="244"/>
      <c r="X57" s="244"/>
      <c r="Y57" s="244"/>
      <c r="Z57" s="155"/>
      <c r="AA57" s="164">
        <f>IF(OR(J57="Fail",ISBLANK(J57)),INDEX('Issue Code Table'!C:C,MATCH(N:N,'Issue Code Table'!A:A,0)),IF(M57="Critical",6,IF(M57="Significant",5,IF(M57="Moderate",3,2))))</f>
        <v>4</v>
      </c>
    </row>
    <row r="58" spans="1:27" ht="212.5" x14ac:dyDescent="0.25">
      <c r="A58" s="185" t="s">
        <v>846</v>
      </c>
      <c r="B58" s="185" t="s">
        <v>268</v>
      </c>
      <c r="C58" s="185" t="s">
        <v>269</v>
      </c>
      <c r="D58" s="185" t="s">
        <v>229</v>
      </c>
      <c r="E58" s="245" t="s">
        <v>847</v>
      </c>
      <c r="F58" s="245" t="s">
        <v>848</v>
      </c>
      <c r="G58" s="200" t="s">
        <v>849</v>
      </c>
      <c r="H58" s="185" t="s">
        <v>850</v>
      </c>
      <c r="I58" s="204"/>
      <c r="J58" s="224"/>
      <c r="K58" s="185" t="s">
        <v>851</v>
      </c>
      <c r="L58" s="200"/>
      <c r="M58" s="188" t="s">
        <v>235</v>
      </c>
      <c r="N58" s="246" t="s">
        <v>714</v>
      </c>
      <c r="O58" s="188" t="s">
        <v>715</v>
      </c>
      <c r="P58" s="248"/>
      <c r="Q58" s="204" t="s">
        <v>841</v>
      </c>
      <c r="R58" s="204" t="s">
        <v>852</v>
      </c>
      <c r="S58" s="200" t="s">
        <v>853</v>
      </c>
      <c r="T58" s="200" t="s">
        <v>854</v>
      </c>
      <c r="U58" s="200" t="s">
        <v>855</v>
      </c>
      <c r="V58" s="200"/>
      <c r="W58" s="249"/>
      <c r="X58" s="249"/>
      <c r="Y58" s="249"/>
      <c r="Z58" s="253"/>
      <c r="AA58" s="164">
        <f>IF(OR(J58="Fail",ISBLANK(J58)),INDEX('Issue Code Table'!C:C,MATCH(N:N,'Issue Code Table'!A:A,0)),IF(M58="Critical",6,IF(M58="Significant",5,IF(M58="Moderate",3,2))))</f>
        <v>4</v>
      </c>
    </row>
    <row r="59" spans="1:27" ht="225" x14ac:dyDescent="0.25">
      <c r="A59" s="177" t="s">
        <v>856</v>
      </c>
      <c r="B59" s="177" t="s">
        <v>268</v>
      </c>
      <c r="C59" s="177" t="s">
        <v>269</v>
      </c>
      <c r="D59" s="177" t="s">
        <v>229</v>
      </c>
      <c r="E59" s="240" t="s">
        <v>857</v>
      </c>
      <c r="F59" s="240" t="s">
        <v>858</v>
      </c>
      <c r="G59" s="183" t="s">
        <v>859</v>
      </c>
      <c r="H59" s="177" t="s">
        <v>860</v>
      </c>
      <c r="I59" s="208"/>
      <c r="J59" s="223"/>
      <c r="K59" s="177" t="s">
        <v>861</v>
      </c>
      <c r="L59" s="183"/>
      <c r="M59" s="180" t="s">
        <v>235</v>
      </c>
      <c r="N59" s="242" t="s">
        <v>714</v>
      </c>
      <c r="O59" s="180" t="s">
        <v>715</v>
      </c>
      <c r="P59" s="243"/>
      <c r="Q59" s="208" t="s">
        <v>841</v>
      </c>
      <c r="R59" s="208" t="s">
        <v>862</v>
      </c>
      <c r="S59" s="183" t="s">
        <v>863</v>
      </c>
      <c r="T59" s="183" t="s">
        <v>864</v>
      </c>
      <c r="U59" s="183" t="s">
        <v>865</v>
      </c>
      <c r="V59" s="183"/>
      <c r="W59" s="244"/>
      <c r="X59" s="244"/>
      <c r="Y59" s="244"/>
      <c r="Z59" s="155"/>
      <c r="AA59" s="164">
        <f>IF(OR(J59="Fail",ISBLANK(J59)),INDEX('Issue Code Table'!C:C,MATCH(N:N,'Issue Code Table'!A:A,0)),IF(M59="Critical",6,IF(M59="Significant",5,IF(M59="Moderate",3,2))))</f>
        <v>4</v>
      </c>
    </row>
    <row r="60" spans="1:27" ht="212.5" x14ac:dyDescent="0.25">
      <c r="A60" s="185" t="s">
        <v>866</v>
      </c>
      <c r="B60" s="185" t="s">
        <v>268</v>
      </c>
      <c r="C60" s="185" t="s">
        <v>269</v>
      </c>
      <c r="D60" s="185" t="s">
        <v>229</v>
      </c>
      <c r="E60" s="245" t="s">
        <v>867</v>
      </c>
      <c r="F60" s="245" t="s">
        <v>868</v>
      </c>
      <c r="G60" s="200" t="s">
        <v>869</v>
      </c>
      <c r="H60" s="185" t="s">
        <v>870</v>
      </c>
      <c r="I60" s="204"/>
      <c r="J60" s="224"/>
      <c r="K60" s="185" t="s">
        <v>871</v>
      </c>
      <c r="L60" s="200"/>
      <c r="M60" s="188" t="s">
        <v>235</v>
      </c>
      <c r="N60" s="246" t="s">
        <v>714</v>
      </c>
      <c r="O60" s="188" t="s">
        <v>715</v>
      </c>
      <c r="P60" s="248"/>
      <c r="Q60" s="204" t="s">
        <v>841</v>
      </c>
      <c r="R60" s="204" t="s">
        <v>872</v>
      </c>
      <c r="S60" s="200" t="s">
        <v>873</v>
      </c>
      <c r="T60" s="200" t="s">
        <v>874</v>
      </c>
      <c r="U60" s="200" t="s">
        <v>875</v>
      </c>
      <c r="V60" s="200"/>
      <c r="W60" s="249"/>
      <c r="X60" s="249"/>
      <c r="Y60" s="249"/>
      <c r="Z60" s="253"/>
      <c r="AA60" s="164">
        <f>IF(OR(J60="Fail",ISBLANK(J60)),INDEX('Issue Code Table'!C:C,MATCH(N:N,'Issue Code Table'!A:A,0)),IF(M60="Critical",6,IF(M60="Significant",5,IF(M60="Moderate",3,2))))</f>
        <v>4</v>
      </c>
    </row>
    <row r="61" spans="1:27" ht="212.5" x14ac:dyDescent="0.25">
      <c r="A61" s="177" t="s">
        <v>876</v>
      </c>
      <c r="B61" s="215" t="s">
        <v>707</v>
      </c>
      <c r="C61" s="216" t="s">
        <v>708</v>
      </c>
      <c r="D61" s="177" t="s">
        <v>229</v>
      </c>
      <c r="E61" s="240" t="s">
        <v>877</v>
      </c>
      <c r="F61" s="240" t="s">
        <v>878</v>
      </c>
      <c r="G61" s="183" t="s">
        <v>879</v>
      </c>
      <c r="H61" s="177" t="s">
        <v>880</v>
      </c>
      <c r="I61" s="208"/>
      <c r="J61" s="223"/>
      <c r="K61" s="177" t="s">
        <v>881</v>
      </c>
      <c r="L61" s="183"/>
      <c r="M61" s="180" t="s">
        <v>235</v>
      </c>
      <c r="N61" s="242" t="s">
        <v>714</v>
      </c>
      <c r="O61" s="180" t="s">
        <v>715</v>
      </c>
      <c r="P61" s="243"/>
      <c r="Q61" s="208" t="s">
        <v>882</v>
      </c>
      <c r="R61" s="208" t="s">
        <v>883</v>
      </c>
      <c r="S61" s="183" t="s">
        <v>884</v>
      </c>
      <c r="T61" s="183" t="s">
        <v>885</v>
      </c>
      <c r="U61" s="183" t="s">
        <v>886</v>
      </c>
      <c r="V61" s="183"/>
      <c r="W61" s="244"/>
      <c r="X61" s="244"/>
      <c r="Y61" s="244"/>
      <c r="Z61" s="155"/>
      <c r="AA61" s="164">
        <f>IF(OR(J61="Fail",ISBLANK(J61)),INDEX('Issue Code Table'!C:C,MATCH(N:N,'Issue Code Table'!A:A,0)),IF(M61="Critical",6,IF(M61="Significant",5,IF(M61="Moderate",3,2))))</f>
        <v>4</v>
      </c>
    </row>
    <row r="62" spans="1:27" ht="212.5" x14ac:dyDescent="0.25">
      <c r="A62" s="185" t="s">
        <v>887</v>
      </c>
      <c r="B62" s="213" t="s">
        <v>707</v>
      </c>
      <c r="C62" s="214" t="s">
        <v>708</v>
      </c>
      <c r="D62" s="185" t="s">
        <v>229</v>
      </c>
      <c r="E62" s="245" t="s">
        <v>888</v>
      </c>
      <c r="F62" s="245" t="s">
        <v>889</v>
      </c>
      <c r="G62" s="200" t="s">
        <v>890</v>
      </c>
      <c r="H62" s="185" t="s">
        <v>891</v>
      </c>
      <c r="I62" s="204"/>
      <c r="J62" s="224"/>
      <c r="K62" s="185" t="s">
        <v>892</v>
      </c>
      <c r="L62" s="200"/>
      <c r="M62" s="188" t="s">
        <v>235</v>
      </c>
      <c r="N62" s="246" t="s">
        <v>714</v>
      </c>
      <c r="O62" s="188" t="s">
        <v>715</v>
      </c>
      <c r="P62" s="248"/>
      <c r="Q62" s="204" t="s">
        <v>882</v>
      </c>
      <c r="R62" s="204" t="s">
        <v>893</v>
      </c>
      <c r="S62" s="200" t="s">
        <v>223</v>
      </c>
      <c r="T62" s="200" t="s">
        <v>224</v>
      </c>
      <c r="U62" s="200" t="s">
        <v>225</v>
      </c>
      <c r="V62" s="200"/>
      <c r="W62" s="249"/>
      <c r="X62" s="249"/>
      <c r="Y62" s="249"/>
      <c r="Z62" s="253"/>
      <c r="AA62" s="164">
        <f>IF(OR(J62="Fail",ISBLANK(J62)),INDEX('Issue Code Table'!C:C,MATCH(N:N,'Issue Code Table'!A:A,0)),IF(M62="Critical",6,IF(M62="Significant",5,IF(M62="Moderate",3,2))))</f>
        <v>4</v>
      </c>
    </row>
    <row r="63" spans="1:27" ht="187.5" x14ac:dyDescent="0.25">
      <c r="A63" s="177" t="s">
        <v>894</v>
      </c>
      <c r="B63" s="177" t="s">
        <v>895</v>
      </c>
      <c r="C63" s="177" t="s">
        <v>896</v>
      </c>
      <c r="D63" s="177" t="s">
        <v>229</v>
      </c>
      <c r="E63" s="240" t="s">
        <v>897</v>
      </c>
      <c r="F63" s="240" t="s">
        <v>898</v>
      </c>
      <c r="G63" s="183" t="s">
        <v>899</v>
      </c>
      <c r="H63" s="177" t="s">
        <v>900</v>
      </c>
      <c r="I63" s="208"/>
      <c r="J63" s="223"/>
      <c r="K63" s="177" t="s">
        <v>901</v>
      </c>
      <c r="L63" s="183"/>
      <c r="M63" s="180" t="s">
        <v>902</v>
      </c>
      <c r="N63" s="242" t="s">
        <v>903</v>
      </c>
      <c r="O63" s="180" t="s">
        <v>904</v>
      </c>
      <c r="P63" s="243"/>
      <c r="Q63" s="208" t="s">
        <v>905</v>
      </c>
      <c r="R63" s="208" t="s">
        <v>906</v>
      </c>
      <c r="S63" s="183" t="s">
        <v>907</v>
      </c>
      <c r="T63" s="183" t="s">
        <v>908</v>
      </c>
      <c r="U63" s="183" t="s">
        <v>909</v>
      </c>
      <c r="V63" s="183"/>
      <c r="W63" s="244"/>
      <c r="X63" s="244"/>
      <c r="Y63" s="244"/>
      <c r="Z63" s="155"/>
      <c r="AA63" s="164">
        <f>IF(OR(J63="Fail",ISBLANK(J63)),INDEX('Issue Code Table'!C:C,MATCH(N:N,'Issue Code Table'!A:A,0)),IF(M63="Critical",6,IF(M63="Significant",5,IF(M63="Moderate",3,2))))</f>
        <v>2</v>
      </c>
    </row>
    <row r="64" spans="1:27" ht="187.5" x14ac:dyDescent="0.25">
      <c r="A64" s="185" t="s">
        <v>910</v>
      </c>
      <c r="B64" s="185" t="s">
        <v>895</v>
      </c>
      <c r="C64" s="185" t="s">
        <v>896</v>
      </c>
      <c r="D64" s="185" t="s">
        <v>229</v>
      </c>
      <c r="E64" s="245" t="s">
        <v>911</v>
      </c>
      <c r="F64" s="245" t="s">
        <v>912</v>
      </c>
      <c r="G64" s="200" t="s">
        <v>913</v>
      </c>
      <c r="H64" s="185" t="s">
        <v>914</v>
      </c>
      <c r="I64" s="204"/>
      <c r="J64" s="224"/>
      <c r="K64" s="185" t="s">
        <v>915</v>
      </c>
      <c r="L64" s="200"/>
      <c r="M64" s="188" t="s">
        <v>902</v>
      </c>
      <c r="N64" s="246" t="s">
        <v>903</v>
      </c>
      <c r="O64" s="188" t="s">
        <v>904</v>
      </c>
      <c r="P64" s="248"/>
      <c r="Q64" s="204" t="s">
        <v>905</v>
      </c>
      <c r="R64" s="204" t="s">
        <v>916</v>
      </c>
      <c r="S64" s="200" t="s">
        <v>917</v>
      </c>
      <c r="T64" s="200" t="s">
        <v>918</v>
      </c>
      <c r="U64" s="200" t="s">
        <v>919</v>
      </c>
      <c r="V64" s="200"/>
      <c r="W64" s="249"/>
      <c r="X64" s="249"/>
      <c r="Y64" s="249"/>
      <c r="Z64" s="253"/>
      <c r="AA64" s="164">
        <f>IF(OR(J64="Fail",ISBLANK(J64)),INDEX('Issue Code Table'!C:C,MATCH(N:N,'Issue Code Table'!A:A,0)),IF(M64="Critical",6,IF(M64="Significant",5,IF(M64="Moderate",3,2))))</f>
        <v>2</v>
      </c>
    </row>
    <row r="65" spans="1:27" x14ac:dyDescent="0.25">
      <c r="A65" s="258"/>
      <c r="B65" s="258"/>
      <c r="C65" s="258"/>
      <c r="D65" s="258"/>
      <c r="E65" s="258"/>
      <c r="F65" s="258"/>
      <c r="G65" s="258"/>
      <c r="H65" s="258"/>
      <c r="I65" s="258"/>
      <c r="J65" s="258"/>
      <c r="K65" s="258"/>
      <c r="L65" s="258"/>
      <c r="M65" s="258"/>
      <c r="N65" s="258"/>
      <c r="O65" s="258"/>
      <c r="P65" s="258"/>
      <c r="Q65" s="258"/>
      <c r="R65" s="258"/>
      <c r="S65" s="258"/>
      <c r="T65" s="258"/>
      <c r="U65" s="258"/>
      <c r="V65" s="258"/>
      <c r="AA65" s="258"/>
    </row>
    <row r="71" spans="1:27" hidden="1" x14ac:dyDescent="0.25">
      <c r="I71" s="234" t="s">
        <v>920</v>
      </c>
    </row>
    <row r="72" spans="1:27" hidden="1" x14ac:dyDescent="0.25">
      <c r="I72" s="234" t="s">
        <v>59</v>
      </c>
    </row>
    <row r="73" spans="1:27" hidden="1" x14ac:dyDescent="0.25">
      <c r="I73" s="234" t="s">
        <v>60</v>
      </c>
    </row>
    <row r="74" spans="1:27" hidden="1" x14ac:dyDescent="0.25">
      <c r="I74" s="234" t="s">
        <v>48</v>
      </c>
    </row>
    <row r="75" spans="1:27" hidden="1" x14ac:dyDescent="0.25">
      <c r="I75" s="234" t="s">
        <v>921</v>
      </c>
    </row>
    <row r="76" spans="1:27" hidden="1" x14ac:dyDescent="0.25">
      <c r="I76" s="234"/>
    </row>
    <row r="77" spans="1:27" hidden="1" x14ac:dyDescent="0.25">
      <c r="I77" s="261" t="s">
        <v>922</v>
      </c>
    </row>
    <row r="78" spans="1:27" hidden="1" x14ac:dyDescent="0.25">
      <c r="I78" s="261" t="s">
        <v>175</v>
      </c>
    </row>
    <row r="79" spans="1:27" hidden="1" x14ac:dyDescent="0.25">
      <c r="I79" s="261" t="s">
        <v>189</v>
      </c>
    </row>
    <row r="80" spans="1:27" hidden="1" x14ac:dyDescent="0.25">
      <c r="I80" s="261" t="s">
        <v>235</v>
      </c>
    </row>
    <row r="81" spans="9:20" hidden="1" x14ac:dyDescent="0.25">
      <c r="I81" s="261" t="s">
        <v>902</v>
      </c>
    </row>
    <row r="83" spans="9:20" hidden="1" x14ac:dyDescent="0.25">
      <c r="S83" s="234"/>
      <c r="T83" s="239"/>
    </row>
    <row r="84" spans="9:20" hidden="1" x14ac:dyDescent="0.25">
      <c r="S84" s="234"/>
      <c r="T84" s="239"/>
    </row>
    <row r="85" spans="9:20" hidden="1" x14ac:dyDescent="0.25">
      <c r="S85" s="234"/>
      <c r="T85" s="239"/>
    </row>
    <row r="86" spans="9:20" hidden="1" x14ac:dyDescent="0.25">
      <c r="S86" s="234"/>
      <c r="T86" s="239"/>
    </row>
    <row r="87" spans="9:20" hidden="1" x14ac:dyDescent="0.25">
      <c r="S87" s="234"/>
      <c r="T87" s="239"/>
    </row>
    <row r="88" spans="9:20" hidden="1" x14ac:dyDescent="0.25">
      <c r="S88" s="234"/>
      <c r="T88" s="239"/>
    </row>
    <row r="89" spans="9:20" hidden="1" x14ac:dyDescent="0.25">
      <c r="S89" s="234"/>
      <c r="T89" s="239"/>
    </row>
    <row r="90" spans="9:20" hidden="1" x14ac:dyDescent="0.25">
      <c r="S90" s="234"/>
      <c r="T90" s="239"/>
    </row>
    <row r="91" spans="9:20" hidden="1" x14ac:dyDescent="0.25">
      <c r="S91" s="234"/>
      <c r="T91" s="239"/>
    </row>
    <row r="92" spans="9:20" hidden="1" x14ac:dyDescent="0.25">
      <c r="S92" s="234"/>
      <c r="T92" s="239"/>
    </row>
    <row r="93" spans="9:20" hidden="1" x14ac:dyDescent="0.25">
      <c r="S93" s="234"/>
      <c r="T93" s="239"/>
    </row>
    <row r="94" spans="9:20" hidden="1" x14ac:dyDescent="0.25">
      <c r="S94" s="234"/>
      <c r="T94" s="239"/>
    </row>
    <row r="95" spans="9:20" hidden="1" x14ac:dyDescent="0.25">
      <c r="S95" s="234"/>
      <c r="T95" s="239"/>
    </row>
    <row r="96" spans="9:20" hidden="1" x14ac:dyDescent="0.25">
      <c r="S96" s="234"/>
      <c r="T96" s="239"/>
    </row>
    <row r="97" spans="19:20" hidden="1" x14ac:dyDescent="0.25">
      <c r="S97" s="234"/>
      <c r="T97" s="239"/>
    </row>
    <row r="98" spans="19:20" hidden="1" x14ac:dyDescent="0.25">
      <c r="S98" s="234"/>
      <c r="T98" s="239"/>
    </row>
    <row r="99" spans="19:20" hidden="1" x14ac:dyDescent="0.25">
      <c r="S99" s="234"/>
      <c r="T99" s="239"/>
    </row>
    <row r="100" spans="19:20" hidden="1" x14ac:dyDescent="0.25">
      <c r="S100" s="234"/>
      <c r="T100" s="239"/>
    </row>
    <row r="101" spans="19:20" hidden="1" x14ac:dyDescent="0.25">
      <c r="S101" s="234"/>
      <c r="T101" s="239"/>
    </row>
    <row r="102" spans="19:20" hidden="1" x14ac:dyDescent="0.25">
      <c r="S102" s="234"/>
      <c r="T102" s="239"/>
    </row>
    <row r="103" spans="19:20" hidden="1" x14ac:dyDescent="0.25">
      <c r="S103" s="234"/>
      <c r="T103" s="239"/>
    </row>
    <row r="104" spans="19:20" hidden="1" x14ac:dyDescent="0.25">
      <c r="S104" s="234"/>
      <c r="T104" s="239"/>
    </row>
    <row r="105" spans="19:20" hidden="1" x14ac:dyDescent="0.25">
      <c r="S105" s="234"/>
      <c r="T105" s="239"/>
    </row>
    <row r="106" spans="19:20" hidden="1" x14ac:dyDescent="0.25">
      <c r="S106" s="234"/>
      <c r="T106" s="239"/>
    </row>
    <row r="107" spans="19:20" hidden="1" x14ac:dyDescent="0.25">
      <c r="S107" s="234"/>
      <c r="T107" s="239"/>
    </row>
    <row r="108" spans="19:20" hidden="1" x14ac:dyDescent="0.25">
      <c r="S108" s="234"/>
      <c r="T108" s="239"/>
    </row>
    <row r="109" spans="19:20" hidden="1" x14ac:dyDescent="0.25">
      <c r="S109" s="234"/>
      <c r="T109" s="239"/>
    </row>
    <row r="110" spans="19:20" hidden="1" x14ac:dyDescent="0.25">
      <c r="S110" s="234"/>
      <c r="T110" s="239"/>
    </row>
    <row r="111" spans="19:20" hidden="1" x14ac:dyDescent="0.25">
      <c r="S111" s="234"/>
      <c r="T111" s="239"/>
    </row>
    <row r="112" spans="19:20" hidden="1" x14ac:dyDescent="0.25">
      <c r="S112" s="234"/>
      <c r="T112" s="239"/>
    </row>
    <row r="113" spans="19:20" hidden="1" x14ac:dyDescent="0.25">
      <c r="S113" s="234"/>
      <c r="T113" s="239"/>
    </row>
    <row r="114" spans="19:20" hidden="1" x14ac:dyDescent="0.25">
      <c r="S114" s="234"/>
      <c r="T114" s="239"/>
    </row>
    <row r="115" spans="19:20" hidden="1" x14ac:dyDescent="0.25">
      <c r="S115" s="234"/>
      <c r="T115" s="239"/>
    </row>
    <row r="116" spans="19:20" hidden="1" x14ac:dyDescent="0.25">
      <c r="S116" s="234"/>
      <c r="T116" s="239"/>
    </row>
    <row r="117" spans="19:20" hidden="1" x14ac:dyDescent="0.25">
      <c r="S117" s="234"/>
      <c r="T117" s="239"/>
    </row>
    <row r="118" spans="19:20" hidden="1" x14ac:dyDescent="0.25">
      <c r="S118" s="234"/>
      <c r="T118" s="239"/>
    </row>
    <row r="119" spans="19:20" hidden="1" x14ac:dyDescent="0.25">
      <c r="S119" s="234"/>
      <c r="T119" s="239"/>
    </row>
    <row r="120" spans="19:20" hidden="1" x14ac:dyDescent="0.25">
      <c r="S120" s="234"/>
      <c r="T120" s="239"/>
    </row>
    <row r="121" spans="19:20" hidden="1" x14ac:dyDescent="0.25">
      <c r="S121" s="234"/>
      <c r="T121" s="239"/>
    </row>
    <row r="122" spans="19:20" hidden="1" x14ac:dyDescent="0.25">
      <c r="S122" s="234"/>
      <c r="T122" s="239"/>
    </row>
    <row r="123" spans="19:20" hidden="1" x14ac:dyDescent="0.25">
      <c r="S123" s="234"/>
      <c r="T123" s="239"/>
    </row>
    <row r="124" spans="19:20" hidden="1" x14ac:dyDescent="0.25">
      <c r="S124" s="234"/>
      <c r="T124" s="239"/>
    </row>
    <row r="125" spans="19:20" hidden="1" x14ac:dyDescent="0.25">
      <c r="S125" s="234"/>
      <c r="T125" s="239"/>
    </row>
    <row r="126" spans="19:20" hidden="1" x14ac:dyDescent="0.25">
      <c r="S126" s="234"/>
      <c r="T126" s="239"/>
    </row>
    <row r="127" spans="19:20" hidden="1" x14ac:dyDescent="0.25">
      <c r="S127" s="234"/>
      <c r="T127" s="239"/>
    </row>
    <row r="128" spans="19:20" hidden="1" x14ac:dyDescent="0.25">
      <c r="S128" s="234"/>
      <c r="T128" s="239"/>
    </row>
    <row r="129" spans="19:20" hidden="1" x14ac:dyDescent="0.25">
      <c r="S129" s="234"/>
      <c r="T129" s="239"/>
    </row>
    <row r="130" spans="19:20" hidden="1" x14ac:dyDescent="0.25">
      <c r="S130" s="234"/>
      <c r="T130" s="239"/>
    </row>
    <row r="131" spans="19:20" hidden="1" x14ac:dyDescent="0.25">
      <c r="S131" s="234"/>
      <c r="T131" s="239"/>
    </row>
    <row r="132" spans="19:20" hidden="1" x14ac:dyDescent="0.25">
      <c r="S132" s="234"/>
      <c r="T132" s="239"/>
    </row>
    <row r="133" spans="19:20" hidden="1" x14ac:dyDescent="0.25">
      <c r="S133" s="234"/>
      <c r="T133" s="239"/>
    </row>
    <row r="134" spans="19:20" hidden="1" x14ac:dyDescent="0.25">
      <c r="S134" s="234"/>
      <c r="T134" s="239"/>
    </row>
    <row r="135" spans="19:20" hidden="1" x14ac:dyDescent="0.25">
      <c r="S135" s="234"/>
      <c r="T135" s="239"/>
    </row>
    <row r="136" spans="19:20" hidden="1" x14ac:dyDescent="0.25">
      <c r="S136" s="234"/>
      <c r="T136" s="239"/>
    </row>
    <row r="137" spans="19:20" hidden="1" x14ac:dyDescent="0.25">
      <c r="S137" s="234"/>
      <c r="T137" s="239"/>
    </row>
    <row r="138" spans="19:20" hidden="1" x14ac:dyDescent="0.25">
      <c r="S138" s="234"/>
      <c r="T138" s="239"/>
    </row>
    <row r="139" spans="19:20" hidden="1" x14ac:dyDescent="0.25">
      <c r="S139" s="234"/>
      <c r="T139" s="239"/>
    </row>
    <row r="140" spans="19:20" hidden="1" x14ac:dyDescent="0.25">
      <c r="S140" s="234"/>
      <c r="T140" s="239"/>
    </row>
    <row r="141" spans="19:20" hidden="1" x14ac:dyDescent="0.25">
      <c r="S141" s="234"/>
      <c r="T141" s="239"/>
    </row>
    <row r="142" spans="19:20" hidden="1" x14ac:dyDescent="0.25">
      <c r="S142" s="234"/>
      <c r="T142" s="239"/>
    </row>
    <row r="143" spans="19:20" hidden="1" x14ac:dyDescent="0.25">
      <c r="S143" s="234"/>
      <c r="T143" s="239"/>
    </row>
    <row r="144" spans="19:20" hidden="1" x14ac:dyDescent="0.25">
      <c r="S144" s="234"/>
      <c r="T144" s="239"/>
    </row>
    <row r="145" spans="19:20" hidden="1" x14ac:dyDescent="0.25">
      <c r="S145" s="234"/>
      <c r="T145" s="239"/>
    </row>
    <row r="1048575" ht="15" hidden="1" customHeight="1" x14ac:dyDescent="0.25"/>
    <row r="1048576" ht="23.5" hidden="1" customHeight="1" x14ac:dyDescent="0.25"/>
  </sheetData>
  <protectedRanges>
    <protectedRange password="E1A2" sqref="N4:O4" name="Range1_4_1"/>
    <protectedRange password="E1A2" sqref="N20:O20" name="Range1_9_1"/>
    <protectedRange password="E1A2" sqref="N22" name="Range1_8_1"/>
    <protectedRange password="E1A2" sqref="N27" name="Range1_7_1"/>
    <protectedRange password="E1A2" sqref="P5" name="Range1_2"/>
    <protectedRange password="E1A2" sqref="O5" name="Range1_1_2"/>
  </protectedRanges>
  <mergeCells count="1">
    <mergeCell ref="A1:AA1"/>
  </mergeCells>
  <conditionalFormatting sqref="J3:J5 J7:J64">
    <cfRule type="cellIs" dxfId="23" priority="7" stopIfTrue="1" operator="equal">
      <formula>"Fail"</formula>
    </cfRule>
    <cfRule type="cellIs" dxfId="22" priority="8" stopIfTrue="1" operator="equal">
      <formula>"Pass"</formula>
    </cfRule>
    <cfRule type="cellIs" dxfId="21" priority="9" stopIfTrue="1" operator="equal">
      <formula>"Info"</formula>
    </cfRule>
  </conditionalFormatting>
  <conditionalFormatting sqref="N3:N4 N7:N64">
    <cfRule type="expression" dxfId="20" priority="6" stopIfTrue="1">
      <formula>ISERROR(AA3)</formula>
    </cfRule>
  </conditionalFormatting>
  <conditionalFormatting sqref="N5">
    <cfRule type="expression" dxfId="19" priority="5">
      <formula>ISERROR(AA5)</formula>
    </cfRule>
  </conditionalFormatting>
  <conditionalFormatting sqref="N6">
    <cfRule type="expression" dxfId="18" priority="1" stopIfTrue="1">
      <formula>ISERROR(AA6)</formula>
    </cfRule>
  </conditionalFormatting>
  <dataValidations count="2">
    <dataValidation type="list" allowBlank="1" showInputMessage="1" showErrorMessage="1" sqref="J3:J64" xr:uid="{161A8A17-9634-4CB2-907F-DF0636FF8BEF}">
      <formula1>$I$72:$I$75</formula1>
    </dataValidation>
    <dataValidation type="list" allowBlank="1" showInputMessage="1" showErrorMessage="1" sqref="M3:M64" xr:uid="{856E2D31-D939-4125-B2AB-57987A7812EB}">
      <formula1>$I$78:$I$81</formula1>
    </dataValidation>
  </dataValidations>
  <pageMargins left="0.7" right="0.7" top="0.75" bottom="0.75" header="0.3" footer="0.3"/>
  <pageSetup orientation="portrait" r:id="rId1"/>
  <headerFooter alignWithMargins="0"/>
  <rowBreaks count="1" manualBreakCount="1">
    <brk id="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DFB-DF74-488D-9040-7AFD7CE88DA0}">
  <sheetPr>
    <tabColor theme="3"/>
  </sheetPr>
  <dimension ref="A1:AD141"/>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5" zeroHeight="1" x14ac:dyDescent="0.25"/>
  <cols>
    <col min="1" max="1" width="11.26953125" style="156" customWidth="1"/>
    <col min="2" max="2" width="10.26953125" style="156" customWidth="1"/>
    <col min="3" max="3" width="19.7265625" style="156" customWidth="1"/>
    <col min="4" max="4" width="13.7265625" style="156" customWidth="1"/>
    <col min="5" max="5" width="22.453125" style="156" customWidth="1"/>
    <col min="6" max="6" width="59.81640625" style="156" customWidth="1"/>
    <col min="7" max="7" width="54.26953125" style="156" customWidth="1"/>
    <col min="8" max="8" width="29.26953125" style="156" customWidth="1"/>
    <col min="9" max="9" width="15.26953125" style="156" customWidth="1"/>
    <col min="10" max="10" width="11.26953125" style="156" customWidth="1"/>
    <col min="11" max="11" width="36" style="156" customWidth="1"/>
    <col min="12" max="12" width="27.26953125" style="156" customWidth="1"/>
    <col min="13" max="13" width="10.7265625" style="156" customWidth="1"/>
    <col min="14" max="14" width="10.1796875" style="156" customWidth="1"/>
    <col min="15" max="15" width="58" style="156" customWidth="1"/>
    <col min="16" max="16" width="3" style="156" customWidth="1"/>
    <col min="17" max="17" width="25.26953125" style="156" customWidth="1"/>
    <col min="18" max="18" width="17.7265625" style="160" customWidth="1"/>
    <col min="19" max="19" width="58.7265625" style="156" customWidth="1"/>
    <col min="20" max="20" width="67.1796875" style="156" customWidth="1"/>
    <col min="21" max="21" width="53" style="156" customWidth="1"/>
    <col min="22" max="22" width="41.26953125" style="156" customWidth="1"/>
    <col min="23" max="26" width="2.7265625" style="159" hidden="1" customWidth="1"/>
    <col min="27" max="27" width="15.7265625" style="154" hidden="1" customWidth="1"/>
    <col min="28" max="28" width="2.26953125" style="156" customWidth="1"/>
    <col min="29" max="30" width="11.453125" style="156" hidden="1" customWidth="1"/>
    <col min="31" max="16384" width="9.26953125" style="156" hidden="1"/>
  </cols>
  <sheetData>
    <row r="1" spans="1:27" ht="13" hidden="1" x14ac:dyDescent="0.25">
      <c r="A1" s="296" t="s">
        <v>58</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row>
    <row r="2" spans="1:27" s="121" customFormat="1" ht="37.9" customHeight="1" x14ac:dyDescent="0.25">
      <c r="A2" s="173" t="s">
        <v>143</v>
      </c>
      <c r="B2" s="173" t="s">
        <v>144</v>
      </c>
      <c r="C2" s="173" t="s">
        <v>145</v>
      </c>
      <c r="D2" s="173" t="s">
        <v>146</v>
      </c>
      <c r="E2" s="173" t="s">
        <v>147</v>
      </c>
      <c r="F2" s="173" t="s">
        <v>148</v>
      </c>
      <c r="G2" s="173" t="s">
        <v>149</v>
      </c>
      <c r="H2" s="173" t="s">
        <v>150</v>
      </c>
      <c r="I2" s="173" t="s">
        <v>151</v>
      </c>
      <c r="J2" s="173" t="s">
        <v>152</v>
      </c>
      <c r="K2" s="174" t="s">
        <v>153</v>
      </c>
      <c r="L2" s="173" t="s">
        <v>154</v>
      </c>
      <c r="M2" s="173" t="s">
        <v>155</v>
      </c>
      <c r="N2" s="173" t="s">
        <v>156</v>
      </c>
      <c r="O2" s="173" t="s">
        <v>157</v>
      </c>
      <c r="P2" s="173"/>
      <c r="Q2" s="173" t="s">
        <v>158</v>
      </c>
      <c r="R2" s="175" t="s">
        <v>159</v>
      </c>
      <c r="S2" s="173" t="s">
        <v>160</v>
      </c>
      <c r="T2" s="173" t="s">
        <v>161</v>
      </c>
      <c r="U2" s="174" t="s">
        <v>162</v>
      </c>
      <c r="V2" s="174" t="s">
        <v>163</v>
      </c>
      <c r="W2" s="176"/>
      <c r="X2" s="176"/>
      <c r="Y2" s="176"/>
      <c r="Z2" s="176"/>
      <c r="AA2" s="173" t="s">
        <v>164</v>
      </c>
    </row>
    <row r="3" spans="1:27" s="158" customFormat="1" ht="114.65" customHeight="1" x14ac:dyDescent="0.25">
      <c r="A3" s="177" t="s">
        <v>923</v>
      </c>
      <c r="B3" s="178" t="s">
        <v>166</v>
      </c>
      <c r="C3" s="178" t="s">
        <v>167</v>
      </c>
      <c r="D3" s="177" t="s">
        <v>168</v>
      </c>
      <c r="E3" s="179" t="s">
        <v>924</v>
      </c>
      <c r="F3" s="179" t="s">
        <v>925</v>
      </c>
      <c r="G3" s="178" t="s">
        <v>926</v>
      </c>
      <c r="H3" s="178" t="s">
        <v>927</v>
      </c>
      <c r="I3" s="177"/>
      <c r="J3" s="179"/>
      <c r="K3" s="177" t="s">
        <v>928</v>
      </c>
      <c r="L3" s="178"/>
      <c r="M3" s="180" t="s">
        <v>175</v>
      </c>
      <c r="N3" s="181" t="s">
        <v>176</v>
      </c>
      <c r="O3" s="181" t="s">
        <v>177</v>
      </c>
      <c r="P3" s="177"/>
      <c r="Q3" s="182">
        <v>1</v>
      </c>
      <c r="R3" s="182">
        <v>1.1000000000000001</v>
      </c>
      <c r="S3" s="177" t="s">
        <v>929</v>
      </c>
      <c r="T3" s="178" t="s">
        <v>930</v>
      </c>
      <c r="U3" s="178" t="s">
        <v>930</v>
      </c>
      <c r="V3" s="183" t="s">
        <v>931</v>
      </c>
      <c r="W3" s="184"/>
      <c r="X3" s="184"/>
      <c r="Y3" s="184"/>
      <c r="Z3" s="184"/>
      <c r="AA3" s="164" t="e">
        <f>IF(OR(J3="Fail",ISBLANK(J3)),INDEX('Issue Code Table'!C:C,MATCH(N:N,'Issue Code Table'!A:A,0)),IF(M3="Critical",6,IF(M3="Significant",5,IF(M3="Moderate",3,2))))</f>
        <v>#N/A</v>
      </c>
    </row>
    <row r="4" spans="1:27" s="158" customFormat="1" ht="173.5" customHeight="1" x14ac:dyDescent="0.25">
      <c r="A4" s="177" t="s">
        <v>932</v>
      </c>
      <c r="B4" s="186" t="s">
        <v>655</v>
      </c>
      <c r="C4" s="186" t="s">
        <v>656</v>
      </c>
      <c r="D4" s="185" t="s">
        <v>168</v>
      </c>
      <c r="E4" s="187" t="s">
        <v>933</v>
      </c>
      <c r="F4" s="187" t="s">
        <v>934</v>
      </c>
      <c r="G4" s="186" t="s">
        <v>935</v>
      </c>
      <c r="H4" s="186" t="s">
        <v>936</v>
      </c>
      <c r="I4" s="185"/>
      <c r="J4" s="187"/>
      <c r="K4" s="185" t="s">
        <v>937</v>
      </c>
      <c r="L4" s="186"/>
      <c r="M4" s="188" t="s">
        <v>235</v>
      </c>
      <c r="N4" s="189" t="s">
        <v>938</v>
      </c>
      <c r="O4" s="189" t="s">
        <v>939</v>
      </c>
      <c r="P4" s="185"/>
      <c r="Q4" s="190">
        <v>1</v>
      </c>
      <c r="R4" s="190">
        <v>1.2</v>
      </c>
      <c r="S4" s="185" t="s">
        <v>940</v>
      </c>
      <c r="T4" s="186" t="s">
        <v>941</v>
      </c>
      <c r="U4" s="186" t="s">
        <v>942</v>
      </c>
      <c r="V4" s="186"/>
      <c r="W4" s="184"/>
      <c r="X4" s="184"/>
      <c r="Y4" s="184"/>
      <c r="Z4" s="184"/>
      <c r="AA4" s="164">
        <f>IF(OR(J4="Fail",ISBLANK(J4)),INDEX('Issue Code Table'!C:C,MATCH(N:N,'Issue Code Table'!A:A,0)),IF(M4="Critical",6,IF(M4="Significant",5,IF(M4="Moderate",3,2))))</f>
        <v>6</v>
      </c>
    </row>
    <row r="5" spans="1:27" s="158" customFormat="1" ht="69" customHeight="1" x14ac:dyDescent="0.25">
      <c r="A5" s="177" t="s">
        <v>943</v>
      </c>
      <c r="B5" s="178" t="s">
        <v>268</v>
      </c>
      <c r="C5" s="178" t="s">
        <v>269</v>
      </c>
      <c r="D5" s="177" t="s">
        <v>168</v>
      </c>
      <c r="E5" s="179" t="s">
        <v>944</v>
      </c>
      <c r="F5" s="179" t="s">
        <v>945</v>
      </c>
      <c r="G5" s="178" t="s">
        <v>946</v>
      </c>
      <c r="H5" s="178" t="s">
        <v>947</v>
      </c>
      <c r="I5" s="177"/>
      <c r="J5" s="179"/>
      <c r="K5" s="177" t="s">
        <v>948</v>
      </c>
      <c r="L5" s="178"/>
      <c r="M5" s="180" t="s">
        <v>235</v>
      </c>
      <c r="N5" s="191" t="s">
        <v>938</v>
      </c>
      <c r="O5" s="191" t="s">
        <v>939</v>
      </c>
      <c r="P5" s="177"/>
      <c r="Q5" s="182">
        <v>1</v>
      </c>
      <c r="R5" s="182">
        <v>1.3</v>
      </c>
      <c r="S5" s="177" t="s">
        <v>949</v>
      </c>
      <c r="T5" s="178" t="s">
        <v>950</v>
      </c>
      <c r="U5" s="178" t="s">
        <v>950</v>
      </c>
      <c r="V5" s="178"/>
      <c r="W5" s="184"/>
      <c r="X5" s="184"/>
      <c r="Y5" s="184"/>
      <c r="Z5" s="184"/>
      <c r="AA5" s="164">
        <f>IF(OR(J5="Fail",ISBLANK(J5)),INDEX('Issue Code Table'!C:C,MATCH(N:N,'Issue Code Table'!A:A,0)),IF(M5="Critical",6,IF(M5="Significant",5,IF(M5="Moderate",3,2))))</f>
        <v>6</v>
      </c>
    </row>
    <row r="6" spans="1:27" s="158" customFormat="1" ht="93" customHeight="1" x14ac:dyDescent="0.25">
      <c r="A6" s="177" t="s">
        <v>951</v>
      </c>
      <c r="B6" s="186" t="s">
        <v>268</v>
      </c>
      <c r="C6" s="186" t="s">
        <v>269</v>
      </c>
      <c r="D6" s="185" t="s">
        <v>168</v>
      </c>
      <c r="E6" s="187" t="s">
        <v>952</v>
      </c>
      <c r="F6" s="187" t="s">
        <v>953</v>
      </c>
      <c r="G6" s="186" t="s">
        <v>954</v>
      </c>
      <c r="H6" s="186" t="s">
        <v>955</v>
      </c>
      <c r="I6" s="185"/>
      <c r="J6" s="187"/>
      <c r="K6" s="185" t="s">
        <v>956</v>
      </c>
      <c r="L6" s="186"/>
      <c r="M6" s="188" t="s">
        <v>235</v>
      </c>
      <c r="N6" s="189" t="s">
        <v>938</v>
      </c>
      <c r="O6" s="189" t="s">
        <v>939</v>
      </c>
      <c r="P6" s="185"/>
      <c r="Q6" s="190">
        <v>1</v>
      </c>
      <c r="R6" s="190">
        <v>1.4</v>
      </c>
      <c r="S6" s="185" t="s">
        <v>957</v>
      </c>
      <c r="T6" s="186" t="s">
        <v>958</v>
      </c>
      <c r="U6" s="186" t="s">
        <v>959</v>
      </c>
      <c r="V6" s="186"/>
      <c r="W6" s="184"/>
      <c r="X6" s="184"/>
      <c r="Y6" s="184"/>
      <c r="Z6" s="184"/>
      <c r="AA6" s="164">
        <f>IF(OR(J6="Fail",ISBLANK(J6)),INDEX('Issue Code Table'!C:C,MATCH(N:N,'Issue Code Table'!A:A,0)),IF(M6="Critical",6,IF(M6="Significant",5,IF(M6="Moderate",3,2))))</f>
        <v>6</v>
      </c>
    </row>
    <row r="7" spans="1:27" s="158" customFormat="1" ht="287.5" x14ac:dyDescent="0.25">
      <c r="A7" s="177" t="s">
        <v>960</v>
      </c>
      <c r="B7" s="178" t="s">
        <v>268</v>
      </c>
      <c r="C7" s="178" t="s">
        <v>269</v>
      </c>
      <c r="D7" s="177" t="s">
        <v>168</v>
      </c>
      <c r="E7" s="179" t="s">
        <v>961</v>
      </c>
      <c r="F7" s="179" t="s">
        <v>962</v>
      </c>
      <c r="G7" s="178" t="s">
        <v>963</v>
      </c>
      <c r="H7" s="178" t="s">
        <v>964</v>
      </c>
      <c r="I7" s="177"/>
      <c r="J7" s="179"/>
      <c r="K7" s="177" t="s">
        <v>965</v>
      </c>
      <c r="L7" s="178"/>
      <c r="M7" s="178" t="s">
        <v>235</v>
      </c>
      <c r="N7" s="191" t="s">
        <v>236</v>
      </c>
      <c r="O7" s="191" t="s">
        <v>237</v>
      </c>
      <c r="P7" s="177"/>
      <c r="Q7" s="192">
        <v>1</v>
      </c>
      <c r="R7" s="192">
        <v>1.5</v>
      </c>
      <c r="S7" s="193"/>
      <c r="T7" s="179" t="s">
        <v>966</v>
      </c>
      <c r="U7" s="179" t="s">
        <v>966</v>
      </c>
      <c r="V7" s="178"/>
      <c r="W7" s="184"/>
      <c r="X7" s="184"/>
      <c r="Y7" s="184"/>
      <c r="Z7" s="184"/>
      <c r="AA7" s="164">
        <f>IF(OR(J7="Fail",ISBLANK(J7)),INDEX('Issue Code Table'!C:C,MATCH(N:N,'Issue Code Table'!A:A,0)),IF(M7="Critical",6,IF(M7="Significant",5,IF(M7="Moderate",3,2))))</f>
        <v>5</v>
      </c>
    </row>
    <row r="8" spans="1:27" s="158" customFormat="1" ht="125" x14ac:dyDescent="0.25">
      <c r="A8" s="177" t="s">
        <v>967</v>
      </c>
      <c r="B8" s="186" t="s">
        <v>655</v>
      </c>
      <c r="C8" s="186" t="s">
        <v>656</v>
      </c>
      <c r="D8" s="185" t="s">
        <v>168</v>
      </c>
      <c r="E8" s="187" t="s">
        <v>968</v>
      </c>
      <c r="F8" s="187" t="s">
        <v>969</v>
      </c>
      <c r="G8" s="186" t="s">
        <v>970</v>
      </c>
      <c r="H8" s="186" t="s">
        <v>971</v>
      </c>
      <c r="I8" s="185"/>
      <c r="J8" s="187"/>
      <c r="K8" s="185" t="s">
        <v>972</v>
      </c>
      <c r="L8" s="186"/>
      <c r="M8" s="186" t="s">
        <v>235</v>
      </c>
      <c r="N8" s="189" t="s">
        <v>260</v>
      </c>
      <c r="O8" s="189" t="s">
        <v>261</v>
      </c>
      <c r="P8" s="185"/>
      <c r="Q8" s="194">
        <v>1</v>
      </c>
      <c r="R8" s="194">
        <v>1.6</v>
      </c>
      <c r="S8" s="195" t="s">
        <v>973</v>
      </c>
      <c r="T8" s="187" t="s">
        <v>974</v>
      </c>
      <c r="U8" s="187" t="s">
        <v>974</v>
      </c>
      <c r="V8" s="186"/>
      <c r="W8" s="184"/>
      <c r="X8" s="184"/>
      <c r="Y8" s="184"/>
      <c r="Z8" s="184"/>
      <c r="AA8" s="164">
        <f>IF(OR(J8="Fail",ISBLANK(J8)),INDEX('Issue Code Table'!C:C,MATCH(N:N,'Issue Code Table'!A:A,0)),IF(M8="Critical",6,IF(M8="Significant",5,IF(M8="Moderate",3,2))))</f>
        <v>3</v>
      </c>
    </row>
    <row r="9" spans="1:27" s="158" customFormat="1" ht="125" x14ac:dyDescent="0.25">
      <c r="A9" s="177" t="s">
        <v>975</v>
      </c>
      <c r="B9" s="178" t="s">
        <v>976</v>
      </c>
      <c r="C9" s="178" t="s">
        <v>977</v>
      </c>
      <c r="D9" s="177" t="s">
        <v>168</v>
      </c>
      <c r="E9" s="179" t="s">
        <v>978</v>
      </c>
      <c r="F9" s="179" t="s">
        <v>979</v>
      </c>
      <c r="G9" s="178" t="s">
        <v>980</v>
      </c>
      <c r="H9" s="178" t="s">
        <v>981</v>
      </c>
      <c r="I9" s="177"/>
      <c r="J9" s="179"/>
      <c r="K9" s="177" t="s">
        <v>982</v>
      </c>
      <c r="L9" s="178"/>
      <c r="M9" s="178" t="s">
        <v>235</v>
      </c>
      <c r="N9" s="191" t="s">
        <v>983</v>
      </c>
      <c r="O9" s="191" t="s">
        <v>984</v>
      </c>
      <c r="P9" s="177"/>
      <c r="Q9" s="196">
        <v>1</v>
      </c>
      <c r="R9" s="196">
        <v>1.7</v>
      </c>
      <c r="S9" s="177" t="s">
        <v>985</v>
      </c>
      <c r="T9" s="179" t="s">
        <v>986</v>
      </c>
      <c r="U9" s="179" t="s">
        <v>986</v>
      </c>
      <c r="V9" s="178"/>
      <c r="W9" s="184"/>
      <c r="X9" s="184"/>
      <c r="Y9" s="184"/>
      <c r="Z9" s="184"/>
      <c r="AA9" s="164">
        <f>IF(OR(J9="Fail",ISBLANK(J9)),INDEX('Issue Code Table'!C:C,MATCH(N:N,'Issue Code Table'!A:A,0)),IF(M9="Critical",6,IF(M9="Significant",5,IF(M9="Moderate",3,2))))</f>
        <v>6</v>
      </c>
    </row>
    <row r="10" spans="1:27" s="159" customFormat="1" ht="100" x14ac:dyDescent="0.25">
      <c r="A10" s="177" t="s">
        <v>987</v>
      </c>
      <c r="B10" s="186" t="s">
        <v>166</v>
      </c>
      <c r="C10" s="186" t="s">
        <v>167</v>
      </c>
      <c r="D10" s="185" t="s">
        <v>168</v>
      </c>
      <c r="E10" s="187" t="s">
        <v>988</v>
      </c>
      <c r="F10" s="187" t="s">
        <v>989</v>
      </c>
      <c r="G10" s="186" t="s">
        <v>990</v>
      </c>
      <c r="H10" s="185" t="s">
        <v>172</v>
      </c>
      <c r="I10" s="163"/>
      <c r="J10" s="163"/>
      <c r="K10" s="185" t="s">
        <v>173</v>
      </c>
      <c r="L10" s="197" t="s">
        <v>991</v>
      </c>
      <c r="M10" s="188" t="s">
        <v>175</v>
      </c>
      <c r="N10" s="198" t="s">
        <v>176</v>
      </c>
      <c r="O10" s="198" t="s">
        <v>177</v>
      </c>
      <c r="P10" s="163"/>
      <c r="Q10" s="199" t="s">
        <v>262</v>
      </c>
      <c r="R10" s="199" t="s">
        <v>263</v>
      </c>
      <c r="S10" s="187" t="s">
        <v>992</v>
      </c>
      <c r="T10" s="200" t="s">
        <v>178</v>
      </c>
      <c r="U10" s="200" t="s">
        <v>178</v>
      </c>
      <c r="V10" s="200" t="s">
        <v>179</v>
      </c>
      <c r="W10" s="201"/>
      <c r="X10" s="201"/>
      <c r="Y10" s="201"/>
      <c r="Z10" s="201"/>
      <c r="AA10" s="164" t="e">
        <f>IF(OR(J10="Fail",ISBLANK(J10)),INDEX('Issue Code Table'!C:C,MATCH(N:N,'Issue Code Table'!A:A,0)),IF(M10="Critical",6,IF(M10="Significant",5,IF(M10="Moderate",3,2))))</f>
        <v>#N/A</v>
      </c>
    </row>
    <row r="11" spans="1:27" s="159" customFormat="1" ht="162.5" x14ac:dyDescent="0.25">
      <c r="A11" s="177" t="s">
        <v>993</v>
      </c>
      <c r="B11" s="178" t="s">
        <v>181</v>
      </c>
      <c r="C11" s="178" t="s">
        <v>182</v>
      </c>
      <c r="D11" s="177" t="s">
        <v>168</v>
      </c>
      <c r="E11" s="179" t="s">
        <v>994</v>
      </c>
      <c r="F11" s="179" t="s">
        <v>995</v>
      </c>
      <c r="G11" s="179" t="s">
        <v>996</v>
      </c>
      <c r="H11" s="177" t="s">
        <v>186</v>
      </c>
      <c r="I11" s="202"/>
      <c r="J11" s="202"/>
      <c r="K11" s="177" t="s">
        <v>187</v>
      </c>
      <c r="L11" s="183" t="s">
        <v>188</v>
      </c>
      <c r="M11" s="180" t="s">
        <v>189</v>
      </c>
      <c r="N11" s="181" t="s">
        <v>190</v>
      </c>
      <c r="O11" s="202" t="s">
        <v>191</v>
      </c>
      <c r="P11" s="202"/>
      <c r="Q11" s="203" t="s">
        <v>262</v>
      </c>
      <c r="R11" s="203" t="s">
        <v>277</v>
      </c>
      <c r="S11" s="179" t="s">
        <v>997</v>
      </c>
      <c r="T11" s="179" t="s">
        <v>998</v>
      </c>
      <c r="U11" s="183" t="s">
        <v>196</v>
      </c>
      <c r="V11" s="183" t="s">
        <v>197</v>
      </c>
      <c r="W11" s="201"/>
      <c r="X11" s="201"/>
      <c r="Y11" s="201"/>
      <c r="Z11" s="201"/>
      <c r="AA11" s="164" t="e">
        <f>IF(OR(J11="Fail",ISBLANK(J11)),INDEX('Issue Code Table'!C:C,MATCH(N:N,'Issue Code Table'!A:A,0)),IF(M11="Critical",6,IF(M11="Significant",5,IF(M11="Moderate",3,2))))</f>
        <v>#N/A</v>
      </c>
    </row>
    <row r="12" spans="1:27" s="154" customFormat="1" ht="275" x14ac:dyDescent="0.25">
      <c r="A12" s="177" t="s">
        <v>999</v>
      </c>
      <c r="B12" s="189" t="s">
        <v>1000</v>
      </c>
      <c r="C12" s="189" t="s">
        <v>1001</v>
      </c>
      <c r="D12" s="185" t="s">
        <v>168</v>
      </c>
      <c r="E12" s="186" t="s">
        <v>201</v>
      </c>
      <c r="F12" s="189" t="s">
        <v>202</v>
      </c>
      <c r="G12" s="189" t="s">
        <v>203</v>
      </c>
      <c r="H12" s="189" t="s">
        <v>204</v>
      </c>
      <c r="I12" s="204"/>
      <c r="J12" s="189"/>
      <c r="K12" s="185" t="s">
        <v>205</v>
      </c>
      <c r="L12" s="189" t="s">
        <v>206</v>
      </c>
      <c r="M12" s="189" t="s">
        <v>189</v>
      </c>
      <c r="N12" s="198" t="s">
        <v>207</v>
      </c>
      <c r="O12" s="189" t="s">
        <v>208</v>
      </c>
      <c r="P12" s="205"/>
      <c r="Q12" s="206"/>
      <c r="R12" s="206"/>
      <c r="S12" s="185"/>
      <c r="T12" s="200" t="s">
        <v>1002</v>
      </c>
      <c r="U12" s="200" t="s">
        <v>1003</v>
      </c>
      <c r="V12" s="200" t="s">
        <v>211</v>
      </c>
      <c r="W12" s="207"/>
      <c r="X12" s="207"/>
      <c r="Y12" s="207"/>
      <c r="Z12" s="207"/>
      <c r="AA12" s="164" t="e">
        <f>IF(OR(J12="Fail",ISBLANK(J12)),INDEX('Issue Code Table'!C:C,MATCH(N:N,'Issue Code Table'!A:A,0)),IF(M12="Critical",6,IF(M12="Significant",5,IF(M12="Moderate",3,2))))</f>
        <v>#N/A</v>
      </c>
    </row>
    <row r="13" spans="1:27" s="157" customFormat="1" ht="325" x14ac:dyDescent="0.25">
      <c r="A13" s="177" t="s">
        <v>1004</v>
      </c>
      <c r="B13" s="191" t="s">
        <v>213</v>
      </c>
      <c r="C13" s="191" t="s">
        <v>214</v>
      </c>
      <c r="D13" s="177" t="s">
        <v>168</v>
      </c>
      <c r="E13" s="178" t="s">
        <v>215</v>
      </c>
      <c r="F13" s="191" t="s">
        <v>1005</v>
      </c>
      <c r="G13" s="191" t="s">
        <v>217</v>
      </c>
      <c r="H13" s="191" t="s">
        <v>218</v>
      </c>
      <c r="I13" s="208"/>
      <c r="J13" s="191"/>
      <c r="K13" s="191" t="s">
        <v>219</v>
      </c>
      <c r="L13" s="191" t="s">
        <v>220</v>
      </c>
      <c r="M13" s="191" t="s">
        <v>189</v>
      </c>
      <c r="N13" s="191" t="s">
        <v>221</v>
      </c>
      <c r="O13" s="209" t="s">
        <v>222</v>
      </c>
      <c r="P13" s="202"/>
      <c r="Q13" s="210"/>
      <c r="R13" s="210"/>
      <c r="S13" s="177" t="s">
        <v>1006</v>
      </c>
      <c r="T13" s="183" t="s">
        <v>1007</v>
      </c>
      <c r="U13" s="183" t="s">
        <v>1008</v>
      </c>
      <c r="V13" s="183" t="s">
        <v>1009</v>
      </c>
      <c r="W13" s="207"/>
      <c r="X13" s="207"/>
      <c r="Y13" s="207"/>
      <c r="Z13" s="211"/>
      <c r="AA13" s="164">
        <f>IF(OR(J13="Fail",ISBLANK(J13)),INDEX('Issue Code Table'!C:C,MATCH(N:N,'Issue Code Table'!A:A,0)),IF(M13="Critical",6,IF(M13="Significant",5,IF(M13="Moderate",3,2))))</f>
        <v>6</v>
      </c>
    </row>
    <row r="14" spans="1:27" s="159" customFormat="1" ht="237.5" x14ac:dyDescent="0.25">
      <c r="A14" s="177" t="s">
        <v>1010</v>
      </c>
      <c r="B14" s="163" t="s">
        <v>322</v>
      </c>
      <c r="C14" s="163" t="s">
        <v>323</v>
      </c>
      <c r="D14" s="185" t="s">
        <v>168</v>
      </c>
      <c r="E14" s="187" t="s">
        <v>1011</v>
      </c>
      <c r="F14" s="187" t="s">
        <v>1012</v>
      </c>
      <c r="G14" s="187" t="s">
        <v>1013</v>
      </c>
      <c r="H14" s="185" t="s">
        <v>1014</v>
      </c>
      <c r="I14" s="163"/>
      <c r="J14" s="163"/>
      <c r="K14" s="185" t="s">
        <v>1015</v>
      </c>
      <c r="L14" s="197" t="s">
        <v>1016</v>
      </c>
      <c r="M14" s="188" t="s">
        <v>235</v>
      </c>
      <c r="N14" s="189" t="s">
        <v>938</v>
      </c>
      <c r="O14" s="189" t="s">
        <v>939</v>
      </c>
      <c r="P14" s="163"/>
      <c r="Q14" s="199" t="s">
        <v>262</v>
      </c>
      <c r="R14" s="199" t="s">
        <v>290</v>
      </c>
      <c r="S14" s="187" t="s">
        <v>1017</v>
      </c>
      <c r="T14" s="187" t="s">
        <v>1018</v>
      </c>
      <c r="U14" s="200" t="s">
        <v>1019</v>
      </c>
      <c r="V14" s="163"/>
      <c r="W14" s="201"/>
      <c r="X14" s="201"/>
      <c r="Y14" s="201"/>
      <c r="Z14" s="201"/>
      <c r="AA14" s="164">
        <f>IF(OR(J14="Fail",ISBLANK(J14)),INDEX('Issue Code Table'!C:C,MATCH(N:N,'Issue Code Table'!A:A,0)),IF(M14="Critical",6,IF(M14="Significant",5,IF(M14="Moderate",3,2))))</f>
        <v>6</v>
      </c>
    </row>
    <row r="15" spans="1:27" s="159" customFormat="1" ht="87.5" x14ac:dyDescent="0.25">
      <c r="A15" s="177" t="s">
        <v>1020</v>
      </c>
      <c r="B15" s="177" t="s">
        <v>227</v>
      </c>
      <c r="C15" s="177" t="s">
        <v>228</v>
      </c>
      <c r="D15" s="177" t="s">
        <v>168</v>
      </c>
      <c r="E15" s="179" t="s">
        <v>1021</v>
      </c>
      <c r="F15" s="179" t="s">
        <v>1022</v>
      </c>
      <c r="G15" s="179" t="s">
        <v>1023</v>
      </c>
      <c r="H15" s="177" t="s">
        <v>246</v>
      </c>
      <c r="I15" s="202"/>
      <c r="J15" s="202"/>
      <c r="K15" s="177" t="s">
        <v>1024</v>
      </c>
      <c r="L15" s="183"/>
      <c r="M15" s="180" t="s">
        <v>235</v>
      </c>
      <c r="N15" s="181" t="s">
        <v>236</v>
      </c>
      <c r="O15" s="191" t="s">
        <v>237</v>
      </c>
      <c r="P15" s="202"/>
      <c r="Q15" s="203" t="s">
        <v>262</v>
      </c>
      <c r="R15" s="203" t="s">
        <v>305</v>
      </c>
      <c r="S15" s="179" t="s">
        <v>1025</v>
      </c>
      <c r="T15" s="183" t="s">
        <v>250</v>
      </c>
      <c r="U15" s="183" t="s">
        <v>251</v>
      </c>
      <c r="V15" s="202"/>
      <c r="W15" s="201"/>
      <c r="X15" s="201"/>
      <c r="Y15" s="201"/>
      <c r="Z15" s="201"/>
      <c r="AA15" s="164">
        <f>IF(OR(J15="Fail",ISBLANK(J15)),INDEX('Issue Code Table'!C:C,MATCH(N:N,'Issue Code Table'!A:A,0)),IF(M15="Critical",6,IF(M15="Significant",5,IF(M15="Moderate",3,2))))</f>
        <v>5</v>
      </c>
    </row>
    <row r="16" spans="1:27" s="159" customFormat="1" ht="409.5" x14ac:dyDescent="0.25">
      <c r="A16" s="177" t="s">
        <v>1026</v>
      </c>
      <c r="B16" s="185" t="s">
        <v>1027</v>
      </c>
      <c r="C16" s="185" t="s">
        <v>1028</v>
      </c>
      <c r="D16" s="185" t="s">
        <v>168</v>
      </c>
      <c r="E16" s="187" t="s">
        <v>1029</v>
      </c>
      <c r="F16" s="187" t="s">
        <v>1030</v>
      </c>
      <c r="G16" s="187" t="s">
        <v>1031</v>
      </c>
      <c r="H16" s="185" t="s">
        <v>1032</v>
      </c>
      <c r="I16" s="163"/>
      <c r="J16" s="163"/>
      <c r="K16" s="185" t="s">
        <v>259</v>
      </c>
      <c r="L16" s="163"/>
      <c r="M16" s="188" t="s">
        <v>235</v>
      </c>
      <c r="N16" s="198" t="s">
        <v>260</v>
      </c>
      <c r="O16" s="188" t="s">
        <v>261</v>
      </c>
      <c r="P16" s="163"/>
      <c r="Q16" s="199" t="s">
        <v>262</v>
      </c>
      <c r="R16" s="199" t="s">
        <v>332</v>
      </c>
      <c r="S16" s="187" t="s">
        <v>1033</v>
      </c>
      <c r="T16" s="187" t="s">
        <v>1034</v>
      </c>
      <c r="U16" s="200" t="s">
        <v>266</v>
      </c>
      <c r="V16" s="163"/>
      <c r="W16" s="201"/>
      <c r="X16" s="201"/>
      <c r="Y16" s="201"/>
      <c r="Z16" s="201"/>
      <c r="AA16" s="164">
        <f>IF(OR(J16="Fail",ISBLANK(J16)),INDEX('Issue Code Table'!C:C,MATCH(N:N,'Issue Code Table'!A:A,0)),IF(M16="Critical",6,IF(M16="Significant",5,IF(M16="Moderate",3,2))))</f>
        <v>3</v>
      </c>
    </row>
    <row r="17" spans="1:27" s="159" customFormat="1" ht="250" x14ac:dyDescent="0.25">
      <c r="A17" s="177" t="s">
        <v>1035</v>
      </c>
      <c r="B17" s="202" t="s">
        <v>322</v>
      </c>
      <c r="C17" s="202" t="s">
        <v>323</v>
      </c>
      <c r="D17" s="177" t="s">
        <v>168</v>
      </c>
      <c r="E17" s="179" t="s">
        <v>1036</v>
      </c>
      <c r="F17" s="179" t="s">
        <v>1037</v>
      </c>
      <c r="G17" s="177" t="s">
        <v>1038</v>
      </c>
      <c r="H17" s="202" t="s">
        <v>1039</v>
      </c>
      <c r="I17" s="202"/>
      <c r="J17" s="202"/>
      <c r="K17" s="202" t="s">
        <v>1040</v>
      </c>
      <c r="L17" s="202" t="s">
        <v>1041</v>
      </c>
      <c r="M17" s="202" t="s">
        <v>235</v>
      </c>
      <c r="N17" s="191" t="s">
        <v>938</v>
      </c>
      <c r="O17" s="191" t="s">
        <v>939</v>
      </c>
      <c r="P17" s="202"/>
      <c r="Q17" s="203" t="s">
        <v>262</v>
      </c>
      <c r="R17" s="203" t="s">
        <v>346</v>
      </c>
      <c r="S17" s="179" t="s">
        <v>1042</v>
      </c>
      <c r="T17" s="179" t="s">
        <v>1043</v>
      </c>
      <c r="U17" s="202" t="s">
        <v>1044</v>
      </c>
      <c r="V17" s="202"/>
      <c r="W17" s="201"/>
      <c r="X17" s="201"/>
      <c r="Y17" s="201"/>
      <c r="Z17" s="201"/>
      <c r="AA17" s="164">
        <f>IF(OR(J17="Fail",ISBLANK(J17)),INDEX('Issue Code Table'!C:C,MATCH(N:N,'Issue Code Table'!A:A,0)),IF(M17="Critical",6,IF(M17="Significant",5,IF(M17="Moderate",3,2))))</f>
        <v>6</v>
      </c>
    </row>
    <row r="18" spans="1:27" s="159" customFormat="1" ht="250" x14ac:dyDescent="0.25">
      <c r="A18" s="177" t="s">
        <v>1045</v>
      </c>
      <c r="B18" s="163" t="s">
        <v>655</v>
      </c>
      <c r="C18" s="163" t="s">
        <v>656</v>
      </c>
      <c r="D18" s="185" t="s">
        <v>168</v>
      </c>
      <c r="E18" s="187" t="s">
        <v>1046</v>
      </c>
      <c r="F18" s="187" t="s">
        <v>1047</v>
      </c>
      <c r="G18" s="187" t="s">
        <v>1048</v>
      </c>
      <c r="H18" s="163" t="s">
        <v>1049</v>
      </c>
      <c r="I18" s="163"/>
      <c r="J18" s="163"/>
      <c r="K18" s="163" t="s">
        <v>1050</v>
      </c>
      <c r="L18" s="163"/>
      <c r="M18" s="188" t="s">
        <v>235</v>
      </c>
      <c r="N18" s="198" t="s">
        <v>236</v>
      </c>
      <c r="O18" s="189" t="s">
        <v>237</v>
      </c>
      <c r="P18" s="163"/>
      <c r="Q18" s="199" t="s">
        <v>262</v>
      </c>
      <c r="R18" s="199" t="s">
        <v>1051</v>
      </c>
      <c r="S18" s="187" t="s">
        <v>1052</v>
      </c>
      <c r="T18" s="187" t="s">
        <v>1053</v>
      </c>
      <c r="U18" s="163" t="s">
        <v>1054</v>
      </c>
      <c r="V18" s="163"/>
      <c r="W18" s="201"/>
      <c r="X18" s="201"/>
      <c r="Y18" s="201"/>
      <c r="Z18" s="201"/>
      <c r="AA18" s="164">
        <f>IF(OR(J18="Fail",ISBLANK(J18)),INDEX('Issue Code Table'!C:C,MATCH(N:N,'Issue Code Table'!A:A,0)),IF(M18="Critical",6,IF(M18="Significant",5,IF(M18="Moderate",3,2))))</f>
        <v>5</v>
      </c>
    </row>
    <row r="19" spans="1:27" s="159" customFormat="1" ht="262.5" x14ac:dyDescent="0.25">
      <c r="A19" s="177" t="s">
        <v>1055</v>
      </c>
      <c r="B19" s="202" t="s">
        <v>1056</v>
      </c>
      <c r="C19" s="202" t="s">
        <v>1057</v>
      </c>
      <c r="D19" s="177" t="s">
        <v>168</v>
      </c>
      <c r="E19" s="179" t="s">
        <v>1058</v>
      </c>
      <c r="F19" s="179" t="s">
        <v>1059</v>
      </c>
      <c r="G19" s="179" t="s">
        <v>1060</v>
      </c>
      <c r="H19" s="202" t="s">
        <v>1061</v>
      </c>
      <c r="I19" s="202"/>
      <c r="J19" s="202"/>
      <c r="K19" s="202" t="s">
        <v>1062</v>
      </c>
      <c r="L19" s="202"/>
      <c r="M19" s="202" t="s">
        <v>235</v>
      </c>
      <c r="N19" s="202" t="s">
        <v>1063</v>
      </c>
      <c r="O19" s="191" t="s">
        <v>1064</v>
      </c>
      <c r="P19" s="202"/>
      <c r="Q19" s="203" t="s">
        <v>262</v>
      </c>
      <c r="R19" s="203" t="s">
        <v>1065</v>
      </c>
      <c r="S19" s="179" t="s">
        <v>1066</v>
      </c>
      <c r="T19" s="202" t="s">
        <v>1067</v>
      </c>
      <c r="U19" s="202" t="s">
        <v>1068</v>
      </c>
      <c r="V19" s="202"/>
      <c r="W19" s="201"/>
      <c r="X19" s="201"/>
      <c r="Y19" s="201"/>
      <c r="Z19" s="201"/>
      <c r="AA19" s="164">
        <f>IF(OR(J19="Fail",ISBLANK(J19)),INDEX('Issue Code Table'!C:C,MATCH(N:N,'Issue Code Table'!A:A,0)),IF(M19="Critical",6,IF(M19="Significant",5,IF(M19="Moderate",3,2))))</f>
        <v>6</v>
      </c>
    </row>
    <row r="20" spans="1:27" s="159" customFormat="1" ht="262.5" x14ac:dyDescent="0.25">
      <c r="A20" s="177" t="s">
        <v>1069</v>
      </c>
      <c r="B20" s="185" t="s">
        <v>268</v>
      </c>
      <c r="C20" s="185" t="s">
        <v>269</v>
      </c>
      <c r="D20" s="185" t="s">
        <v>168</v>
      </c>
      <c r="E20" s="187" t="s">
        <v>1070</v>
      </c>
      <c r="F20" s="187" t="s">
        <v>1071</v>
      </c>
      <c r="G20" s="163" t="s">
        <v>1072</v>
      </c>
      <c r="H20" s="163" t="s">
        <v>1073</v>
      </c>
      <c r="I20" s="163"/>
      <c r="J20" s="163"/>
      <c r="K20" s="163" t="s">
        <v>1074</v>
      </c>
      <c r="L20" s="163"/>
      <c r="M20" s="188" t="s">
        <v>189</v>
      </c>
      <c r="N20" s="198" t="s">
        <v>288</v>
      </c>
      <c r="O20" s="163" t="s">
        <v>289</v>
      </c>
      <c r="P20" s="163"/>
      <c r="Q20" s="199" t="s">
        <v>360</v>
      </c>
      <c r="R20" s="199" t="s">
        <v>1075</v>
      </c>
      <c r="S20" s="187" t="s">
        <v>1076</v>
      </c>
      <c r="T20" s="187" t="s">
        <v>1077</v>
      </c>
      <c r="U20" s="163" t="s">
        <v>1078</v>
      </c>
      <c r="V20" s="163" t="s">
        <v>1079</v>
      </c>
      <c r="W20" s="201"/>
      <c r="X20" s="201"/>
      <c r="Y20" s="201"/>
      <c r="Z20" s="201"/>
      <c r="AA20" s="164">
        <f>IF(OR(J20="Fail",ISBLANK(J20)),INDEX('Issue Code Table'!C:C,MATCH(N:N,'Issue Code Table'!A:A,0)),IF(M20="Critical",6,IF(M20="Significant",5,IF(M20="Moderate",3,2))))</f>
        <v>5</v>
      </c>
    </row>
    <row r="21" spans="1:27" s="159" customFormat="1" ht="225" x14ac:dyDescent="0.25">
      <c r="A21" s="177" t="s">
        <v>1080</v>
      </c>
      <c r="B21" s="177" t="s">
        <v>268</v>
      </c>
      <c r="C21" s="177" t="s">
        <v>269</v>
      </c>
      <c r="D21" s="177" t="s">
        <v>168</v>
      </c>
      <c r="E21" s="179" t="s">
        <v>1081</v>
      </c>
      <c r="F21" s="179" t="s">
        <v>1082</v>
      </c>
      <c r="G21" s="183" t="s">
        <v>541</v>
      </c>
      <c r="H21" s="177" t="s">
        <v>542</v>
      </c>
      <c r="I21" s="202"/>
      <c r="J21" s="202"/>
      <c r="K21" s="177" t="s">
        <v>543</v>
      </c>
      <c r="L21" s="202"/>
      <c r="M21" s="180" t="s">
        <v>189</v>
      </c>
      <c r="N21" s="181" t="s">
        <v>481</v>
      </c>
      <c r="O21" s="180" t="s">
        <v>482</v>
      </c>
      <c r="P21" s="202"/>
      <c r="Q21" s="203" t="s">
        <v>360</v>
      </c>
      <c r="R21" s="203" t="s">
        <v>1083</v>
      </c>
      <c r="S21" s="179" t="s">
        <v>1084</v>
      </c>
      <c r="T21" s="179" t="s">
        <v>1085</v>
      </c>
      <c r="U21" s="183" t="s">
        <v>547</v>
      </c>
      <c r="V21" s="183" t="s">
        <v>500</v>
      </c>
      <c r="W21" s="201"/>
      <c r="X21" s="201"/>
      <c r="Y21" s="201"/>
      <c r="Z21" s="201"/>
      <c r="AA21" s="164">
        <f>IF(OR(J21="Fail",ISBLANK(J21)),INDEX('Issue Code Table'!C:C,MATCH(N:N,'Issue Code Table'!A:A,0)),IF(M21="Critical",6,IF(M21="Significant",5,IF(M21="Moderate",3,2))))</f>
        <v>5</v>
      </c>
    </row>
    <row r="22" spans="1:27" s="159" customFormat="1" ht="225" x14ac:dyDescent="0.25">
      <c r="A22" s="177" t="s">
        <v>1086</v>
      </c>
      <c r="B22" s="212" t="s">
        <v>296</v>
      </c>
      <c r="C22" s="212" t="s">
        <v>297</v>
      </c>
      <c r="D22" s="185" t="s">
        <v>168</v>
      </c>
      <c r="E22" s="187" t="s">
        <v>1087</v>
      </c>
      <c r="F22" s="187" t="s">
        <v>1088</v>
      </c>
      <c r="G22" s="187" t="s">
        <v>1089</v>
      </c>
      <c r="H22" s="185" t="s">
        <v>1090</v>
      </c>
      <c r="I22" s="163"/>
      <c r="J22" s="163"/>
      <c r="K22" s="163" t="s">
        <v>1091</v>
      </c>
      <c r="L22" s="163"/>
      <c r="M22" s="188" t="s">
        <v>189</v>
      </c>
      <c r="N22" s="198" t="s">
        <v>288</v>
      </c>
      <c r="O22" s="163" t="s">
        <v>289</v>
      </c>
      <c r="P22" s="163"/>
      <c r="Q22" s="199" t="s">
        <v>360</v>
      </c>
      <c r="R22" s="199" t="s">
        <v>1092</v>
      </c>
      <c r="S22" s="187" t="s">
        <v>1093</v>
      </c>
      <c r="T22" s="187" t="s">
        <v>1094</v>
      </c>
      <c r="U22" s="163" t="s">
        <v>1095</v>
      </c>
      <c r="V22" s="163" t="s">
        <v>1096</v>
      </c>
      <c r="W22" s="201"/>
      <c r="X22" s="201"/>
      <c r="Y22" s="201"/>
      <c r="Z22" s="201"/>
      <c r="AA22" s="164">
        <f>IF(OR(J22="Fail",ISBLANK(J22)),INDEX('Issue Code Table'!C:C,MATCH(N:N,'Issue Code Table'!A:A,0)),IF(M22="Critical",6,IF(M22="Significant",5,IF(M22="Moderate",3,2))))</f>
        <v>5</v>
      </c>
    </row>
    <row r="23" spans="1:27" s="159" customFormat="1" ht="237.5" x14ac:dyDescent="0.25">
      <c r="A23" s="177" t="s">
        <v>1097</v>
      </c>
      <c r="B23" s="202" t="s">
        <v>655</v>
      </c>
      <c r="C23" s="202" t="s">
        <v>656</v>
      </c>
      <c r="D23" s="177" t="s">
        <v>168</v>
      </c>
      <c r="E23" s="179" t="s">
        <v>1098</v>
      </c>
      <c r="F23" s="179" t="s">
        <v>1099</v>
      </c>
      <c r="G23" s="179" t="s">
        <v>1100</v>
      </c>
      <c r="H23" s="202" t="s">
        <v>1101</v>
      </c>
      <c r="I23" s="202"/>
      <c r="J23" s="202"/>
      <c r="K23" s="202" t="s">
        <v>1102</v>
      </c>
      <c r="L23" s="202"/>
      <c r="M23" s="202" t="s">
        <v>235</v>
      </c>
      <c r="N23" s="191" t="s">
        <v>1103</v>
      </c>
      <c r="O23" s="191" t="s">
        <v>1104</v>
      </c>
      <c r="P23" s="202"/>
      <c r="Q23" s="203" t="s">
        <v>360</v>
      </c>
      <c r="R23" s="203" t="s">
        <v>1105</v>
      </c>
      <c r="S23" s="179" t="s">
        <v>1106</v>
      </c>
      <c r="T23" s="179" t="s">
        <v>1107</v>
      </c>
      <c r="U23" s="202" t="s">
        <v>1108</v>
      </c>
      <c r="V23" s="202"/>
      <c r="W23" s="201"/>
      <c r="X23" s="201"/>
      <c r="Y23" s="201"/>
      <c r="Z23" s="201"/>
      <c r="AA23" s="164">
        <f>IF(OR(J23="Fail",ISBLANK(J23)),INDEX('Issue Code Table'!C:C,MATCH(N:N,'Issue Code Table'!A:A,0)),IF(M23="Critical",6,IF(M23="Significant",5,IF(M23="Moderate",3,2))))</f>
        <v>6</v>
      </c>
    </row>
    <row r="24" spans="1:27" s="159" customFormat="1" ht="300" x14ac:dyDescent="0.25">
      <c r="A24" s="177" t="s">
        <v>1109</v>
      </c>
      <c r="B24" s="213" t="s">
        <v>407</v>
      </c>
      <c r="C24" s="214" t="s">
        <v>408</v>
      </c>
      <c r="D24" s="185" t="s">
        <v>168</v>
      </c>
      <c r="E24" s="187" t="s">
        <v>1110</v>
      </c>
      <c r="F24" s="187" t="s">
        <v>1111</v>
      </c>
      <c r="G24" s="187" t="s">
        <v>1112</v>
      </c>
      <c r="H24" s="163" t="s">
        <v>1113</v>
      </c>
      <c r="I24" s="163"/>
      <c r="J24" s="163"/>
      <c r="K24" s="185" t="s">
        <v>412</v>
      </c>
      <c r="L24" s="163"/>
      <c r="M24" s="188" t="s">
        <v>189</v>
      </c>
      <c r="N24" s="198" t="s">
        <v>414</v>
      </c>
      <c r="O24" s="163" t="s">
        <v>415</v>
      </c>
      <c r="P24" s="163"/>
      <c r="Q24" s="199" t="s">
        <v>360</v>
      </c>
      <c r="R24" s="199" t="s">
        <v>1114</v>
      </c>
      <c r="S24" s="187" t="s">
        <v>1115</v>
      </c>
      <c r="T24" s="187" t="s">
        <v>1116</v>
      </c>
      <c r="U24" s="200" t="s">
        <v>419</v>
      </c>
      <c r="V24" s="200" t="s">
        <v>420</v>
      </c>
      <c r="W24" s="201"/>
      <c r="X24" s="201"/>
      <c r="Y24" s="201"/>
      <c r="Z24" s="201"/>
      <c r="AA24" s="164" t="e">
        <f>IF(OR(J24="Fail",ISBLANK(J24)),INDEX('Issue Code Table'!C:C,MATCH(N:N,'Issue Code Table'!A:A,0)),IF(M24="Critical",6,IF(M24="Significant",5,IF(M24="Moderate",3,2))))</f>
        <v>#N/A</v>
      </c>
    </row>
    <row r="25" spans="1:27" s="159" customFormat="1" ht="162.5" x14ac:dyDescent="0.25">
      <c r="A25" s="177" t="s">
        <v>1117</v>
      </c>
      <c r="B25" s="215" t="s">
        <v>407</v>
      </c>
      <c r="C25" s="216" t="s">
        <v>408</v>
      </c>
      <c r="D25" s="177" t="s">
        <v>168</v>
      </c>
      <c r="E25" s="179" t="s">
        <v>1118</v>
      </c>
      <c r="F25" s="179" t="s">
        <v>1119</v>
      </c>
      <c r="G25" s="179" t="s">
        <v>1120</v>
      </c>
      <c r="H25" s="177" t="s">
        <v>454</v>
      </c>
      <c r="I25" s="202"/>
      <c r="J25" s="202"/>
      <c r="K25" s="177" t="s">
        <v>455</v>
      </c>
      <c r="L25" s="183" t="s">
        <v>1121</v>
      </c>
      <c r="M25" s="180" t="s">
        <v>235</v>
      </c>
      <c r="N25" s="191" t="s">
        <v>457</v>
      </c>
      <c r="O25" s="191" t="s">
        <v>458</v>
      </c>
      <c r="P25" s="202"/>
      <c r="Q25" s="203" t="s">
        <v>360</v>
      </c>
      <c r="R25" s="203" t="s">
        <v>1122</v>
      </c>
      <c r="S25" s="179" t="s">
        <v>1123</v>
      </c>
      <c r="T25" s="179" t="s">
        <v>1124</v>
      </c>
      <c r="U25" s="183" t="s">
        <v>462</v>
      </c>
      <c r="V25" s="202"/>
      <c r="W25" s="201"/>
      <c r="X25" s="201"/>
      <c r="Y25" s="201"/>
      <c r="Z25" s="201"/>
      <c r="AA25" s="164">
        <f>IF(OR(J25="Fail",ISBLANK(J25)),INDEX('Issue Code Table'!C:C,MATCH(N:N,'Issue Code Table'!A:A,0)),IF(M25="Critical",6,IF(M25="Significant",5,IF(M25="Moderate",3,2))))</f>
        <v>3</v>
      </c>
    </row>
    <row r="26" spans="1:27" s="159" customFormat="1" ht="225" x14ac:dyDescent="0.25">
      <c r="A26" s="177" t="s">
        <v>1125</v>
      </c>
      <c r="B26" s="213" t="s">
        <v>407</v>
      </c>
      <c r="C26" s="214" t="s">
        <v>408</v>
      </c>
      <c r="D26" s="185" t="s">
        <v>168</v>
      </c>
      <c r="E26" s="187" t="s">
        <v>1126</v>
      </c>
      <c r="F26" s="187" t="s">
        <v>1127</v>
      </c>
      <c r="G26" s="163" t="s">
        <v>1128</v>
      </c>
      <c r="H26" s="185" t="s">
        <v>1129</v>
      </c>
      <c r="I26" s="163"/>
      <c r="J26" s="163"/>
      <c r="K26" s="163" t="s">
        <v>1130</v>
      </c>
      <c r="L26" s="163" t="s">
        <v>1121</v>
      </c>
      <c r="M26" s="163" t="s">
        <v>235</v>
      </c>
      <c r="N26" s="163" t="s">
        <v>1131</v>
      </c>
      <c r="O26" s="189" t="s">
        <v>1132</v>
      </c>
      <c r="P26" s="189"/>
      <c r="Q26" s="199" t="s">
        <v>360</v>
      </c>
      <c r="R26" s="199" t="s">
        <v>1133</v>
      </c>
      <c r="S26" s="187" t="s">
        <v>1134</v>
      </c>
      <c r="T26" s="163" t="s">
        <v>1135</v>
      </c>
      <c r="U26" s="163" t="s">
        <v>1136</v>
      </c>
      <c r="V26" s="163"/>
      <c r="W26" s="201"/>
      <c r="X26" s="201"/>
      <c r="Y26" s="201"/>
      <c r="Z26" s="201"/>
      <c r="AA26" s="164">
        <f>IF(OR(J26="Fail",ISBLANK(J26)),INDEX('Issue Code Table'!C:C,MATCH(N:N,'Issue Code Table'!A:A,0)),IF(M26="Critical",6,IF(M26="Significant",5,IF(M26="Moderate",3,2))))</f>
        <v>5</v>
      </c>
    </row>
    <row r="27" spans="1:27" s="159" customFormat="1" ht="237.5" x14ac:dyDescent="0.25">
      <c r="A27" s="177" t="s">
        <v>1137</v>
      </c>
      <c r="B27" s="177" t="s">
        <v>655</v>
      </c>
      <c r="C27" s="177" t="s">
        <v>656</v>
      </c>
      <c r="D27" s="177" t="s">
        <v>168</v>
      </c>
      <c r="E27" s="179" t="s">
        <v>1138</v>
      </c>
      <c r="F27" s="179" t="s">
        <v>1139</v>
      </c>
      <c r="G27" s="179" t="s">
        <v>1140</v>
      </c>
      <c r="H27" s="202" t="s">
        <v>1141</v>
      </c>
      <c r="I27" s="202"/>
      <c r="J27" s="202"/>
      <c r="K27" s="202" t="s">
        <v>1142</v>
      </c>
      <c r="L27" s="202"/>
      <c r="M27" s="180" t="s">
        <v>235</v>
      </c>
      <c r="N27" s="181" t="s">
        <v>510</v>
      </c>
      <c r="O27" s="191" t="s">
        <v>511</v>
      </c>
      <c r="P27" s="202"/>
      <c r="Q27" s="203" t="s">
        <v>360</v>
      </c>
      <c r="R27" s="203" t="s">
        <v>1143</v>
      </c>
      <c r="S27" s="179" t="s">
        <v>1144</v>
      </c>
      <c r="T27" s="179" t="s">
        <v>1145</v>
      </c>
      <c r="U27" s="202" t="s">
        <v>1146</v>
      </c>
      <c r="V27" s="202"/>
      <c r="W27" s="201"/>
      <c r="X27" s="201"/>
      <c r="Y27" s="201"/>
      <c r="Z27" s="201"/>
      <c r="AA27" s="164">
        <f>IF(OR(J27="Fail",ISBLANK(J27)),INDEX('Issue Code Table'!C:C,MATCH(N:N,'Issue Code Table'!A:A,0)),IF(M27="Critical",6,IF(M27="Significant",5,IF(M27="Moderate",3,2))))</f>
        <v>4</v>
      </c>
    </row>
    <row r="28" spans="1:27" s="159" customFormat="1" ht="200" x14ac:dyDescent="0.25">
      <c r="A28" s="177" t="s">
        <v>1147</v>
      </c>
      <c r="B28" s="185" t="s">
        <v>502</v>
      </c>
      <c r="C28" s="185" t="s">
        <v>503</v>
      </c>
      <c r="D28" s="185" t="s">
        <v>168</v>
      </c>
      <c r="E28" s="187" t="s">
        <v>1148</v>
      </c>
      <c r="F28" s="187" t="s">
        <v>1149</v>
      </c>
      <c r="G28" s="187" t="s">
        <v>1150</v>
      </c>
      <c r="H28" s="163" t="s">
        <v>1151</v>
      </c>
      <c r="I28" s="163"/>
      <c r="J28" s="163"/>
      <c r="K28" s="163" t="s">
        <v>1152</v>
      </c>
      <c r="L28" s="163"/>
      <c r="M28" s="188" t="s">
        <v>235</v>
      </c>
      <c r="N28" s="198" t="s">
        <v>510</v>
      </c>
      <c r="O28" s="189" t="s">
        <v>511</v>
      </c>
      <c r="P28" s="163"/>
      <c r="Q28" s="199" t="s">
        <v>360</v>
      </c>
      <c r="R28" s="199" t="s">
        <v>1153</v>
      </c>
      <c r="S28" s="187" t="s">
        <v>1154</v>
      </c>
      <c r="T28" s="187" t="s">
        <v>1155</v>
      </c>
      <c r="U28" s="163" t="s">
        <v>1156</v>
      </c>
      <c r="V28" s="163"/>
      <c r="W28" s="201"/>
      <c r="X28" s="201"/>
      <c r="Y28" s="201"/>
      <c r="Z28" s="201"/>
      <c r="AA28" s="164">
        <f>IF(OR(J28="Fail",ISBLANK(J28)),INDEX('Issue Code Table'!C:C,MATCH(N:N,'Issue Code Table'!A:A,0)),IF(M28="Critical",6,IF(M28="Significant",5,IF(M28="Moderate",3,2))))</f>
        <v>4</v>
      </c>
    </row>
    <row r="29" spans="1:27" s="159" customFormat="1" ht="175" x14ac:dyDescent="0.25">
      <c r="A29" s="177" t="s">
        <v>1157</v>
      </c>
      <c r="B29" s="177" t="s">
        <v>489</v>
      </c>
      <c r="C29" s="177" t="s">
        <v>490</v>
      </c>
      <c r="D29" s="177" t="s">
        <v>168</v>
      </c>
      <c r="E29" s="179" t="s">
        <v>1158</v>
      </c>
      <c r="F29" s="179" t="s">
        <v>1159</v>
      </c>
      <c r="G29" s="183" t="s">
        <v>585</v>
      </c>
      <c r="H29" s="177" t="s">
        <v>552</v>
      </c>
      <c r="I29" s="202"/>
      <c r="J29" s="202"/>
      <c r="K29" s="177" t="s">
        <v>586</v>
      </c>
      <c r="L29" s="183" t="s">
        <v>554</v>
      </c>
      <c r="M29" s="180" t="s">
        <v>189</v>
      </c>
      <c r="N29" s="181" t="s">
        <v>481</v>
      </c>
      <c r="O29" s="180" t="s">
        <v>482</v>
      </c>
      <c r="P29" s="202"/>
      <c r="Q29" s="203" t="s">
        <v>360</v>
      </c>
      <c r="R29" s="203" t="s">
        <v>1160</v>
      </c>
      <c r="S29" s="179" t="s">
        <v>1161</v>
      </c>
      <c r="T29" s="179" t="s">
        <v>1162</v>
      </c>
      <c r="U29" s="202" t="s">
        <v>1163</v>
      </c>
      <c r="V29" s="202" t="s">
        <v>591</v>
      </c>
      <c r="W29" s="201"/>
      <c r="X29" s="201"/>
      <c r="Y29" s="201"/>
      <c r="Z29" s="201"/>
      <c r="AA29" s="164">
        <f>IF(OR(J29="Fail",ISBLANK(J29)),INDEX('Issue Code Table'!C:C,MATCH(N:N,'Issue Code Table'!A:A,0)),IF(M29="Critical",6,IF(M29="Significant",5,IF(M29="Moderate",3,2))))</f>
        <v>5</v>
      </c>
    </row>
    <row r="30" spans="1:27" s="159" customFormat="1" ht="125" x14ac:dyDescent="0.25">
      <c r="A30" s="177" t="s">
        <v>1164</v>
      </c>
      <c r="B30" s="185" t="s">
        <v>489</v>
      </c>
      <c r="C30" s="185" t="s">
        <v>490</v>
      </c>
      <c r="D30" s="185" t="s">
        <v>168</v>
      </c>
      <c r="E30" s="187" t="s">
        <v>1165</v>
      </c>
      <c r="F30" s="187" t="s">
        <v>1166</v>
      </c>
      <c r="G30" s="187" t="s">
        <v>1167</v>
      </c>
      <c r="H30" s="185" t="s">
        <v>494</v>
      </c>
      <c r="I30" s="163"/>
      <c r="J30" s="163"/>
      <c r="K30" s="185" t="s">
        <v>495</v>
      </c>
      <c r="L30" s="200"/>
      <c r="M30" s="188" t="s">
        <v>189</v>
      </c>
      <c r="N30" s="198" t="s">
        <v>481</v>
      </c>
      <c r="O30" s="188" t="s">
        <v>482</v>
      </c>
      <c r="P30" s="163"/>
      <c r="Q30" s="199" t="s">
        <v>360</v>
      </c>
      <c r="R30" s="199" t="s">
        <v>1168</v>
      </c>
      <c r="S30" s="187" t="s">
        <v>1169</v>
      </c>
      <c r="T30" s="187" t="s">
        <v>1170</v>
      </c>
      <c r="U30" s="163" t="s">
        <v>1171</v>
      </c>
      <c r="V30" s="163" t="s">
        <v>500</v>
      </c>
      <c r="W30" s="201"/>
      <c r="X30" s="201"/>
      <c r="Y30" s="201"/>
      <c r="Z30" s="201"/>
      <c r="AA30" s="164">
        <f>IF(OR(J30="Fail",ISBLANK(J30)),INDEX('Issue Code Table'!C:C,MATCH(N:N,'Issue Code Table'!A:A,0)),IF(M30="Critical",6,IF(M30="Significant",5,IF(M30="Moderate",3,2))))</f>
        <v>5</v>
      </c>
    </row>
    <row r="31" spans="1:27" s="159" customFormat="1" ht="212.5" x14ac:dyDescent="0.25">
      <c r="A31" s="177" t="s">
        <v>1172</v>
      </c>
      <c r="B31" s="202" t="s">
        <v>1173</v>
      </c>
      <c r="C31" s="202" t="s">
        <v>1174</v>
      </c>
      <c r="D31" s="177" t="s">
        <v>168</v>
      </c>
      <c r="E31" s="179" t="s">
        <v>1175</v>
      </c>
      <c r="F31" s="179" t="s">
        <v>1176</v>
      </c>
      <c r="G31" s="202" t="s">
        <v>1177</v>
      </c>
      <c r="H31" s="177" t="s">
        <v>1178</v>
      </c>
      <c r="I31" s="202"/>
      <c r="J31" s="202"/>
      <c r="K31" s="202" t="s">
        <v>1179</v>
      </c>
      <c r="L31" s="202"/>
      <c r="M31" s="202" t="s">
        <v>189</v>
      </c>
      <c r="N31" s="181" t="s">
        <v>275</v>
      </c>
      <c r="O31" s="202" t="s">
        <v>276</v>
      </c>
      <c r="P31" s="202"/>
      <c r="Q31" s="203" t="s">
        <v>360</v>
      </c>
      <c r="R31" s="203" t="s">
        <v>1180</v>
      </c>
      <c r="S31" s="179" t="s">
        <v>1181</v>
      </c>
      <c r="T31" s="179" t="s">
        <v>1182</v>
      </c>
      <c r="U31" s="202" t="s">
        <v>1183</v>
      </c>
      <c r="V31" s="202" t="s">
        <v>1184</v>
      </c>
      <c r="W31" s="201"/>
      <c r="X31" s="201"/>
      <c r="Y31" s="201"/>
      <c r="Z31" s="201"/>
      <c r="AA31" s="164">
        <f>IF(OR(J31="Fail",ISBLANK(J31)),INDEX('Issue Code Table'!C:C,MATCH(N:N,'Issue Code Table'!A:A,0)),IF(M31="Critical",6,IF(M31="Significant",5,IF(M31="Moderate",3,2))))</f>
        <v>5</v>
      </c>
    </row>
    <row r="32" spans="1:27" s="159" customFormat="1" ht="409.5" x14ac:dyDescent="0.25">
      <c r="A32" s="177" t="s">
        <v>1185</v>
      </c>
      <c r="B32" s="217" t="s">
        <v>1186</v>
      </c>
      <c r="C32" s="218" t="s">
        <v>1187</v>
      </c>
      <c r="D32" s="185" t="s">
        <v>168</v>
      </c>
      <c r="E32" s="187" t="s">
        <v>1188</v>
      </c>
      <c r="F32" s="187" t="s">
        <v>1189</v>
      </c>
      <c r="G32" s="187" t="s">
        <v>1190</v>
      </c>
      <c r="H32" s="185" t="s">
        <v>1191</v>
      </c>
      <c r="I32" s="163"/>
      <c r="J32" s="163"/>
      <c r="K32" s="219" t="s">
        <v>1192</v>
      </c>
      <c r="L32" s="163"/>
      <c r="M32" s="163" t="s">
        <v>902</v>
      </c>
      <c r="N32" s="191" t="s">
        <v>1193</v>
      </c>
      <c r="O32" s="163" t="s">
        <v>1194</v>
      </c>
      <c r="P32" s="163"/>
      <c r="Q32" s="199" t="s">
        <v>360</v>
      </c>
      <c r="R32" s="199" t="s">
        <v>1195</v>
      </c>
      <c r="S32" s="187" t="s">
        <v>1196</v>
      </c>
      <c r="T32" s="187" t="s">
        <v>1197</v>
      </c>
      <c r="U32" s="163" t="s">
        <v>1198</v>
      </c>
      <c r="V32" s="163"/>
      <c r="W32" s="201"/>
      <c r="X32" s="201"/>
      <c r="Y32" s="201"/>
      <c r="Z32" s="201"/>
      <c r="AA32" s="164" t="e">
        <f>IF(OR(J32="Fail",ISBLANK(J32)),INDEX('Issue Code Table'!C:C,MATCH(N:N,'Issue Code Table'!A:A,0)),IF(M32="Critical",6,IF(M32="Significant",5,IF(M32="Moderate",3,2))))</f>
        <v>#N/A</v>
      </c>
    </row>
    <row r="33" spans="1:27" s="159" customFormat="1" ht="409.5" x14ac:dyDescent="0.25">
      <c r="A33" s="177" t="s">
        <v>1199</v>
      </c>
      <c r="B33" s="220" t="s">
        <v>1186</v>
      </c>
      <c r="C33" s="221" t="s">
        <v>1187</v>
      </c>
      <c r="D33" s="177" t="s">
        <v>168</v>
      </c>
      <c r="E33" s="179" t="s">
        <v>1200</v>
      </c>
      <c r="F33" s="179" t="s">
        <v>1201</v>
      </c>
      <c r="G33" s="179" t="s">
        <v>1190</v>
      </c>
      <c r="H33" s="177" t="s">
        <v>1191</v>
      </c>
      <c r="I33" s="202"/>
      <c r="J33" s="202"/>
      <c r="K33" s="222" t="s">
        <v>1192</v>
      </c>
      <c r="L33" s="202"/>
      <c r="M33" s="202" t="s">
        <v>902</v>
      </c>
      <c r="N33" s="202" t="s">
        <v>1193</v>
      </c>
      <c r="O33" s="202" t="s">
        <v>1194</v>
      </c>
      <c r="P33" s="202"/>
      <c r="Q33" s="203" t="s">
        <v>360</v>
      </c>
      <c r="R33" s="203" t="s">
        <v>1202</v>
      </c>
      <c r="S33" s="179" t="s">
        <v>1203</v>
      </c>
      <c r="T33" s="179" t="s">
        <v>1204</v>
      </c>
      <c r="U33" s="202" t="s">
        <v>1198</v>
      </c>
      <c r="V33" s="202"/>
      <c r="W33" s="201"/>
      <c r="X33" s="201"/>
      <c r="Y33" s="201"/>
      <c r="Z33" s="201"/>
      <c r="AA33" s="164" t="e">
        <f>IF(OR(J33="Fail",ISBLANK(J33)),INDEX('Issue Code Table'!C:C,MATCH(N:N,'Issue Code Table'!A:A,0)),IF(M33="Critical",6,IF(M33="Significant",5,IF(M33="Moderate",3,2))))</f>
        <v>#N/A</v>
      </c>
    </row>
    <row r="34" spans="1:27" s="159" customFormat="1" ht="275" x14ac:dyDescent="0.25">
      <c r="A34" s="177" t="s">
        <v>1205</v>
      </c>
      <c r="B34" s="163" t="s">
        <v>268</v>
      </c>
      <c r="C34" s="163" t="s">
        <v>269</v>
      </c>
      <c r="D34" s="185" t="s">
        <v>168</v>
      </c>
      <c r="E34" s="187" t="s">
        <v>1206</v>
      </c>
      <c r="F34" s="187" t="s">
        <v>1207</v>
      </c>
      <c r="G34" s="187" t="s">
        <v>1208</v>
      </c>
      <c r="H34" s="163" t="s">
        <v>1209</v>
      </c>
      <c r="I34" s="163"/>
      <c r="J34" s="163"/>
      <c r="K34" s="163" t="s">
        <v>1210</v>
      </c>
      <c r="L34" s="163"/>
      <c r="M34" s="163" t="s">
        <v>189</v>
      </c>
      <c r="N34" s="181" t="s">
        <v>481</v>
      </c>
      <c r="O34" s="217" t="s">
        <v>482</v>
      </c>
      <c r="P34" s="163"/>
      <c r="Q34" s="199" t="s">
        <v>360</v>
      </c>
      <c r="R34" s="199" t="s">
        <v>1211</v>
      </c>
      <c r="S34" s="187" t="s">
        <v>1212</v>
      </c>
      <c r="T34" s="187" t="s">
        <v>1213</v>
      </c>
      <c r="U34" s="163" t="s">
        <v>1214</v>
      </c>
      <c r="V34" s="163" t="s">
        <v>1215</v>
      </c>
      <c r="W34" s="201"/>
      <c r="X34" s="201"/>
      <c r="Y34" s="201"/>
      <c r="Z34" s="201"/>
      <c r="AA34" s="164">
        <f>IF(OR(J34="Fail",ISBLANK(J34)),INDEX('Issue Code Table'!C:C,MATCH(N:N,'Issue Code Table'!A:A,0)),IF(M34="Critical",6,IF(M34="Significant",5,IF(M34="Moderate",3,2))))</f>
        <v>5</v>
      </c>
    </row>
    <row r="35" spans="1:27" s="159" customFormat="1" ht="325" x14ac:dyDescent="0.25">
      <c r="A35" s="177" t="s">
        <v>1216</v>
      </c>
      <c r="B35" s="177" t="s">
        <v>366</v>
      </c>
      <c r="C35" s="177" t="s">
        <v>367</v>
      </c>
      <c r="D35" s="177" t="s">
        <v>168</v>
      </c>
      <c r="E35" s="179" t="s">
        <v>1217</v>
      </c>
      <c r="F35" s="179" t="s">
        <v>1218</v>
      </c>
      <c r="G35" s="179" t="s">
        <v>1219</v>
      </c>
      <c r="H35" s="177" t="s">
        <v>371</v>
      </c>
      <c r="I35" s="202"/>
      <c r="J35" s="202"/>
      <c r="K35" s="177" t="s">
        <v>372</v>
      </c>
      <c r="L35" s="183"/>
      <c r="M35" s="180" t="s">
        <v>235</v>
      </c>
      <c r="N35" s="181" t="s">
        <v>373</v>
      </c>
      <c r="O35" s="180" t="s">
        <v>374</v>
      </c>
      <c r="P35" s="202"/>
      <c r="Q35" s="203" t="s">
        <v>400</v>
      </c>
      <c r="R35" s="203" t="s">
        <v>401</v>
      </c>
      <c r="S35" s="179" t="s">
        <v>1220</v>
      </c>
      <c r="T35" s="179" t="s">
        <v>1221</v>
      </c>
      <c r="U35" s="202" t="s">
        <v>1222</v>
      </c>
      <c r="V35" s="202"/>
      <c r="W35" s="201"/>
      <c r="X35" s="201"/>
      <c r="Y35" s="201"/>
      <c r="Z35" s="201"/>
      <c r="AA35" s="164">
        <f>IF(OR(J35="Fail",ISBLANK(J35)),INDEX('Issue Code Table'!C:C,MATCH(N:N,'Issue Code Table'!A:A,0)),IF(M35="Critical",6,IF(M35="Significant",5,IF(M35="Moderate",3,2))))</f>
        <v>2</v>
      </c>
    </row>
    <row r="36" spans="1:27" s="159" customFormat="1" ht="262.5" x14ac:dyDescent="0.25">
      <c r="A36" s="177" t="s">
        <v>1223</v>
      </c>
      <c r="B36" s="163" t="s">
        <v>1224</v>
      </c>
      <c r="C36" s="189" t="s">
        <v>1225</v>
      </c>
      <c r="D36" s="185" t="s">
        <v>168</v>
      </c>
      <c r="E36" s="187" t="s">
        <v>1226</v>
      </c>
      <c r="F36" s="187" t="s">
        <v>1227</v>
      </c>
      <c r="G36" s="163" t="s">
        <v>1228</v>
      </c>
      <c r="H36" s="163" t="s">
        <v>1229</v>
      </c>
      <c r="I36" s="163"/>
      <c r="J36" s="163"/>
      <c r="K36" s="163" t="s">
        <v>1230</v>
      </c>
      <c r="L36" s="163"/>
      <c r="M36" s="217" t="s">
        <v>189</v>
      </c>
      <c r="N36" s="217" t="s">
        <v>1231</v>
      </c>
      <c r="O36" s="217" t="s">
        <v>1232</v>
      </c>
      <c r="P36" s="163"/>
      <c r="Q36" s="199" t="s">
        <v>400</v>
      </c>
      <c r="R36" s="199" t="s">
        <v>431</v>
      </c>
      <c r="S36" s="187" t="s">
        <v>1233</v>
      </c>
      <c r="T36" s="187" t="s">
        <v>1234</v>
      </c>
      <c r="U36" s="163" t="s">
        <v>1235</v>
      </c>
      <c r="V36" s="163" t="s">
        <v>1236</v>
      </c>
      <c r="W36" s="201"/>
      <c r="X36" s="201"/>
      <c r="Y36" s="201"/>
      <c r="Z36" s="201"/>
      <c r="AA36" s="164">
        <f>IF(OR(J36="Fail",ISBLANK(J36)),INDEX('Issue Code Table'!C:C,MATCH(N:N,'Issue Code Table'!A:A,0)),IF(M36="Critical",6,IF(M36="Significant",5,IF(M36="Moderate",3,2))))</f>
        <v>5</v>
      </c>
    </row>
    <row r="37" spans="1:27" s="159" customFormat="1" ht="262.5" x14ac:dyDescent="0.25">
      <c r="A37" s="177" t="s">
        <v>1237</v>
      </c>
      <c r="B37" s="202" t="s">
        <v>1224</v>
      </c>
      <c r="C37" s="191" t="s">
        <v>1225</v>
      </c>
      <c r="D37" s="177" t="s">
        <v>168</v>
      </c>
      <c r="E37" s="179" t="s">
        <v>1238</v>
      </c>
      <c r="F37" s="179" t="s">
        <v>1239</v>
      </c>
      <c r="G37" s="179" t="s">
        <v>1240</v>
      </c>
      <c r="H37" s="202" t="s">
        <v>1229</v>
      </c>
      <c r="I37" s="202"/>
      <c r="J37" s="202"/>
      <c r="K37" s="202" t="s">
        <v>1230</v>
      </c>
      <c r="L37" s="202"/>
      <c r="M37" s="220" t="s">
        <v>189</v>
      </c>
      <c r="N37" s="220" t="s">
        <v>1231</v>
      </c>
      <c r="O37" s="220" t="s">
        <v>1232</v>
      </c>
      <c r="P37" s="202"/>
      <c r="Q37" s="203" t="s">
        <v>400</v>
      </c>
      <c r="R37" s="203" t="s">
        <v>445</v>
      </c>
      <c r="S37" s="179" t="s">
        <v>1241</v>
      </c>
      <c r="T37" s="179" t="s">
        <v>1242</v>
      </c>
      <c r="U37" s="202" t="s">
        <v>1243</v>
      </c>
      <c r="V37" s="202" t="s">
        <v>1236</v>
      </c>
      <c r="W37" s="201"/>
      <c r="X37" s="201"/>
      <c r="Y37" s="201"/>
      <c r="Z37" s="201"/>
      <c r="AA37" s="164">
        <f>IF(OR(J37="Fail",ISBLANK(J37)),INDEX('Issue Code Table'!C:C,MATCH(N:N,'Issue Code Table'!A:A,0)),IF(M37="Critical",6,IF(M37="Significant",5,IF(M37="Moderate",3,2))))</f>
        <v>5</v>
      </c>
    </row>
    <row r="38" spans="1:27" s="159" customFormat="1" ht="237.5" x14ac:dyDescent="0.25">
      <c r="A38" s="177" t="s">
        <v>1244</v>
      </c>
      <c r="B38" s="163" t="s">
        <v>1224</v>
      </c>
      <c r="C38" s="189" t="s">
        <v>1225</v>
      </c>
      <c r="D38" s="185" t="s">
        <v>168</v>
      </c>
      <c r="E38" s="187" t="s">
        <v>1245</v>
      </c>
      <c r="F38" s="187" t="s">
        <v>1246</v>
      </c>
      <c r="G38" s="187" t="s">
        <v>1247</v>
      </c>
      <c r="H38" s="163" t="s">
        <v>1248</v>
      </c>
      <c r="I38" s="163"/>
      <c r="J38" s="163"/>
      <c r="K38" s="163" t="s">
        <v>1249</v>
      </c>
      <c r="L38" s="163"/>
      <c r="M38" s="217" t="s">
        <v>189</v>
      </c>
      <c r="N38" s="217" t="s">
        <v>1231</v>
      </c>
      <c r="O38" s="217" t="s">
        <v>1232</v>
      </c>
      <c r="P38" s="163"/>
      <c r="Q38" s="199" t="s">
        <v>400</v>
      </c>
      <c r="R38" s="199" t="s">
        <v>459</v>
      </c>
      <c r="S38" s="187" t="s">
        <v>1250</v>
      </c>
      <c r="T38" s="187" t="s">
        <v>1251</v>
      </c>
      <c r="U38" s="163" t="s">
        <v>1252</v>
      </c>
      <c r="V38" s="163" t="s">
        <v>1253</v>
      </c>
      <c r="W38" s="201"/>
      <c r="X38" s="201"/>
      <c r="Y38" s="201"/>
      <c r="Z38" s="201"/>
      <c r="AA38" s="164">
        <f>IF(OR(J38="Fail",ISBLANK(J38)),INDEX('Issue Code Table'!C:C,MATCH(N:N,'Issue Code Table'!A:A,0)),IF(M38="Critical",6,IF(M38="Significant",5,IF(M38="Moderate",3,2))))</f>
        <v>5</v>
      </c>
    </row>
    <row r="39" spans="1:27" s="159" customFormat="1" ht="250" x14ac:dyDescent="0.25">
      <c r="A39" s="177" t="s">
        <v>1254</v>
      </c>
      <c r="B39" s="177" t="s">
        <v>351</v>
      </c>
      <c r="C39" s="177" t="s">
        <v>352</v>
      </c>
      <c r="D39" s="177" t="s">
        <v>168</v>
      </c>
      <c r="E39" s="179" t="s">
        <v>1255</v>
      </c>
      <c r="F39" s="179" t="s">
        <v>1256</v>
      </c>
      <c r="G39" s="179" t="s">
        <v>1257</v>
      </c>
      <c r="H39" s="202" t="s">
        <v>1258</v>
      </c>
      <c r="I39" s="202"/>
      <c r="J39" s="202"/>
      <c r="K39" s="202" t="s">
        <v>1259</v>
      </c>
      <c r="L39" s="202"/>
      <c r="M39" s="220" t="s">
        <v>189</v>
      </c>
      <c r="N39" s="220" t="s">
        <v>1231</v>
      </c>
      <c r="O39" s="220" t="s">
        <v>1232</v>
      </c>
      <c r="P39" s="202"/>
      <c r="Q39" s="203" t="s">
        <v>400</v>
      </c>
      <c r="R39" s="203" t="s">
        <v>469</v>
      </c>
      <c r="S39" s="179" t="s">
        <v>1260</v>
      </c>
      <c r="T39" s="179" t="s">
        <v>1261</v>
      </c>
      <c r="U39" s="202" t="s">
        <v>1262</v>
      </c>
      <c r="V39" s="202" t="s">
        <v>1263</v>
      </c>
      <c r="W39" s="201"/>
      <c r="X39" s="201"/>
      <c r="Y39" s="201"/>
      <c r="Z39" s="201"/>
      <c r="AA39" s="164">
        <f>IF(OR(J39="Fail",ISBLANK(J39)),INDEX('Issue Code Table'!C:C,MATCH(N:N,'Issue Code Table'!A:A,0)),IF(M39="Critical",6,IF(M39="Significant",5,IF(M39="Moderate",3,2))))</f>
        <v>5</v>
      </c>
    </row>
    <row r="40" spans="1:27" s="159" customFormat="1" ht="325" x14ac:dyDescent="0.25">
      <c r="A40" s="177" t="s">
        <v>1264</v>
      </c>
      <c r="B40" s="185" t="s">
        <v>366</v>
      </c>
      <c r="C40" s="185" t="s">
        <v>367</v>
      </c>
      <c r="D40" s="185" t="s">
        <v>168</v>
      </c>
      <c r="E40" s="187" t="s">
        <v>1265</v>
      </c>
      <c r="F40" s="187" t="s">
        <v>1266</v>
      </c>
      <c r="G40" s="187" t="s">
        <v>1219</v>
      </c>
      <c r="H40" s="185" t="s">
        <v>371</v>
      </c>
      <c r="I40" s="204"/>
      <c r="J40" s="189"/>
      <c r="K40" s="185" t="s">
        <v>372</v>
      </c>
      <c r="L40" s="200"/>
      <c r="M40" s="188" t="s">
        <v>235</v>
      </c>
      <c r="N40" s="198" t="s">
        <v>373</v>
      </c>
      <c r="O40" s="188" t="s">
        <v>374</v>
      </c>
      <c r="P40" s="163"/>
      <c r="Q40" s="199" t="s">
        <v>400</v>
      </c>
      <c r="R40" s="199" t="s">
        <v>483</v>
      </c>
      <c r="S40" s="187" t="s">
        <v>1267</v>
      </c>
      <c r="T40" s="187" t="s">
        <v>1268</v>
      </c>
      <c r="U40" s="200" t="s">
        <v>378</v>
      </c>
      <c r="V40" s="163"/>
      <c r="W40" s="201"/>
      <c r="X40" s="201"/>
      <c r="Y40" s="201"/>
      <c r="Z40" s="201"/>
      <c r="AA40" s="164">
        <f>IF(OR(J40="Fail",ISBLANK(J40)),INDEX('Issue Code Table'!C:C,MATCH(N:N,'Issue Code Table'!A:A,0)),IF(M40="Critical",6,IF(M40="Significant",5,IF(M40="Moderate",3,2))))</f>
        <v>2</v>
      </c>
    </row>
    <row r="41" spans="1:27" s="159" customFormat="1" ht="112.5" x14ac:dyDescent="0.25">
      <c r="A41" s="177" t="s">
        <v>1269</v>
      </c>
      <c r="B41" s="191" t="s">
        <v>1270</v>
      </c>
      <c r="C41" s="191" t="s">
        <v>1271</v>
      </c>
      <c r="D41" s="177" t="s">
        <v>168</v>
      </c>
      <c r="E41" s="179" t="s">
        <v>1272</v>
      </c>
      <c r="F41" s="179" t="s">
        <v>1273</v>
      </c>
      <c r="G41" s="179" t="s">
        <v>1274</v>
      </c>
      <c r="H41" s="223" t="s">
        <v>1275</v>
      </c>
      <c r="I41" s="202"/>
      <c r="J41" s="202"/>
      <c r="K41" s="191" t="s">
        <v>1276</v>
      </c>
      <c r="L41" s="202"/>
      <c r="M41" s="191" t="s">
        <v>235</v>
      </c>
      <c r="N41" s="191" t="s">
        <v>373</v>
      </c>
      <c r="O41" s="191" t="s">
        <v>374</v>
      </c>
      <c r="P41" s="202"/>
      <c r="Q41" s="203" t="s">
        <v>400</v>
      </c>
      <c r="R41" s="203" t="s">
        <v>496</v>
      </c>
      <c r="S41" s="179" t="s">
        <v>1277</v>
      </c>
      <c r="T41" s="191" t="s">
        <v>1278</v>
      </c>
      <c r="U41" s="191" t="s">
        <v>1278</v>
      </c>
      <c r="V41" s="202"/>
      <c r="W41" s="201"/>
      <c r="X41" s="201"/>
      <c r="Y41" s="201"/>
      <c r="Z41" s="201"/>
      <c r="AA41" s="164">
        <f>IF(OR(J41="Fail",ISBLANK(J41)),INDEX('Issue Code Table'!C:C,MATCH(N:N,'Issue Code Table'!A:A,0)),IF(M41="Critical",6,IF(M41="Significant",5,IF(M41="Moderate",3,2))))</f>
        <v>2</v>
      </c>
    </row>
    <row r="42" spans="1:27" s="159" customFormat="1" ht="337.5" x14ac:dyDescent="0.25">
      <c r="A42" s="177" t="s">
        <v>1279</v>
      </c>
      <c r="B42" s="185" t="s">
        <v>351</v>
      </c>
      <c r="C42" s="185" t="s">
        <v>352</v>
      </c>
      <c r="D42" s="185" t="s">
        <v>168</v>
      </c>
      <c r="E42" s="187" t="s">
        <v>1280</v>
      </c>
      <c r="F42" s="187" t="s">
        <v>1281</v>
      </c>
      <c r="G42" s="187" t="s">
        <v>1282</v>
      </c>
      <c r="H42" s="185" t="s">
        <v>383</v>
      </c>
      <c r="I42" s="204"/>
      <c r="J42" s="189"/>
      <c r="K42" s="185" t="s">
        <v>384</v>
      </c>
      <c r="L42" s="200"/>
      <c r="M42" s="188" t="s">
        <v>235</v>
      </c>
      <c r="N42" s="198" t="s">
        <v>358</v>
      </c>
      <c r="O42" s="188" t="s">
        <v>385</v>
      </c>
      <c r="P42" s="163"/>
      <c r="Q42" s="199" t="s">
        <v>400</v>
      </c>
      <c r="R42" s="199" t="s">
        <v>1283</v>
      </c>
      <c r="S42" s="187" t="s">
        <v>1284</v>
      </c>
      <c r="T42" s="187" t="s">
        <v>1285</v>
      </c>
      <c r="U42" s="163" t="s">
        <v>389</v>
      </c>
      <c r="V42" s="163"/>
      <c r="W42" s="201"/>
      <c r="X42" s="201"/>
      <c r="Y42" s="201"/>
      <c r="Z42" s="201"/>
      <c r="AA42" s="164">
        <f>IF(OR(J42="Fail",ISBLANK(J42)),INDEX('Issue Code Table'!C:C,MATCH(N:N,'Issue Code Table'!A:A,0)),IF(M42="Critical",6,IF(M42="Significant",5,IF(M42="Moderate",3,2))))</f>
        <v>4</v>
      </c>
    </row>
    <row r="43" spans="1:27" s="159" customFormat="1" ht="409.5" x14ac:dyDescent="0.25">
      <c r="A43" s="177" t="s">
        <v>1286</v>
      </c>
      <c r="B43" s="202" t="s">
        <v>366</v>
      </c>
      <c r="C43" s="202" t="s">
        <v>367</v>
      </c>
      <c r="D43" s="177" t="s">
        <v>168</v>
      </c>
      <c r="E43" s="179" t="s">
        <v>1287</v>
      </c>
      <c r="F43" s="179" t="s">
        <v>1288</v>
      </c>
      <c r="G43" s="202" t="s">
        <v>1289</v>
      </c>
      <c r="H43" s="202" t="s">
        <v>1290</v>
      </c>
      <c r="I43" s="202"/>
      <c r="J43" s="202"/>
      <c r="K43" s="202" t="s">
        <v>1291</v>
      </c>
      <c r="L43" s="202"/>
      <c r="M43" s="202" t="s">
        <v>235</v>
      </c>
      <c r="N43" s="191" t="s">
        <v>1292</v>
      </c>
      <c r="O43" s="191" t="s">
        <v>1293</v>
      </c>
      <c r="P43" s="202"/>
      <c r="Q43" s="203" t="s">
        <v>400</v>
      </c>
      <c r="R43" s="203" t="s">
        <v>1294</v>
      </c>
      <c r="S43" s="179" t="s">
        <v>1295</v>
      </c>
      <c r="T43" s="179" t="s">
        <v>1296</v>
      </c>
      <c r="U43" s="202" t="s">
        <v>1297</v>
      </c>
      <c r="V43" s="202"/>
      <c r="W43" s="201"/>
      <c r="X43" s="201"/>
      <c r="Y43" s="201"/>
      <c r="Z43" s="201"/>
      <c r="AA43" s="164">
        <f>IF(OR(J43="Fail",ISBLANK(J43)),INDEX('Issue Code Table'!C:C,MATCH(N:N,'Issue Code Table'!A:A,0)),IF(M43="Critical",6,IF(M43="Significant",5,IF(M43="Moderate",3,2))))</f>
        <v>4</v>
      </c>
    </row>
    <row r="44" spans="1:27" s="159" customFormat="1" ht="250" x14ac:dyDescent="0.25">
      <c r="A44" s="177" t="s">
        <v>1298</v>
      </c>
      <c r="B44" s="163" t="s">
        <v>366</v>
      </c>
      <c r="C44" s="163" t="s">
        <v>367</v>
      </c>
      <c r="D44" s="185" t="s">
        <v>168</v>
      </c>
      <c r="E44" s="187" t="s">
        <v>1299</v>
      </c>
      <c r="F44" s="187" t="s">
        <v>1300</v>
      </c>
      <c r="G44" s="187" t="s">
        <v>1301</v>
      </c>
      <c r="H44" s="163" t="s">
        <v>1302</v>
      </c>
      <c r="I44" s="163"/>
      <c r="J44" s="163"/>
      <c r="K44" s="163" t="s">
        <v>1303</v>
      </c>
      <c r="L44" s="163"/>
      <c r="M44" s="163" t="s">
        <v>235</v>
      </c>
      <c r="N44" s="189" t="s">
        <v>1292</v>
      </c>
      <c r="O44" s="189" t="s">
        <v>1293</v>
      </c>
      <c r="P44" s="163"/>
      <c r="Q44" s="199" t="s">
        <v>400</v>
      </c>
      <c r="R44" s="199" t="s">
        <v>1304</v>
      </c>
      <c r="S44" s="187" t="s">
        <v>1305</v>
      </c>
      <c r="T44" s="187" t="s">
        <v>1306</v>
      </c>
      <c r="U44" s="163" t="s">
        <v>1307</v>
      </c>
      <c r="V44" s="163"/>
      <c r="W44" s="201"/>
      <c r="X44" s="201"/>
      <c r="Y44" s="201"/>
      <c r="Z44" s="201"/>
      <c r="AA44" s="164">
        <f>IF(OR(J44="Fail",ISBLANK(J44)),INDEX('Issue Code Table'!C:C,MATCH(N:N,'Issue Code Table'!A:A,0)),IF(M44="Critical",6,IF(M44="Significant",5,IF(M44="Moderate",3,2))))</f>
        <v>4</v>
      </c>
    </row>
    <row r="45" spans="1:27" s="159" customFormat="1" ht="325" x14ac:dyDescent="0.25">
      <c r="A45" s="177" t="s">
        <v>1308</v>
      </c>
      <c r="B45" s="177" t="s">
        <v>268</v>
      </c>
      <c r="C45" s="177" t="s">
        <v>269</v>
      </c>
      <c r="D45" s="177" t="s">
        <v>168</v>
      </c>
      <c r="E45" s="179" t="s">
        <v>1309</v>
      </c>
      <c r="F45" s="179" t="s">
        <v>1310</v>
      </c>
      <c r="G45" s="179" t="s">
        <v>1311</v>
      </c>
      <c r="H45" s="177" t="s">
        <v>273</v>
      </c>
      <c r="I45" s="208"/>
      <c r="J45" s="191"/>
      <c r="K45" s="177" t="s">
        <v>274</v>
      </c>
      <c r="L45" s="183"/>
      <c r="M45" s="180" t="s">
        <v>189</v>
      </c>
      <c r="N45" s="181" t="s">
        <v>275</v>
      </c>
      <c r="O45" s="202" t="s">
        <v>276</v>
      </c>
      <c r="P45" s="202"/>
      <c r="Q45" s="203" t="s">
        <v>512</v>
      </c>
      <c r="R45" s="203" t="s">
        <v>513</v>
      </c>
      <c r="S45" s="179" t="s">
        <v>1312</v>
      </c>
      <c r="T45" s="179" t="s">
        <v>1313</v>
      </c>
      <c r="U45" s="183" t="s">
        <v>280</v>
      </c>
      <c r="V45" s="183" t="s">
        <v>281</v>
      </c>
      <c r="W45" s="201"/>
      <c r="X45" s="201"/>
      <c r="Y45" s="201"/>
      <c r="Z45" s="201"/>
      <c r="AA45" s="164">
        <f>IF(OR(J45="Fail",ISBLANK(J45)),INDEX('Issue Code Table'!C:C,MATCH(N:N,'Issue Code Table'!A:A,0)),IF(M45="Critical",6,IF(M45="Significant",5,IF(M45="Moderate",3,2))))</f>
        <v>5</v>
      </c>
    </row>
    <row r="46" spans="1:27" s="159" customFormat="1" ht="187.5" x14ac:dyDescent="0.25">
      <c r="A46" s="177" t="s">
        <v>1314</v>
      </c>
      <c r="B46" s="185" t="s">
        <v>268</v>
      </c>
      <c r="C46" s="185" t="s">
        <v>269</v>
      </c>
      <c r="D46" s="185" t="s">
        <v>168</v>
      </c>
      <c r="E46" s="187" t="s">
        <v>1315</v>
      </c>
      <c r="F46" s="187" t="s">
        <v>1316</v>
      </c>
      <c r="G46" s="187" t="s">
        <v>1317</v>
      </c>
      <c r="H46" s="185" t="s">
        <v>273</v>
      </c>
      <c r="I46" s="163"/>
      <c r="J46" s="163"/>
      <c r="K46" s="185" t="s">
        <v>274</v>
      </c>
      <c r="L46" s="163"/>
      <c r="M46" s="163" t="s">
        <v>235</v>
      </c>
      <c r="N46" s="189" t="s">
        <v>1318</v>
      </c>
      <c r="O46" s="189" t="s">
        <v>1319</v>
      </c>
      <c r="P46" s="163"/>
      <c r="Q46" s="199" t="s">
        <v>512</v>
      </c>
      <c r="R46" s="199" t="s">
        <v>524</v>
      </c>
      <c r="S46" s="187" t="s">
        <v>1320</v>
      </c>
      <c r="T46" s="187" t="s">
        <v>1321</v>
      </c>
      <c r="U46" s="200" t="s">
        <v>280</v>
      </c>
      <c r="V46" s="200"/>
      <c r="W46" s="201"/>
      <c r="X46" s="201"/>
      <c r="Y46" s="201"/>
      <c r="Z46" s="201"/>
      <c r="AA46" s="164">
        <f>IF(OR(J46="Fail",ISBLANK(J46)),INDEX('Issue Code Table'!C:C,MATCH(N:N,'Issue Code Table'!A:A,0)),IF(M46="Critical",6,IF(M46="Significant",5,IF(M46="Moderate",3,2))))</f>
        <v>4</v>
      </c>
    </row>
    <row r="47" spans="1:27" s="159" customFormat="1" ht="262.5" x14ac:dyDescent="0.25">
      <c r="A47" s="177" t="s">
        <v>1322</v>
      </c>
      <c r="B47" s="177" t="s">
        <v>268</v>
      </c>
      <c r="C47" s="177" t="s">
        <v>269</v>
      </c>
      <c r="D47" s="177" t="s">
        <v>168</v>
      </c>
      <c r="E47" s="179" t="s">
        <v>1323</v>
      </c>
      <c r="F47" s="179" t="s">
        <v>1324</v>
      </c>
      <c r="G47" s="179" t="s">
        <v>1325</v>
      </c>
      <c r="H47" s="177" t="s">
        <v>314</v>
      </c>
      <c r="I47" s="208"/>
      <c r="J47" s="191"/>
      <c r="K47" s="177" t="s">
        <v>315</v>
      </c>
      <c r="L47" s="183"/>
      <c r="M47" s="180" t="s">
        <v>189</v>
      </c>
      <c r="N47" s="181" t="s">
        <v>275</v>
      </c>
      <c r="O47" s="202" t="s">
        <v>276</v>
      </c>
      <c r="P47" s="202"/>
      <c r="Q47" s="203" t="s">
        <v>512</v>
      </c>
      <c r="R47" s="203" t="s">
        <v>534</v>
      </c>
      <c r="S47" s="179" t="s">
        <v>1326</v>
      </c>
      <c r="T47" s="179" t="s">
        <v>1327</v>
      </c>
      <c r="U47" s="183" t="s">
        <v>319</v>
      </c>
      <c r="V47" s="183" t="s">
        <v>320</v>
      </c>
      <c r="W47" s="201"/>
      <c r="X47" s="201"/>
      <c r="Y47" s="201"/>
      <c r="Z47" s="201"/>
      <c r="AA47" s="164">
        <f>IF(OR(J47="Fail",ISBLANK(J47)),INDEX('Issue Code Table'!C:C,MATCH(N:N,'Issue Code Table'!A:A,0)),IF(M47="Critical",6,IF(M47="Significant",5,IF(M47="Moderate",3,2))))</f>
        <v>5</v>
      </c>
    </row>
    <row r="48" spans="1:27" s="159" customFormat="1" ht="225" x14ac:dyDescent="0.25">
      <c r="A48" s="177" t="s">
        <v>1328</v>
      </c>
      <c r="B48" s="163" t="s">
        <v>655</v>
      </c>
      <c r="C48" s="163" t="s">
        <v>656</v>
      </c>
      <c r="D48" s="185" t="s">
        <v>168</v>
      </c>
      <c r="E48" s="187" t="s">
        <v>1329</v>
      </c>
      <c r="F48" s="187" t="s">
        <v>1330</v>
      </c>
      <c r="G48" s="187" t="s">
        <v>1331</v>
      </c>
      <c r="H48" s="163" t="s">
        <v>1332</v>
      </c>
      <c r="I48" s="163"/>
      <c r="J48" s="163"/>
      <c r="K48" s="163" t="s">
        <v>1333</v>
      </c>
      <c r="L48" s="163"/>
      <c r="M48" s="163" t="s">
        <v>235</v>
      </c>
      <c r="N48" s="189" t="s">
        <v>1334</v>
      </c>
      <c r="O48" s="189" t="s">
        <v>1335</v>
      </c>
      <c r="P48" s="163"/>
      <c r="Q48" s="199" t="s">
        <v>512</v>
      </c>
      <c r="R48" s="199" t="s">
        <v>544</v>
      </c>
      <c r="S48" s="187" t="s">
        <v>1336</v>
      </c>
      <c r="T48" s="187" t="s">
        <v>1337</v>
      </c>
      <c r="U48" s="163" t="s">
        <v>1338</v>
      </c>
      <c r="V48" s="163"/>
      <c r="W48" s="201"/>
      <c r="X48" s="201"/>
      <c r="Y48" s="201"/>
      <c r="Z48" s="201"/>
      <c r="AA48" s="164">
        <f>IF(OR(J48="Fail",ISBLANK(J48)),INDEX('Issue Code Table'!C:C,MATCH(N:N,'Issue Code Table'!A:A,0)),IF(M48="Critical",6,IF(M48="Significant",5,IF(M48="Moderate",3,2))))</f>
        <v>3</v>
      </c>
    </row>
    <row r="49" spans="1:27" s="159" customFormat="1" ht="225" x14ac:dyDescent="0.25">
      <c r="A49" s="177" t="s">
        <v>1339</v>
      </c>
      <c r="B49" s="220" t="s">
        <v>1340</v>
      </c>
      <c r="C49" s="221" t="s">
        <v>1341</v>
      </c>
      <c r="D49" s="177" t="s">
        <v>168</v>
      </c>
      <c r="E49" s="179" t="s">
        <v>1342</v>
      </c>
      <c r="F49" s="179" t="s">
        <v>1343</v>
      </c>
      <c r="G49" s="179" t="s">
        <v>1344</v>
      </c>
      <c r="H49" s="221" t="s">
        <v>1345</v>
      </c>
      <c r="I49" s="202"/>
      <c r="J49" s="202"/>
      <c r="K49" s="222" t="s">
        <v>1346</v>
      </c>
      <c r="L49" s="202"/>
      <c r="M49" s="202" t="s">
        <v>189</v>
      </c>
      <c r="N49" s="181" t="s">
        <v>1347</v>
      </c>
      <c r="O49" s="180" t="s">
        <v>1348</v>
      </c>
      <c r="P49" s="202"/>
      <c r="Q49" s="203" t="s">
        <v>512</v>
      </c>
      <c r="R49" s="203" t="s">
        <v>1349</v>
      </c>
      <c r="S49" s="179" t="s">
        <v>1350</v>
      </c>
      <c r="T49" s="179" t="s">
        <v>1351</v>
      </c>
      <c r="U49" s="202" t="s">
        <v>1352</v>
      </c>
      <c r="V49" s="202" t="s">
        <v>1353</v>
      </c>
      <c r="W49" s="201"/>
      <c r="X49" s="201"/>
      <c r="Y49" s="201"/>
      <c r="Z49" s="201"/>
      <c r="AA49" s="164">
        <f>IF(OR(J49="Fail",ISBLANK(J49)),INDEX('Issue Code Table'!C:C,MATCH(N:N,'Issue Code Table'!A:A,0)),IF(M49="Critical",6,IF(M49="Significant",5,IF(M49="Moderate",3,2))))</f>
        <v>5</v>
      </c>
    </row>
    <row r="50" spans="1:27" s="159" customFormat="1" ht="212.5" x14ac:dyDescent="0.25">
      <c r="A50" s="177" t="s">
        <v>1354</v>
      </c>
      <c r="B50" s="185" t="s">
        <v>489</v>
      </c>
      <c r="C50" s="185" t="s">
        <v>490</v>
      </c>
      <c r="D50" s="185" t="s">
        <v>168</v>
      </c>
      <c r="E50" s="187" t="s">
        <v>1355</v>
      </c>
      <c r="F50" s="187" t="s">
        <v>1356</v>
      </c>
      <c r="G50" s="187" t="s">
        <v>1357</v>
      </c>
      <c r="H50" s="185" t="s">
        <v>1358</v>
      </c>
      <c r="I50" s="163"/>
      <c r="J50" s="163"/>
      <c r="K50" s="185" t="s">
        <v>542</v>
      </c>
      <c r="L50" s="163"/>
      <c r="M50" s="188" t="s">
        <v>189</v>
      </c>
      <c r="N50" s="198" t="s">
        <v>481</v>
      </c>
      <c r="O50" s="188" t="s">
        <v>482</v>
      </c>
      <c r="P50" s="163"/>
      <c r="Q50" s="199" t="s">
        <v>600</v>
      </c>
      <c r="R50" s="199" t="s">
        <v>1359</v>
      </c>
      <c r="S50" s="187" t="s">
        <v>1360</v>
      </c>
      <c r="T50" s="187" t="s">
        <v>1361</v>
      </c>
      <c r="U50" s="200" t="s">
        <v>547</v>
      </c>
      <c r="V50" s="200" t="s">
        <v>500</v>
      </c>
      <c r="W50" s="201"/>
      <c r="X50" s="201"/>
      <c r="Y50" s="201"/>
      <c r="Z50" s="201"/>
      <c r="AA50" s="164">
        <f>IF(OR(J50="Fail",ISBLANK(J50)),INDEX('Issue Code Table'!C:C,MATCH(N:N,'Issue Code Table'!A:A,0)),IF(M50="Critical",6,IF(M50="Significant",5,IF(M50="Moderate",3,2))))</f>
        <v>5</v>
      </c>
    </row>
    <row r="51" spans="1:27" s="159" customFormat="1" ht="150" x14ac:dyDescent="0.25">
      <c r="A51" s="177" t="s">
        <v>1362</v>
      </c>
      <c r="B51" s="177" t="s">
        <v>606</v>
      </c>
      <c r="C51" s="177" t="s">
        <v>607</v>
      </c>
      <c r="D51" s="177" t="s">
        <v>168</v>
      </c>
      <c r="E51" s="179" t="s">
        <v>1363</v>
      </c>
      <c r="F51" s="179" t="s">
        <v>1364</v>
      </c>
      <c r="G51" s="179" t="s">
        <v>610</v>
      </c>
      <c r="H51" s="177" t="s">
        <v>611</v>
      </c>
      <c r="I51" s="202"/>
      <c r="J51" s="202"/>
      <c r="K51" s="177" t="s">
        <v>612</v>
      </c>
      <c r="L51" s="183"/>
      <c r="M51" s="180" t="s">
        <v>235</v>
      </c>
      <c r="N51" s="181" t="s">
        <v>613</v>
      </c>
      <c r="O51" s="180" t="s">
        <v>614</v>
      </c>
      <c r="P51" s="202"/>
      <c r="Q51" s="203" t="s">
        <v>1365</v>
      </c>
      <c r="R51" s="203" t="s">
        <v>1366</v>
      </c>
      <c r="S51" s="179" t="s">
        <v>1367</v>
      </c>
      <c r="T51" s="179" t="s">
        <v>617</v>
      </c>
      <c r="U51" s="183" t="s">
        <v>618</v>
      </c>
      <c r="V51" s="202"/>
      <c r="W51" s="201"/>
      <c r="X51" s="201"/>
      <c r="Y51" s="201"/>
      <c r="Z51" s="201"/>
      <c r="AA51" s="164">
        <f>IF(OR(J51="Fail",ISBLANK(J51)),INDEX('Issue Code Table'!C:C,MATCH(N:N,'Issue Code Table'!A:A,0)),IF(M51="Critical",6,IF(M51="Significant",5,IF(M51="Moderate",3,2))))</f>
        <v>4</v>
      </c>
    </row>
    <row r="52" spans="1:27" s="159" customFormat="1" ht="125" x14ac:dyDescent="0.25">
      <c r="A52" s="177" t="s">
        <v>1368</v>
      </c>
      <c r="B52" s="224" t="s">
        <v>1369</v>
      </c>
      <c r="C52" s="224" t="s">
        <v>1370</v>
      </c>
      <c r="D52" s="185" t="s">
        <v>168</v>
      </c>
      <c r="E52" s="187" t="s">
        <v>1371</v>
      </c>
      <c r="F52" s="187" t="s">
        <v>1372</v>
      </c>
      <c r="G52" s="187" t="s">
        <v>1373</v>
      </c>
      <c r="H52" s="163" t="s">
        <v>1374</v>
      </c>
      <c r="I52" s="163"/>
      <c r="J52" s="163"/>
      <c r="K52" s="163" t="s">
        <v>1375</v>
      </c>
      <c r="L52" s="163"/>
      <c r="M52" s="163" t="s">
        <v>902</v>
      </c>
      <c r="N52" s="189" t="s">
        <v>1376</v>
      </c>
      <c r="O52" s="189" t="s">
        <v>1377</v>
      </c>
      <c r="P52" s="163"/>
      <c r="Q52" s="199" t="s">
        <v>1365</v>
      </c>
      <c r="R52" s="199" t="s">
        <v>1378</v>
      </c>
      <c r="S52" s="187" t="s">
        <v>1379</v>
      </c>
      <c r="T52" s="187" t="s">
        <v>1380</v>
      </c>
      <c r="U52" s="163" t="s">
        <v>1381</v>
      </c>
      <c r="V52" s="163"/>
      <c r="W52" s="201"/>
      <c r="X52" s="201"/>
      <c r="Y52" s="201"/>
      <c r="Z52" s="201"/>
      <c r="AA52" s="164">
        <f>IF(OR(J52="Fail",ISBLANK(J52)),INDEX('Issue Code Table'!C:C,MATCH(N:N,'Issue Code Table'!A:A,0)),IF(M52="Critical",6,IF(M52="Significant",5,IF(M52="Moderate",3,2))))</f>
        <v>3</v>
      </c>
    </row>
    <row r="53" spans="1:27" s="159" customFormat="1" ht="409.5" x14ac:dyDescent="0.25">
      <c r="A53" s="177" t="s">
        <v>1382</v>
      </c>
      <c r="B53" s="202" t="s">
        <v>296</v>
      </c>
      <c r="C53" s="202" t="s">
        <v>297</v>
      </c>
      <c r="D53" s="177" t="s">
        <v>168</v>
      </c>
      <c r="E53" s="179" t="s">
        <v>1383</v>
      </c>
      <c r="F53" s="179" t="s">
        <v>1384</v>
      </c>
      <c r="G53" s="179" t="s">
        <v>1385</v>
      </c>
      <c r="H53" s="202" t="s">
        <v>1386</v>
      </c>
      <c r="I53" s="202"/>
      <c r="J53" s="202"/>
      <c r="K53" s="202" t="s">
        <v>1387</v>
      </c>
      <c r="L53" s="202"/>
      <c r="M53" s="202" t="s">
        <v>235</v>
      </c>
      <c r="N53" s="191" t="s">
        <v>1388</v>
      </c>
      <c r="O53" s="191" t="s">
        <v>1389</v>
      </c>
      <c r="P53" s="202"/>
      <c r="Q53" s="203" t="s">
        <v>1390</v>
      </c>
      <c r="R53" s="203" t="s">
        <v>1391</v>
      </c>
      <c r="S53" s="179" t="s">
        <v>1392</v>
      </c>
      <c r="T53" s="179" t="s">
        <v>1393</v>
      </c>
      <c r="U53" s="202" t="s">
        <v>1394</v>
      </c>
      <c r="V53" s="202"/>
      <c r="W53" s="201"/>
      <c r="X53" s="201"/>
      <c r="Y53" s="201"/>
      <c r="Z53" s="201"/>
      <c r="AA53" s="164">
        <f>IF(OR(J53="Fail",ISBLANK(J53)),INDEX('Issue Code Table'!C:C,MATCH(N:N,'Issue Code Table'!A:A,0)),IF(M53="Critical",6,IF(M53="Significant",5,IF(M53="Moderate",3,2))))</f>
        <v>4</v>
      </c>
    </row>
    <row r="54" spans="1:27" s="159" customFormat="1" ht="312.5" x14ac:dyDescent="0.25">
      <c r="A54" s="177" t="s">
        <v>1395</v>
      </c>
      <c r="B54" s="212" t="s">
        <v>296</v>
      </c>
      <c r="C54" s="212" t="s">
        <v>297</v>
      </c>
      <c r="D54" s="185" t="s">
        <v>168</v>
      </c>
      <c r="E54" s="187" t="s">
        <v>1396</v>
      </c>
      <c r="F54" s="187" t="s">
        <v>1397</v>
      </c>
      <c r="G54" s="187" t="s">
        <v>1398</v>
      </c>
      <c r="H54" s="185" t="s">
        <v>301</v>
      </c>
      <c r="I54" s="163"/>
      <c r="J54" s="163"/>
      <c r="K54" s="185" t="s">
        <v>302</v>
      </c>
      <c r="L54" s="200"/>
      <c r="M54" s="188" t="s">
        <v>189</v>
      </c>
      <c r="N54" s="198" t="s">
        <v>303</v>
      </c>
      <c r="O54" s="188" t="s">
        <v>304</v>
      </c>
      <c r="P54" s="163"/>
      <c r="Q54" s="199" t="s">
        <v>1399</v>
      </c>
      <c r="R54" s="199" t="s">
        <v>1400</v>
      </c>
      <c r="S54" s="187" t="s">
        <v>1401</v>
      </c>
      <c r="T54" s="187" t="s">
        <v>1402</v>
      </c>
      <c r="U54" s="200" t="s">
        <v>308</v>
      </c>
      <c r="V54" s="200" t="s">
        <v>309</v>
      </c>
      <c r="W54" s="201"/>
      <c r="X54" s="201"/>
      <c r="Y54" s="201"/>
      <c r="Z54" s="201"/>
      <c r="AA54" s="164">
        <f>IF(OR(J54="Fail",ISBLANK(J54)),INDEX('Issue Code Table'!C:C,MATCH(N:N,'Issue Code Table'!A:A,0)),IF(M54="Critical",6,IF(M54="Significant",5,IF(M54="Moderate",3,2))))</f>
        <v>4</v>
      </c>
    </row>
    <row r="55" spans="1:27" s="159" customFormat="1" ht="287.5" x14ac:dyDescent="0.25">
      <c r="A55" s="177" t="s">
        <v>1403</v>
      </c>
      <c r="B55" s="177" t="s">
        <v>322</v>
      </c>
      <c r="C55" s="177" t="s">
        <v>323</v>
      </c>
      <c r="D55" s="177" t="s">
        <v>168</v>
      </c>
      <c r="E55" s="179" t="s">
        <v>1404</v>
      </c>
      <c r="F55" s="179" t="s">
        <v>1405</v>
      </c>
      <c r="G55" s="202" t="s">
        <v>1406</v>
      </c>
      <c r="H55" s="202" t="s">
        <v>1407</v>
      </c>
      <c r="I55" s="202"/>
      <c r="J55" s="202"/>
      <c r="K55" s="202" t="s">
        <v>1408</v>
      </c>
      <c r="L55" s="202"/>
      <c r="M55" s="180" t="s">
        <v>189</v>
      </c>
      <c r="N55" s="181" t="s">
        <v>808</v>
      </c>
      <c r="O55" s="180" t="s">
        <v>809</v>
      </c>
      <c r="P55" s="202"/>
      <c r="Q55" s="203" t="s">
        <v>1409</v>
      </c>
      <c r="R55" s="203" t="s">
        <v>1410</v>
      </c>
      <c r="S55" s="179" t="s">
        <v>1411</v>
      </c>
      <c r="T55" s="179" t="s">
        <v>1412</v>
      </c>
      <c r="U55" s="202" t="s">
        <v>1413</v>
      </c>
      <c r="V55" s="202" t="s">
        <v>1414</v>
      </c>
      <c r="W55" s="201"/>
      <c r="X55" s="201"/>
      <c r="Y55" s="201"/>
      <c r="Z55" s="201"/>
      <c r="AA55" s="164">
        <f>IF(OR(J55="Fail",ISBLANK(J55)),INDEX('Issue Code Table'!C:C,MATCH(N:N,'Issue Code Table'!A:A,0)),IF(M55="Critical",6,IF(M55="Significant",5,IF(M55="Moderate",3,2))))</f>
        <v>6</v>
      </c>
    </row>
    <row r="56" spans="1:27" s="159" customFormat="1" ht="212.5" x14ac:dyDescent="0.25">
      <c r="A56" s="177" t="s">
        <v>1415</v>
      </c>
      <c r="B56" s="185" t="s">
        <v>322</v>
      </c>
      <c r="C56" s="185" t="s">
        <v>323</v>
      </c>
      <c r="D56" s="185" t="s">
        <v>168</v>
      </c>
      <c r="E56" s="187" t="s">
        <v>1416</v>
      </c>
      <c r="F56" s="187" t="s">
        <v>1417</v>
      </c>
      <c r="G56" s="187" t="s">
        <v>1418</v>
      </c>
      <c r="H56" s="163" t="s">
        <v>1407</v>
      </c>
      <c r="I56" s="163"/>
      <c r="J56" s="163"/>
      <c r="K56" s="163" t="s">
        <v>1408</v>
      </c>
      <c r="L56" s="163"/>
      <c r="M56" s="188" t="s">
        <v>189</v>
      </c>
      <c r="N56" s="198" t="s">
        <v>808</v>
      </c>
      <c r="O56" s="188" t="s">
        <v>809</v>
      </c>
      <c r="P56" s="163"/>
      <c r="Q56" s="199" t="s">
        <v>1409</v>
      </c>
      <c r="R56" s="199" t="s">
        <v>1419</v>
      </c>
      <c r="S56" s="187" t="s">
        <v>1420</v>
      </c>
      <c r="T56" s="187" t="s">
        <v>1421</v>
      </c>
      <c r="U56" s="163" t="s">
        <v>1422</v>
      </c>
      <c r="V56" s="163" t="s">
        <v>1414</v>
      </c>
      <c r="W56" s="201"/>
      <c r="X56" s="201"/>
      <c r="Y56" s="201"/>
      <c r="Z56" s="201"/>
      <c r="AA56" s="164">
        <f>IF(OR(J56="Fail",ISBLANK(J56)),INDEX('Issue Code Table'!C:C,MATCH(N:N,'Issue Code Table'!A:A,0)),IF(M56="Critical",6,IF(M56="Significant",5,IF(M56="Moderate",3,2))))</f>
        <v>6</v>
      </c>
    </row>
    <row r="57" spans="1:27" s="159" customFormat="1" ht="225" x14ac:dyDescent="0.25">
      <c r="A57" s="177" t="s">
        <v>1423</v>
      </c>
      <c r="B57" s="177" t="s">
        <v>322</v>
      </c>
      <c r="C57" s="177" t="s">
        <v>323</v>
      </c>
      <c r="D57" s="177" t="s">
        <v>168</v>
      </c>
      <c r="E57" s="179" t="s">
        <v>1424</v>
      </c>
      <c r="F57" s="179" t="s">
        <v>1425</v>
      </c>
      <c r="G57" s="179" t="s">
        <v>1426</v>
      </c>
      <c r="H57" s="202" t="s">
        <v>1427</v>
      </c>
      <c r="I57" s="202"/>
      <c r="J57" s="202"/>
      <c r="K57" s="202" t="s">
        <v>1428</v>
      </c>
      <c r="L57" s="202"/>
      <c r="M57" s="180" t="s">
        <v>189</v>
      </c>
      <c r="N57" s="181" t="s">
        <v>808</v>
      </c>
      <c r="O57" s="180" t="s">
        <v>809</v>
      </c>
      <c r="P57" s="202"/>
      <c r="Q57" s="203" t="s">
        <v>1409</v>
      </c>
      <c r="R57" s="203" t="s">
        <v>1429</v>
      </c>
      <c r="S57" s="179" t="s">
        <v>1430</v>
      </c>
      <c r="T57" s="179" t="s">
        <v>1431</v>
      </c>
      <c r="U57" s="202" t="s">
        <v>1432</v>
      </c>
      <c r="V57" s="202" t="s">
        <v>1414</v>
      </c>
      <c r="W57" s="201"/>
      <c r="X57" s="201"/>
      <c r="Y57" s="201"/>
      <c r="Z57" s="201"/>
      <c r="AA57" s="164">
        <f>IF(OR(J57="Fail",ISBLANK(J57)),INDEX('Issue Code Table'!C:C,MATCH(N:N,'Issue Code Table'!A:A,0)),IF(M57="Critical",6,IF(M57="Significant",5,IF(M57="Moderate",3,2))))</f>
        <v>6</v>
      </c>
    </row>
    <row r="58" spans="1:27" s="159" customFormat="1" ht="237.5" x14ac:dyDescent="0.25">
      <c r="A58" s="177" t="s">
        <v>1433</v>
      </c>
      <c r="B58" s="185" t="s">
        <v>322</v>
      </c>
      <c r="C58" s="185" t="s">
        <v>323</v>
      </c>
      <c r="D58" s="185" t="s">
        <v>168</v>
      </c>
      <c r="E58" s="187" t="s">
        <v>1434</v>
      </c>
      <c r="F58" s="187" t="s">
        <v>1435</v>
      </c>
      <c r="G58" s="187" t="s">
        <v>1436</v>
      </c>
      <c r="H58" s="163" t="s">
        <v>1437</v>
      </c>
      <c r="I58" s="163"/>
      <c r="J58" s="163"/>
      <c r="K58" s="163" t="s">
        <v>1438</v>
      </c>
      <c r="L58" s="163"/>
      <c r="M58" s="188" t="s">
        <v>235</v>
      </c>
      <c r="N58" s="198" t="s">
        <v>344</v>
      </c>
      <c r="O58" s="188" t="s">
        <v>345</v>
      </c>
      <c r="P58" s="163"/>
      <c r="Q58" s="199" t="s">
        <v>1409</v>
      </c>
      <c r="R58" s="199" t="s">
        <v>1439</v>
      </c>
      <c r="S58" s="187" t="s">
        <v>1440</v>
      </c>
      <c r="T58" s="187" t="s">
        <v>1441</v>
      </c>
      <c r="U58" s="163" t="s">
        <v>1442</v>
      </c>
      <c r="V58" s="163"/>
      <c r="W58" s="201"/>
      <c r="X58" s="201"/>
      <c r="Y58" s="201"/>
      <c r="Z58" s="201"/>
      <c r="AA58" s="164">
        <f>IF(OR(J58="Fail",ISBLANK(J58)),INDEX('Issue Code Table'!C:C,MATCH(N:N,'Issue Code Table'!A:A,0)),IF(M58="Critical",6,IF(M58="Significant",5,IF(M58="Moderate",3,2))))</f>
        <v>6</v>
      </c>
    </row>
    <row r="59" spans="1:27" s="159" customFormat="1" ht="237.5" x14ac:dyDescent="0.25">
      <c r="A59" s="177" t="s">
        <v>1443</v>
      </c>
      <c r="B59" s="177" t="s">
        <v>502</v>
      </c>
      <c r="C59" s="177" t="s">
        <v>503</v>
      </c>
      <c r="D59" s="177" t="s">
        <v>168</v>
      </c>
      <c r="E59" s="179" t="s">
        <v>1444</v>
      </c>
      <c r="F59" s="179" t="s">
        <v>1445</v>
      </c>
      <c r="G59" s="179" t="s">
        <v>1446</v>
      </c>
      <c r="H59" s="202" t="s">
        <v>1447</v>
      </c>
      <c r="I59" s="202"/>
      <c r="J59" s="202"/>
      <c r="K59" s="202" t="s">
        <v>1448</v>
      </c>
      <c r="L59" s="202"/>
      <c r="M59" s="180" t="s">
        <v>235</v>
      </c>
      <c r="N59" s="191" t="s">
        <v>510</v>
      </c>
      <c r="O59" s="202" t="s">
        <v>566</v>
      </c>
      <c r="P59" s="202"/>
      <c r="Q59" s="203" t="s">
        <v>1409</v>
      </c>
      <c r="R59" s="203" t="s">
        <v>1449</v>
      </c>
      <c r="S59" s="179" t="s">
        <v>1450</v>
      </c>
      <c r="T59" s="179" t="s">
        <v>1451</v>
      </c>
      <c r="U59" s="202" t="s">
        <v>1442</v>
      </c>
      <c r="V59" s="202"/>
      <c r="W59" s="201"/>
      <c r="X59" s="201"/>
      <c r="Y59" s="201"/>
      <c r="Z59" s="201"/>
      <c r="AA59" s="164">
        <f>IF(OR(J59="Fail",ISBLANK(J59)),INDEX('Issue Code Table'!C:C,MATCH(N:N,'Issue Code Table'!A:A,0)),IF(M59="Critical",6,IF(M59="Significant",5,IF(M59="Moderate",3,2))))</f>
        <v>4</v>
      </c>
    </row>
    <row r="60" spans="1:27" s="159" customFormat="1" ht="237.5" x14ac:dyDescent="0.25">
      <c r="A60" s="177" t="s">
        <v>1452</v>
      </c>
      <c r="B60" s="185" t="s">
        <v>502</v>
      </c>
      <c r="C60" s="185" t="s">
        <v>503</v>
      </c>
      <c r="D60" s="185" t="s">
        <v>168</v>
      </c>
      <c r="E60" s="187" t="s">
        <v>1453</v>
      </c>
      <c r="F60" s="187" t="s">
        <v>1454</v>
      </c>
      <c r="G60" s="187" t="s">
        <v>1455</v>
      </c>
      <c r="H60" s="163" t="s">
        <v>1456</v>
      </c>
      <c r="I60" s="163"/>
      <c r="J60" s="163"/>
      <c r="K60" s="163" t="s">
        <v>1457</v>
      </c>
      <c r="L60" s="163"/>
      <c r="M60" s="163" t="s">
        <v>235</v>
      </c>
      <c r="N60" s="189" t="s">
        <v>1458</v>
      </c>
      <c r="O60" s="189" t="s">
        <v>1459</v>
      </c>
      <c r="P60" s="163"/>
      <c r="Q60" s="199" t="s">
        <v>1409</v>
      </c>
      <c r="R60" s="199" t="s">
        <v>1460</v>
      </c>
      <c r="S60" s="187" t="s">
        <v>1461</v>
      </c>
      <c r="T60" s="187" t="s">
        <v>1462</v>
      </c>
      <c r="U60" s="163" t="s">
        <v>1442</v>
      </c>
      <c r="V60" s="163"/>
      <c r="W60" s="201"/>
      <c r="X60" s="201"/>
      <c r="Y60" s="201"/>
      <c r="Z60" s="201"/>
      <c r="AA60" s="164">
        <f>IF(OR(J60="Fail",ISBLANK(J60)),INDEX('Issue Code Table'!C:C,MATCH(N:N,'Issue Code Table'!A:A,0)),IF(M60="Critical",6,IF(M60="Significant",5,IF(M60="Moderate",3,2))))</f>
        <v>4</v>
      </c>
    </row>
    <row r="61" spans="1:27" s="159" customFormat="1" ht="409.5" x14ac:dyDescent="0.25">
      <c r="A61" s="177" t="s">
        <v>1463</v>
      </c>
      <c r="B61" s="220" t="s">
        <v>1186</v>
      </c>
      <c r="C61" s="221" t="s">
        <v>1187</v>
      </c>
      <c r="D61" s="177" t="s">
        <v>168</v>
      </c>
      <c r="E61" s="179" t="s">
        <v>1464</v>
      </c>
      <c r="F61" s="179" t="s">
        <v>1465</v>
      </c>
      <c r="G61" s="179" t="s">
        <v>1190</v>
      </c>
      <c r="H61" s="221" t="s">
        <v>1191</v>
      </c>
      <c r="I61" s="202"/>
      <c r="J61" s="202"/>
      <c r="K61" s="222" t="s">
        <v>1192</v>
      </c>
      <c r="L61" s="202"/>
      <c r="M61" s="202" t="s">
        <v>902</v>
      </c>
      <c r="N61" s="202" t="s">
        <v>1193</v>
      </c>
      <c r="O61" s="202" t="s">
        <v>1194</v>
      </c>
      <c r="P61" s="202"/>
      <c r="Q61" s="203" t="s">
        <v>1409</v>
      </c>
      <c r="R61" s="203" t="s">
        <v>1466</v>
      </c>
      <c r="S61" s="179" t="s">
        <v>1467</v>
      </c>
      <c r="T61" s="179" t="s">
        <v>1468</v>
      </c>
      <c r="U61" s="202" t="s">
        <v>1469</v>
      </c>
      <c r="V61" s="202"/>
      <c r="W61" s="201"/>
      <c r="X61" s="201"/>
      <c r="Y61" s="201"/>
      <c r="Z61" s="201"/>
      <c r="AA61" s="164" t="e">
        <f>IF(OR(J61="Fail",ISBLANK(J61)),INDEX('Issue Code Table'!C:C,MATCH(N:N,'Issue Code Table'!A:A,0)),IF(M61="Critical",6,IF(M61="Significant",5,IF(M61="Moderate",3,2))))</f>
        <v>#N/A</v>
      </c>
    </row>
    <row r="62" spans="1:27" s="159" customFormat="1" ht="225" x14ac:dyDescent="0.25">
      <c r="A62" s="177" t="s">
        <v>1470</v>
      </c>
      <c r="B62" s="163" t="s">
        <v>1369</v>
      </c>
      <c r="C62" s="163" t="s">
        <v>1370</v>
      </c>
      <c r="D62" s="185" t="s">
        <v>168</v>
      </c>
      <c r="E62" s="187" t="s">
        <v>1471</v>
      </c>
      <c r="F62" s="187" t="s">
        <v>1472</v>
      </c>
      <c r="G62" s="187" t="s">
        <v>1473</v>
      </c>
      <c r="H62" s="163" t="s">
        <v>1474</v>
      </c>
      <c r="I62" s="163"/>
      <c r="J62" s="163"/>
      <c r="K62" s="163" t="s">
        <v>1475</v>
      </c>
      <c r="L62" s="163"/>
      <c r="M62" s="163" t="s">
        <v>235</v>
      </c>
      <c r="N62" s="189" t="s">
        <v>236</v>
      </c>
      <c r="O62" s="189" t="s">
        <v>237</v>
      </c>
      <c r="P62" s="163"/>
      <c r="Q62" s="199" t="s">
        <v>1409</v>
      </c>
      <c r="R62" s="199" t="s">
        <v>1476</v>
      </c>
      <c r="S62" s="187" t="s">
        <v>1477</v>
      </c>
      <c r="T62" s="187" t="s">
        <v>1478</v>
      </c>
      <c r="U62" s="163" t="s">
        <v>1479</v>
      </c>
      <c r="V62" s="163"/>
      <c r="W62" s="201"/>
      <c r="X62" s="201"/>
      <c r="Y62" s="201"/>
      <c r="Z62" s="201"/>
      <c r="AA62" s="164">
        <f>IF(OR(J62="Fail",ISBLANK(J62)),INDEX('Issue Code Table'!C:C,MATCH(N:N,'Issue Code Table'!A:A,0)),IF(M62="Critical",6,IF(M62="Significant",5,IF(M62="Moderate",3,2))))</f>
        <v>5</v>
      </c>
    </row>
    <row r="63" spans="1:27" s="159" customFormat="1" ht="150" x14ac:dyDescent="0.25">
      <c r="A63" s="177" t="s">
        <v>1480</v>
      </c>
      <c r="B63" s="202" t="s">
        <v>1369</v>
      </c>
      <c r="C63" s="202" t="s">
        <v>1370</v>
      </c>
      <c r="D63" s="177" t="s">
        <v>168</v>
      </c>
      <c r="E63" s="179" t="s">
        <v>1481</v>
      </c>
      <c r="F63" s="179" t="s">
        <v>1482</v>
      </c>
      <c r="G63" s="179" t="s">
        <v>1483</v>
      </c>
      <c r="H63" s="202" t="s">
        <v>1484</v>
      </c>
      <c r="I63" s="202"/>
      <c r="J63" s="202"/>
      <c r="K63" s="202" t="s">
        <v>1485</v>
      </c>
      <c r="L63" s="202"/>
      <c r="M63" s="202" t="s">
        <v>189</v>
      </c>
      <c r="N63" s="191" t="s">
        <v>236</v>
      </c>
      <c r="O63" s="191" t="s">
        <v>237</v>
      </c>
      <c r="P63" s="202"/>
      <c r="Q63" s="203" t="s">
        <v>1409</v>
      </c>
      <c r="R63" s="203" t="s">
        <v>1486</v>
      </c>
      <c r="S63" s="179" t="s">
        <v>1487</v>
      </c>
      <c r="T63" s="179" t="s">
        <v>1488</v>
      </c>
      <c r="U63" s="202" t="s">
        <v>1489</v>
      </c>
      <c r="V63" s="202" t="s">
        <v>1490</v>
      </c>
      <c r="W63" s="201"/>
      <c r="X63" s="201"/>
      <c r="Y63" s="201"/>
      <c r="Z63" s="201"/>
      <c r="AA63" s="164">
        <f>IF(OR(J63="Fail",ISBLANK(J63)),INDEX('Issue Code Table'!C:C,MATCH(N:N,'Issue Code Table'!A:A,0)),IF(M63="Critical",6,IF(M63="Significant",5,IF(M63="Moderate",3,2))))</f>
        <v>5</v>
      </c>
    </row>
    <row r="64" spans="1:27" s="159" customFormat="1" ht="137.5" x14ac:dyDescent="0.25">
      <c r="A64" s="177" t="s">
        <v>1491</v>
      </c>
      <c r="B64" s="163" t="s">
        <v>1369</v>
      </c>
      <c r="C64" s="163" t="s">
        <v>1370</v>
      </c>
      <c r="D64" s="185" t="s">
        <v>168</v>
      </c>
      <c r="E64" s="187" t="s">
        <v>1492</v>
      </c>
      <c r="F64" s="187" t="s">
        <v>1493</v>
      </c>
      <c r="G64" s="187" t="s">
        <v>1494</v>
      </c>
      <c r="H64" s="163" t="s">
        <v>1495</v>
      </c>
      <c r="I64" s="163"/>
      <c r="J64" s="163"/>
      <c r="K64" s="163" t="s">
        <v>1496</v>
      </c>
      <c r="L64" s="163"/>
      <c r="M64" s="163" t="s">
        <v>189</v>
      </c>
      <c r="N64" s="189" t="s">
        <v>236</v>
      </c>
      <c r="O64" s="189" t="s">
        <v>237</v>
      </c>
      <c r="P64" s="163"/>
      <c r="Q64" s="199" t="s">
        <v>1409</v>
      </c>
      <c r="R64" s="199" t="s">
        <v>1497</v>
      </c>
      <c r="S64" s="187" t="s">
        <v>1498</v>
      </c>
      <c r="T64" s="187" t="s">
        <v>1499</v>
      </c>
      <c r="U64" s="163" t="s">
        <v>1500</v>
      </c>
      <c r="V64" s="163" t="s">
        <v>1490</v>
      </c>
      <c r="W64" s="201"/>
      <c r="X64" s="201"/>
      <c r="Y64" s="201"/>
      <c r="Z64" s="201"/>
      <c r="AA64" s="164">
        <f>IF(OR(J64="Fail",ISBLANK(J64)),INDEX('Issue Code Table'!C:C,MATCH(N:N,'Issue Code Table'!A:A,0)),IF(M64="Critical",6,IF(M64="Significant",5,IF(M64="Moderate",3,2))))</f>
        <v>5</v>
      </c>
    </row>
    <row r="65" spans="1:27" s="159" customFormat="1" ht="225" x14ac:dyDescent="0.25">
      <c r="A65" s="177" t="s">
        <v>1501</v>
      </c>
      <c r="B65" s="202" t="s">
        <v>1369</v>
      </c>
      <c r="C65" s="202" t="s">
        <v>1370</v>
      </c>
      <c r="D65" s="177" t="s">
        <v>168</v>
      </c>
      <c r="E65" s="179" t="s">
        <v>1502</v>
      </c>
      <c r="F65" s="179" t="s">
        <v>1503</v>
      </c>
      <c r="G65" s="179" t="s">
        <v>1504</v>
      </c>
      <c r="H65" s="202" t="s">
        <v>1505</v>
      </c>
      <c r="I65" s="202"/>
      <c r="J65" s="202"/>
      <c r="K65" s="202" t="s">
        <v>1506</v>
      </c>
      <c r="L65" s="202"/>
      <c r="M65" s="202" t="s">
        <v>189</v>
      </c>
      <c r="N65" s="191" t="s">
        <v>236</v>
      </c>
      <c r="O65" s="191" t="s">
        <v>237</v>
      </c>
      <c r="P65" s="202"/>
      <c r="Q65" s="203" t="s">
        <v>1409</v>
      </c>
      <c r="R65" s="203" t="s">
        <v>1507</v>
      </c>
      <c r="S65" s="179" t="s">
        <v>1508</v>
      </c>
      <c r="T65" s="179" t="s">
        <v>1509</v>
      </c>
      <c r="U65" s="202" t="s">
        <v>1510</v>
      </c>
      <c r="V65" s="202" t="s">
        <v>1511</v>
      </c>
      <c r="W65" s="201"/>
      <c r="X65" s="201"/>
      <c r="Y65" s="201"/>
      <c r="Z65" s="201"/>
      <c r="AA65" s="164">
        <f>IF(OR(J65="Fail",ISBLANK(J65)),INDEX('Issue Code Table'!C:C,MATCH(N:N,'Issue Code Table'!A:A,0)),IF(M65="Critical",6,IF(M65="Significant",5,IF(M65="Moderate",3,2))))</f>
        <v>5</v>
      </c>
    </row>
    <row r="66" spans="1:27" s="159" customFormat="1" ht="237.5" x14ac:dyDescent="0.25">
      <c r="A66" s="177" t="s">
        <v>1512</v>
      </c>
      <c r="B66" s="163" t="s">
        <v>1173</v>
      </c>
      <c r="C66" s="163" t="s">
        <v>1174</v>
      </c>
      <c r="D66" s="185" t="s">
        <v>168</v>
      </c>
      <c r="E66" s="187" t="s">
        <v>1513</v>
      </c>
      <c r="F66" s="187" t="s">
        <v>1514</v>
      </c>
      <c r="G66" s="163" t="s">
        <v>1515</v>
      </c>
      <c r="H66" s="163" t="s">
        <v>1516</v>
      </c>
      <c r="I66" s="163"/>
      <c r="J66" s="163"/>
      <c r="K66" s="163" t="s">
        <v>1517</v>
      </c>
      <c r="L66" s="163"/>
      <c r="M66" s="163" t="s">
        <v>235</v>
      </c>
      <c r="N66" s="189" t="s">
        <v>1518</v>
      </c>
      <c r="O66" s="189" t="s">
        <v>1519</v>
      </c>
      <c r="P66" s="163"/>
      <c r="Q66" s="199" t="s">
        <v>1409</v>
      </c>
      <c r="R66" s="199" t="s">
        <v>1520</v>
      </c>
      <c r="S66" s="187" t="s">
        <v>1521</v>
      </c>
      <c r="T66" s="187" t="s">
        <v>1522</v>
      </c>
      <c r="U66" s="163" t="s">
        <v>1523</v>
      </c>
      <c r="V66" s="163"/>
      <c r="W66" s="201"/>
      <c r="X66" s="201"/>
      <c r="Y66" s="201"/>
      <c r="Z66" s="201"/>
      <c r="AA66" s="164">
        <f>IF(OR(J66="Fail",ISBLANK(J66)),INDEX('Issue Code Table'!C:C,MATCH(N:N,'Issue Code Table'!A:A,0)),IF(M66="Critical",6,IF(M66="Significant",5,IF(M66="Moderate",3,2))))</f>
        <v>4</v>
      </c>
    </row>
    <row r="67" spans="1:27" s="159" customFormat="1" ht="162.5" x14ac:dyDescent="0.25">
      <c r="A67" s="177" t="s">
        <v>1524</v>
      </c>
      <c r="B67" s="202" t="s">
        <v>655</v>
      </c>
      <c r="C67" s="202" t="s">
        <v>656</v>
      </c>
      <c r="D67" s="177" t="s">
        <v>168</v>
      </c>
      <c r="E67" s="179" t="s">
        <v>1525</v>
      </c>
      <c r="F67" s="179" t="s">
        <v>1526</v>
      </c>
      <c r="G67" s="179" t="s">
        <v>1527</v>
      </c>
      <c r="H67" s="202" t="s">
        <v>1528</v>
      </c>
      <c r="I67" s="202"/>
      <c r="J67" s="202"/>
      <c r="K67" s="202" t="s">
        <v>1529</v>
      </c>
      <c r="L67" s="202"/>
      <c r="M67" s="202" t="s">
        <v>235</v>
      </c>
      <c r="N67" s="191" t="s">
        <v>938</v>
      </c>
      <c r="O67" s="191" t="s">
        <v>939</v>
      </c>
      <c r="P67" s="202"/>
      <c r="Q67" s="203" t="s">
        <v>639</v>
      </c>
      <c r="R67" s="203" t="s">
        <v>1530</v>
      </c>
      <c r="S67" s="179" t="s">
        <v>1531</v>
      </c>
      <c r="T67" s="179" t="s">
        <v>1532</v>
      </c>
      <c r="U67" s="179" t="s">
        <v>1533</v>
      </c>
      <c r="V67" s="202"/>
      <c r="W67" s="201"/>
      <c r="X67" s="201"/>
      <c r="Y67" s="201"/>
      <c r="Z67" s="201"/>
      <c r="AA67" s="164">
        <f>IF(OR(J67="Fail",ISBLANK(J67)),INDEX('Issue Code Table'!C:C,MATCH(N:N,'Issue Code Table'!A:A,0)),IF(M67="Critical",6,IF(M67="Significant",5,IF(M67="Moderate",3,2))))</f>
        <v>6</v>
      </c>
    </row>
    <row r="68" spans="1:27" s="159" customFormat="1" ht="250" x14ac:dyDescent="0.25">
      <c r="A68" s="177" t="s">
        <v>1534</v>
      </c>
      <c r="B68" s="163" t="s">
        <v>322</v>
      </c>
      <c r="C68" s="163" t="s">
        <v>323</v>
      </c>
      <c r="D68" s="185" t="s">
        <v>168</v>
      </c>
      <c r="E68" s="187" t="s">
        <v>1535</v>
      </c>
      <c r="F68" s="187" t="s">
        <v>1536</v>
      </c>
      <c r="G68" s="187" t="s">
        <v>1537</v>
      </c>
      <c r="H68" s="163" t="s">
        <v>1538</v>
      </c>
      <c r="I68" s="163"/>
      <c r="J68" s="163"/>
      <c r="K68" s="163" t="s">
        <v>1539</v>
      </c>
      <c r="L68" s="163"/>
      <c r="M68" s="163" t="s">
        <v>235</v>
      </c>
      <c r="N68" s="189" t="s">
        <v>1540</v>
      </c>
      <c r="O68" s="189" t="s">
        <v>1541</v>
      </c>
      <c r="P68" s="163"/>
      <c r="Q68" s="199" t="s">
        <v>639</v>
      </c>
      <c r="R68" s="199" t="s">
        <v>1542</v>
      </c>
      <c r="S68" s="187" t="s">
        <v>1543</v>
      </c>
      <c r="T68" s="187" t="s">
        <v>1544</v>
      </c>
      <c r="U68" s="163" t="s">
        <v>1545</v>
      </c>
      <c r="V68" s="163"/>
      <c r="W68" s="201"/>
      <c r="X68" s="201"/>
      <c r="Y68" s="201"/>
      <c r="Z68" s="201"/>
      <c r="AA68" s="164">
        <f>IF(OR(J68="Fail",ISBLANK(J68)),INDEX('Issue Code Table'!C:C,MATCH(N:N,'Issue Code Table'!A:A,0)),IF(M68="Critical",6,IF(M68="Significant",5,IF(M68="Moderate",3,2))))</f>
        <v>3</v>
      </c>
    </row>
    <row r="69" spans="1:27" s="159" customFormat="1" ht="250" x14ac:dyDescent="0.25">
      <c r="A69" s="177" t="s">
        <v>1546</v>
      </c>
      <c r="B69" s="202" t="s">
        <v>322</v>
      </c>
      <c r="C69" s="202" t="s">
        <v>323</v>
      </c>
      <c r="D69" s="177" t="s">
        <v>168</v>
      </c>
      <c r="E69" s="179" t="s">
        <v>1547</v>
      </c>
      <c r="F69" s="179" t="s">
        <v>1548</v>
      </c>
      <c r="G69" s="179" t="s">
        <v>1549</v>
      </c>
      <c r="H69" s="202" t="s">
        <v>1550</v>
      </c>
      <c r="I69" s="202"/>
      <c r="J69" s="202"/>
      <c r="K69" s="202" t="s">
        <v>1551</v>
      </c>
      <c r="L69" s="202"/>
      <c r="M69" s="202" t="s">
        <v>189</v>
      </c>
      <c r="N69" s="191" t="s">
        <v>1552</v>
      </c>
      <c r="O69" s="191" t="s">
        <v>1553</v>
      </c>
      <c r="P69" s="202"/>
      <c r="Q69" s="203" t="s">
        <v>639</v>
      </c>
      <c r="R69" s="203" t="s">
        <v>1554</v>
      </c>
      <c r="S69" s="179" t="s">
        <v>1555</v>
      </c>
      <c r="T69" s="179" t="s">
        <v>1556</v>
      </c>
      <c r="U69" s="202" t="s">
        <v>1557</v>
      </c>
      <c r="V69" s="202" t="s">
        <v>1558</v>
      </c>
      <c r="W69" s="201"/>
      <c r="X69" s="201"/>
      <c r="Y69" s="201"/>
      <c r="Z69" s="201"/>
      <c r="AA69" s="164">
        <f>IF(OR(J69="Fail",ISBLANK(J69)),INDEX('Issue Code Table'!C:C,MATCH(N:N,'Issue Code Table'!A:A,0)),IF(M69="Critical",6,IF(M69="Significant",5,IF(M69="Moderate",3,2))))</f>
        <v>6</v>
      </c>
    </row>
    <row r="70" spans="1:27" s="159" customFormat="1" ht="237.5" x14ac:dyDescent="0.25">
      <c r="A70" s="177" t="s">
        <v>1559</v>
      </c>
      <c r="B70" s="163" t="s">
        <v>655</v>
      </c>
      <c r="C70" s="163" t="s">
        <v>656</v>
      </c>
      <c r="D70" s="185" t="s">
        <v>168</v>
      </c>
      <c r="E70" s="187" t="s">
        <v>1560</v>
      </c>
      <c r="F70" s="187" t="s">
        <v>1561</v>
      </c>
      <c r="G70" s="187" t="s">
        <v>1562</v>
      </c>
      <c r="H70" s="163" t="s">
        <v>1563</v>
      </c>
      <c r="I70" s="163"/>
      <c r="J70" s="163"/>
      <c r="K70" s="163" t="s">
        <v>1564</v>
      </c>
      <c r="L70" s="163"/>
      <c r="M70" s="163" t="s">
        <v>235</v>
      </c>
      <c r="N70" s="189" t="s">
        <v>1565</v>
      </c>
      <c r="O70" s="189" t="s">
        <v>1566</v>
      </c>
      <c r="P70" s="163"/>
      <c r="Q70" s="199" t="s">
        <v>639</v>
      </c>
      <c r="R70" s="199" t="s">
        <v>1567</v>
      </c>
      <c r="S70" s="187" t="s">
        <v>1568</v>
      </c>
      <c r="T70" s="187" t="s">
        <v>1569</v>
      </c>
      <c r="U70" s="163" t="s">
        <v>1570</v>
      </c>
      <c r="V70" s="163"/>
      <c r="W70" s="201"/>
      <c r="X70" s="201"/>
      <c r="Y70" s="201"/>
      <c r="Z70" s="201"/>
      <c r="AA70" s="164">
        <f>IF(OR(J70="Fail",ISBLANK(J70)),INDEX('Issue Code Table'!C:C,MATCH(N:N,'Issue Code Table'!A:A,0)),IF(M70="Critical",6,IF(M70="Significant",5,IF(M70="Moderate",3,2))))</f>
        <v>5</v>
      </c>
    </row>
    <row r="71" spans="1:27" s="159" customFormat="1" ht="100" x14ac:dyDescent="0.25">
      <c r="A71" s="177" t="s">
        <v>1571</v>
      </c>
      <c r="B71" s="215" t="s">
        <v>707</v>
      </c>
      <c r="C71" s="216" t="s">
        <v>708</v>
      </c>
      <c r="D71" s="177" t="s">
        <v>168</v>
      </c>
      <c r="E71" s="179" t="s">
        <v>1572</v>
      </c>
      <c r="F71" s="179" t="s">
        <v>1573</v>
      </c>
      <c r="G71" s="179" t="s">
        <v>1574</v>
      </c>
      <c r="H71" s="202" t="s">
        <v>1575</v>
      </c>
      <c r="I71" s="202"/>
      <c r="J71" s="202"/>
      <c r="K71" s="202" t="s">
        <v>1576</v>
      </c>
      <c r="L71" s="202"/>
      <c r="M71" s="202" t="s">
        <v>235</v>
      </c>
      <c r="N71" s="202" t="s">
        <v>714</v>
      </c>
      <c r="O71" s="180" t="s">
        <v>715</v>
      </c>
      <c r="P71" s="202"/>
      <c r="Q71" s="203" t="s">
        <v>639</v>
      </c>
      <c r="R71" s="203" t="s">
        <v>1577</v>
      </c>
      <c r="S71" s="179" t="s">
        <v>1578</v>
      </c>
      <c r="T71" s="179" t="s">
        <v>1574</v>
      </c>
      <c r="U71" s="179" t="s">
        <v>1574</v>
      </c>
      <c r="V71" s="202"/>
      <c r="W71" s="201"/>
      <c r="X71" s="201"/>
      <c r="Y71" s="201"/>
      <c r="Z71" s="201"/>
      <c r="AA71" s="164">
        <f>IF(OR(J71="Fail",ISBLANK(J71)),INDEX('Issue Code Table'!C:C,MATCH(N:N,'Issue Code Table'!A:A,0)),IF(M71="Critical",6,IF(M71="Significant",5,IF(M71="Moderate",3,2))))</f>
        <v>4</v>
      </c>
    </row>
    <row r="72" spans="1:27" s="159" customFormat="1" ht="100" x14ac:dyDescent="0.25">
      <c r="A72" s="177" t="s">
        <v>1579</v>
      </c>
      <c r="B72" s="213" t="s">
        <v>707</v>
      </c>
      <c r="C72" s="214" t="s">
        <v>708</v>
      </c>
      <c r="D72" s="185" t="s">
        <v>168</v>
      </c>
      <c r="E72" s="187" t="s">
        <v>1580</v>
      </c>
      <c r="F72" s="187" t="s">
        <v>1573</v>
      </c>
      <c r="G72" s="187" t="s">
        <v>1574</v>
      </c>
      <c r="H72" s="163" t="s">
        <v>1581</v>
      </c>
      <c r="I72" s="163"/>
      <c r="J72" s="163"/>
      <c r="K72" s="163" t="s">
        <v>1582</v>
      </c>
      <c r="L72" s="163"/>
      <c r="M72" s="163" t="s">
        <v>235</v>
      </c>
      <c r="N72" s="163" t="s">
        <v>714</v>
      </c>
      <c r="O72" s="188" t="s">
        <v>715</v>
      </c>
      <c r="P72" s="163"/>
      <c r="Q72" s="199" t="s">
        <v>639</v>
      </c>
      <c r="R72" s="199" t="s">
        <v>1583</v>
      </c>
      <c r="S72" s="187" t="s">
        <v>1578</v>
      </c>
      <c r="T72" s="187" t="s">
        <v>1574</v>
      </c>
      <c r="U72" s="187" t="s">
        <v>1574</v>
      </c>
      <c r="V72" s="163"/>
      <c r="W72" s="201"/>
      <c r="X72" s="201"/>
      <c r="Y72" s="201"/>
      <c r="Z72" s="201"/>
      <c r="AA72" s="164">
        <f>IF(OR(J72="Fail",ISBLANK(J72)),INDEX('Issue Code Table'!C:C,MATCH(N:N,'Issue Code Table'!A:A,0)),IF(M72="Critical",6,IF(M72="Significant",5,IF(M72="Moderate",3,2))))</f>
        <v>4</v>
      </c>
    </row>
    <row r="73" spans="1:27" s="159" customFormat="1" ht="175" x14ac:dyDescent="0.25">
      <c r="A73" s="177" t="s">
        <v>1584</v>
      </c>
      <c r="B73" s="202" t="s">
        <v>655</v>
      </c>
      <c r="C73" s="202" t="s">
        <v>656</v>
      </c>
      <c r="D73" s="177" t="s">
        <v>168</v>
      </c>
      <c r="E73" s="179" t="s">
        <v>1585</v>
      </c>
      <c r="F73" s="179" t="s">
        <v>1586</v>
      </c>
      <c r="G73" s="179" t="s">
        <v>1587</v>
      </c>
      <c r="H73" s="202" t="s">
        <v>1588</v>
      </c>
      <c r="I73" s="202"/>
      <c r="J73" s="202"/>
      <c r="K73" s="202" t="s">
        <v>1589</v>
      </c>
      <c r="L73" s="202"/>
      <c r="M73" s="180" t="s">
        <v>235</v>
      </c>
      <c r="N73" s="181" t="s">
        <v>714</v>
      </c>
      <c r="O73" s="180" t="s">
        <v>715</v>
      </c>
      <c r="P73" s="202"/>
      <c r="Q73" s="203" t="s">
        <v>639</v>
      </c>
      <c r="R73" s="203" t="s">
        <v>1590</v>
      </c>
      <c r="S73" s="179" t="s">
        <v>1591</v>
      </c>
      <c r="T73" s="179" t="s">
        <v>1592</v>
      </c>
      <c r="U73" s="202" t="s">
        <v>1592</v>
      </c>
      <c r="V73" s="202"/>
      <c r="W73" s="201"/>
      <c r="X73" s="201"/>
      <c r="Y73" s="201"/>
      <c r="Z73" s="201"/>
      <c r="AA73" s="164">
        <f>IF(OR(J73="Fail",ISBLANK(J73)),INDEX('Issue Code Table'!C:C,MATCH(N:N,'Issue Code Table'!A:A,0)),IF(M73="Critical",6,IF(M73="Significant",5,IF(M73="Moderate",3,2))))</f>
        <v>4</v>
      </c>
    </row>
    <row r="74" spans="1:27" s="159" customFormat="1" ht="212.5" x14ac:dyDescent="0.25">
      <c r="A74" s="177" t="s">
        <v>1593</v>
      </c>
      <c r="B74" s="163" t="s">
        <v>976</v>
      </c>
      <c r="C74" s="163" t="s">
        <v>977</v>
      </c>
      <c r="D74" s="185" t="s">
        <v>168</v>
      </c>
      <c r="E74" s="187" t="s">
        <v>1594</v>
      </c>
      <c r="F74" s="187" t="s">
        <v>1595</v>
      </c>
      <c r="G74" s="187" t="s">
        <v>1596</v>
      </c>
      <c r="H74" s="163" t="s">
        <v>1597</v>
      </c>
      <c r="I74" s="163"/>
      <c r="J74" s="163"/>
      <c r="K74" s="163" t="s">
        <v>1598</v>
      </c>
      <c r="L74" s="163"/>
      <c r="M74" s="163" t="s">
        <v>189</v>
      </c>
      <c r="N74" s="189" t="s">
        <v>983</v>
      </c>
      <c r="O74" s="189" t="s">
        <v>984</v>
      </c>
      <c r="P74" s="163"/>
      <c r="Q74" s="199" t="s">
        <v>639</v>
      </c>
      <c r="R74" s="199" t="s">
        <v>1599</v>
      </c>
      <c r="S74" s="187" t="s">
        <v>1600</v>
      </c>
      <c r="T74" s="187" t="s">
        <v>1601</v>
      </c>
      <c r="U74" s="163" t="s">
        <v>1602</v>
      </c>
      <c r="V74" s="163" t="s">
        <v>1603</v>
      </c>
      <c r="W74" s="201"/>
      <c r="X74" s="201"/>
      <c r="Y74" s="201"/>
      <c r="Z74" s="201"/>
      <c r="AA74" s="164">
        <f>IF(OR(J74="Fail",ISBLANK(J74)),INDEX('Issue Code Table'!C:C,MATCH(N:N,'Issue Code Table'!A:A,0)),IF(M74="Critical",6,IF(M74="Significant",5,IF(M74="Moderate",3,2))))</f>
        <v>6</v>
      </c>
    </row>
    <row r="75" spans="1:27" s="159" customFormat="1" ht="162.5" x14ac:dyDescent="0.25">
      <c r="A75" s="177" t="s">
        <v>1604</v>
      </c>
      <c r="B75" s="215" t="s">
        <v>1605</v>
      </c>
      <c r="C75" s="216" t="s">
        <v>1606</v>
      </c>
      <c r="D75" s="177" t="s">
        <v>168</v>
      </c>
      <c r="E75" s="179" t="s">
        <v>1607</v>
      </c>
      <c r="F75" s="179" t="s">
        <v>1608</v>
      </c>
      <c r="G75" s="178" t="s">
        <v>1609</v>
      </c>
      <c r="H75" s="177" t="s">
        <v>1610</v>
      </c>
      <c r="I75" s="208"/>
      <c r="J75" s="191"/>
      <c r="K75" s="177" t="s">
        <v>1611</v>
      </c>
      <c r="L75" s="177" t="s">
        <v>1611</v>
      </c>
      <c r="M75" s="180" t="s">
        <v>902</v>
      </c>
      <c r="N75" s="181" t="s">
        <v>903</v>
      </c>
      <c r="O75" s="180" t="s">
        <v>904</v>
      </c>
      <c r="P75" s="202"/>
      <c r="Q75" s="203" t="s">
        <v>639</v>
      </c>
      <c r="R75" s="203" t="s">
        <v>1612</v>
      </c>
      <c r="S75" s="179" t="s">
        <v>1613</v>
      </c>
      <c r="T75" s="183" t="s">
        <v>1614</v>
      </c>
      <c r="U75" s="183" t="s">
        <v>1615</v>
      </c>
      <c r="V75" s="202"/>
      <c r="W75" s="201"/>
      <c r="X75" s="201"/>
      <c r="Y75" s="201"/>
      <c r="Z75" s="201"/>
      <c r="AA75" s="164">
        <f>IF(OR(J75="Fail",ISBLANK(J75)),INDEX('Issue Code Table'!C:C,MATCH(N:N,'Issue Code Table'!A:A,0)),IF(M75="Critical",6,IF(M75="Significant",5,IF(M75="Moderate",3,2))))</f>
        <v>2</v>
      </c>
    </row>
    <row r="76" spans="1:27" ht="225" x14ac:dyDescent="0.25">
      <c r="A76" s="177" t="s">
        <v>1616</v>
      </c>
      <c r="B76" s="178" t="s">
        <v>181</v>
      </c>
      <c r="C76" s="178" t="s">
        <v>182</v>
      </c>
      <c r="D76" s="177" t="s">
        <v>168</v>
      </c>
      <c r="E76" s="179" t="s">
        <v>1617</v>
      </c>
      <c r="F76" s="179" t="s">
        <v>1618</v>
      </c>
      <c r="G76" s="202" t="s">
        <v>1619</v>
      </c>
      <c r="H76" s="226" t="s">
        <v>1620</v>
      </c>
      <c r="I76" s="226"/>
      <c r="J76" s="226"/>
      <c r="K76" s="226" t="s">
        <v>1621</v>
      </c>
      <c r="L76" s="202" t="s">
        <v>1622</v>
      </c>
      <c r="M76" s="226" t="s">
        <v>189</v>
      </c>
      <c r="N76" s="227" t="s">
        <v>190</v>
      </c>
      <c r="O76" s="202" t="s">
        <v>191</v>
      </c>
      <c r="P76" s="226"/>
      <c r="Q76" s="228" t="s">
        <v>1623</v>
      </c>
      <c r="R76" s="228" t="s">
        <v>1624</v>
      </c>
      <c r="S76" s="179" t="s">
        <v>1625</v>
      </c>
      <c r="T76" s="179" t="s">
        <v>1626</v>
      </c>
      <c r="U76" s="183" t="s">
        <v>1627</v>
      </c>
      <c r="V76" s="183" t="s">
        <v>1628</v>
      </c>
      <c r="AA76" s="164" t="e">
        <f>IF(OR(J76="Fail",ISBLANK(J76)),INDEX('Issue Code Table'!C:C,MATCH(N:N,'Issue Code Table'!A:A,0)),IF(M76="Critical",6,IF(M76="Significant",5,IF(M76="Moderate",3,2))))</f>
        <v>#N/A</v>
      </c>
    </row>
    <row r="77" spans="1:27" ht="225" x14ac:dyDescent="0.25">
      <c r="A77" s="177" t="s">
        <v>1629</v>
      </c>
      <c r="B77" s="229" t="s">
        <v>181</v>
      </c>
      <c r="C77" s="229" t="s">
        <v>182</v>
      </c>
      <c r="D77" s="185" t="s">
        <v>168</v>
      </c>
      <c r="E77" s="187" t="s">
        <v>1630</v>
      </c>
      <c r="F77" s="187" t="s">
        <v>1631</v>
      </c>
      <c r="G77" s="163" t="s">
        <v>1619</v>
      </c>
      <c r="H77" s="163" t="s">
        <v>1632</v>
      </c>
      <c r="I77" s="230"/>
      <c r="J77" s="230"/>
      <c r="K77" s="163" t="s">
        <v>1633</v>
      </c>
      <c r="L77" s="230"/>
      <c r="M77" s="230" t="s">
        <v>189</v>
      </c>
      <c r="N77" s="227" t="s">
        <v>190</v>
      </c>
      <c r="O77" s="163" t="s">
        <v>191</v>
      </c>
      <c r="P77" s="230"/>
      <c r="Q77" s="231" t="s">
        <v>1623</v>
      </c>
      <c r="R77" s="231" t="s">
        <v>727</v>
      </c>
      <c r="S77" s="187" t="s">
        <v>1634</v>
      </c>
      <c r="T77" s="187" t="s">
        <v>1626</v>
      </c>
      <c r="U77" s="200" t="s">
        <v>1627</v>
      </c>
      <c r="V77" s="200" t="s">
        <v>1628</v>
      </c>
      <c r="AA77" s="164" t="e">
        <f>IF(OR(J77="Fail",ISBLANK(J77)),INDEX('Issue Code Table'!C:C,MATCH(N:N,'Issue Code Table'!A:A,0)),IF(M77="Critical",6,IF(M77="Significant",5,IF(M77="Moderate",3,2))))</f>
        <v>#N/A</v>
      </c>
    </row>
    <row r="78" spans="1:27" ht="100" x14ac:dyDescent="0.25">
      <c r="A78" s="177" t="s">
        <v>1635</v>
      </c>
      <c r="B78" s="178" t="s">
        <v>181</v>
      </c>
      <c r="C78" s="178" t="s">
        <v>182</v>
      </c>
      <c r="D78" s="177" t="s">
        <v>168</v>
      </c>
      <c r="E78" s="179" t="s">
        <v>1636</v>
      </c>
      <c r="F78" s="179" t="s">
        <v>1637</v>
      </c>
      <c r="G78" s="179" t="s">
        <v>1638</v>
      </c>
      <c r="H78" s="226" t="s">
        <v>1639</v>
      </c>
      <c r="I78" s="226"/>
      <c r="J78" s="226"/>
      <c r="K78" s="202" t="s">
        <v>1640</v>
      </c>
      <c r="L78" s="226"/>
      <c r="M78" s="226" t="s">
        <v>235</v>
      </c>
      <c r="N78" s="191" t="s">
        <v>1641</v>
      </c>
      <c r="O78" s="191" t="s">
        <v>1642</v>
      </c>
      <c r="P78" s="226"/>
      <c r="Q78" s="228" t="s">
        <v>1623</v>
      </c>
      <c r="R78" s="228" t="s">
        <v>798</v>
      </c>
      <c r="S78" s="179" t="s">
        <v>1643</v>
      </c>
      <c r="T78" s="179" t="s">
        <v>1644</v>
      </c>
      <c r="U78" s="202" t="s">
        <v>1645</v>
      </c>
      <c r="V78" s="202" t="s">
        <v>1646</v>
      </c>
      <c r="AA78" s="164">
        <f>IF(OR(J78="Fail",ISBLANK(J78)),INDEX('Issue Code Table'!C:C,MATCH(N:N,'Issue Code Table'!A:A,0)),IF(M78="Critical",6,IF(M78="Significant",5,IF(M78="Moderate",3,2))))</f>
        <v>5</v>
      </c>
    </row>
    <row r="79" spans="1:27" ht="75" x14ac:dyDescent="0.25">
      <c r="A79" s="177" t="s">
        <v>1647</v>
      </c>
      <c r="B79" s="230" t="s">
        <v>268</v>
      </c>
      <c r="C79" s="230" t="s">
        <v>1648</v>
      </c>
      <c r="D79" s="185" t="s">
        <v>168</v>
      </c>
      <c r="E79" s="187" t="s">
        <v>1649</v>
      </c>
      <c r="F79" s="187" t="s">
        <v>1650</v>
      </c>
      <c r="G79" s="163" t="s">
        <v>1651</v>
      </c>
      <c r="H79" s="163" t="s">
        <v>1652</v>
      </c>
      <c r="I79" s="230"/>
      <c r="J79" s="230"/>
      <c r="K79" s="163" t="s">
        <v>1653</v>
      </c>
      <c r="L79" s="230"/>
      <c r="M79" s="230" t="s">
        <v>189</v>
      </c>
      <c r="N79" s="189" t="s">
        <v>938</v>
      </c>
      <c r="O79" s="189" t="s">
        <v>1654</v>
      </c>
      <c r="P79" s="230"/>
      <c r="Q79" s="231" t="s">
        <v>1623</v>
      </c>
      <c r="R79" s="231" t="s">
        <v>841</v>
      </c>
      <c r="S79" s="187" t="s">
        <v>1655</v>
      </c>
      <c r="T79" s="187" t="s">
        <v>1656</v>
      </c>
      <c r="U79" s="163" t="s">
        <v>1657</v>
      </c>
      <c r="V79" s="163" t="s">
        <v>1658</v>
      </c>
      <c r="AA79" s="164">
        <f>IF(OR(J79="Fail",ISBLANK(J79)),INDEX('Issue Code Table'!C:C,MATCH(N:N,'Issue Code Table'!A:A,0)),IF(M79="Critical",6,IF(M79="Significant",5,IF(M79="Moderate",3,2))))</f>
        <v>6</v>
      </c>
    </row>
    <row r="80" spans="1:27" ht="75" x14ac:dyDescent="0.25">
      <c r="A80" s="177" t="s">
        <v>1659</v>
      </c>
      <c r="B80" s="226" t="s">
        <v>268</v>
      </c>
      <c r="C80" s="226" t="s">
        <v>269</v>
      </c>
      <c r="D80" s="177" t="s">
        <v>168</v>
      </c>
      <c r="E80" s="179" t="s">
        <v>1660</v>
      </c>
      <c r="F80" s="179" t="s">
        <v>1661</v>
      </c>
      <c r="G80" s="202" t="s">
        <v>1662</v>
      </c>
      <c r="H80" s="202" t="s">
        <v>1663</v>
      </c>
      <c r="I80" s="226"/>
      <c r="J80" s="226"/>
      <c r="K80" s="226" t="s">
        <v>1664</v>
      </c>
      <c r="L80" s="226"/>
      <c r="M80" s="226" t="s">
        <v>189</v>
      </c>
      <c r="N80" s="191" t="s">
        <v>288</v>
      </c>
      <c r="O80" s="191" t="s">
        <v>1665</v>
      </c>
      <c r="P80" s="226"/>
      <c r="Q80" s="228" t="s">
        <v>1623</v>
      </c>
      <c r="R80" s="228" t="s">
        <v>1666</v>
      </c>
      <c r="S80" s="179" t="s">
        <v>1667</v>
      </c>
      <c r="T80" s="202" t="s">
        <v>1668</v>
      </c>
      <c r="U80" s="202" t="s">
        <v>1669</v>
      </c>
      <c r="V80" s="202" t="s">
        <v>1670</v>
      </c>
      <c r="AA80" s="164">
        <f>IF(OR(J80="Fail",ISBLANK(J80)),INDEX('Issue Code Table'!C:C,MATCH(N:N,'Issue Code Table'!A:A,0)),IF(M80="Critical",6,IF(M80="Significant",5,IF(M80="Moderate",3,2))))</f>
        <v>5</v>
      </c>
    </row>
    <row r="81" spans="1:27" ht="75" x14ac:dyDescent="0.25">
      <c r="A81" s="177" t="s">
        <v>1671</v>
      </c>
      <c r="B81" s="230" t="s">
        <v>655</v>
      </c>
      <c r="C81" s="230" t="s">
        <v>656</v>
      </c>
      <c r="D81" s="185" t="s">
        <v>168</v>
      </c>
      <c r="E81" s="187" t="s">
        <v>1672</v>
      </c>
      <c r="F81" s="187" t="s">
        <v>1673</v>
      </c>
      <c r="G81" s="163" t="s">
        <v>1674</v>
      </c>
      <c r="H81" s="163" t="s">
        <v>1675</v>
      </c>
      <c r="I81" s="230"/>
      <c r="J81" s="230"/>
      <c r="K81" s="163" t="s">
        <v>1676</v>
      </c>
      <c r="L81" s="230"/>
      <c r="M81" s="230" t="s">
        <v>189</v>
      </c>
      <c r="N81" s="189" t="s">
        <v>288</v>
      </c>
      <c r="O81" s="189" t="s">
        <v>1665</v>
      </c>
      <c r="P81" s="230"/>
      <c r="Q81" s="231" t="s">
        <v>1623</v>
      </c>
      <c r="R81" s="231" t="s">
        <v>882</v>
      </c>
      <c r="S81" s="187" t="s">
        <v>1677</v>
      </c>
      <c r="T81" s="163" t="s">
        <v>1678</v>
      </c>
      <c r="U81" s="163" t="s">
        <v>1679</v>
      </c>
      <c r="V81" s="163" t="s">
        <v>1680</v>
      </c>
      <c r="AA81" s="164">
        <f>IF(OR(J81="Fail",ISBLANK(J81)),INDEX('Issue Code Table'!C:C,MATCH(N:N,'Issue Code Table'!A:A,0)),IF(M81="Critical",6,IF(M81="Significant",5,IF(M81="Moderate",3,2))))</f>
        <v>5</v>
      </c>
    </row>
    <row r="82" spans="1:27" ht="87.5" x14ac:dyDescent="0.25">
      <c r="A82" s="177" t="s">
        <v>1681</v>
      </c>
      <c r="B82" s="226" t="s">
        <v>268</v>
      </c>
      <c r="C82" s="226" t="s">
        <v>269</v>
      </c>
      <c r="D82" s="177" t="s">
        <v>168</v>
      </c>
      <c r="E82" s="179" t="s">
        <v>1682</v>
      </c>
      <c r="F82" s="179" t="s">
        <v>1683</v>
      </c>
      <c r="G82" s="202" t="s">
        <v>1684</v>
      </c>
      <c r="H82" s="202" t="s">
        <v>1685</v>
      </c>
      <c r="I82" s="226"/>
      <c r="J82" s="226"/>
      <c r="K82" s="226" t="s">
        <v>1686</v>
      </c>
      <c r="L82" s="226"/>
      <c r="M82" s="226" t="s">
        <v>189</v>
      </c>
      <c r="N82" s="191" t="s">
        <v>288</v>
      </c>
      <c r="O82" s="191" t="s">
        <v>1665</v>
      </c>
      <c r="P82" s="226"/>
      <c r="Q82" s="228" t="s">
        <v>1623</v>
      </c>
      <c r="R82" s="228" t="s">
        <v>905</v>
      </c>
      <c r="S82" s="179" t="s">
        <v>1687</v>
      </c>
      <c r="T82" s="179" t="s">
        <v>1688</v>
      </c>
      <c r="U82" s="202" t="s">
        <v>1689</v>
      </c>
      <c r="V82" s="202" t="s">
        <v>1690</v>
      </c>
      <c r="AA82" s="164">
        <f>IF(OR(J82="Fail",ISBLANK(J82)),INDEX('Issue Code Table'!C:C,MATCH(N:N,'Issue Code Table'!A:A,0)),IF(M82="Critical",6,IF(M82="Significant",5,IF(M82="Moderate",3,2))))</f>
        <v>5</v>
      </c>
    </row>
    <row r="83" spans="1:27" ht="62.5" x14ac:dyDescent="0.25">
      <c r="A83" s="177" t="s">
        <v>1691</v>
      </c>
      <c r="B83" s="230" t="s">
        <v>268</v>
      </c>
      <c r="C83" s="230" t="s">
        <v>269</v>
      </c>
      <c r="D83" s="185" t="s">
        <v>168</v>
      </c>
      <c r="E83" s="187" t="s">
        <v>1692</v>
      </c>
      <c r="F83" s="187" t="s">
        <v>1693</v>
      </c>
      <c r="G83" s="163" t="s">
        <v>1694</v>
      </c>
      <c r="H83" s="163" t="s">
        <v>1695</v>
      </c>
      <c r="I83" s="230"/>
      <c r="J83" s="230"/>
      <c r="K83" s="230" t="s">
        <v>1696</v>
      </c>
      <c r="L83" s="230"/>
      <c r="M83" s="230" t="s">
        <v>189</v>
      </c>
      <c r="N83" s="189" t="s">
        <v>288</v>
      </c>
      <c r="O83" s="189" t="s">
        <v>1665</v>
      </c>
      <c r="P83" s="230"/>
      <c r="Q83" s="231" t="s">
        <v>1623</v>
      </c>
      <c r="R83" s="231" t="s">
        <v>1697</v>
      </c>
      <c r="S83" s="187" t="s">
        <v>1698</v>
      </c>
      <c r="T83" s="187" t="s">
        <v>1699</v>
      </c>
      <c r="U83" s="163" t="s">
        <v>1700</v>
      </c>
      <c r="V83" s="163" t="s">
        <v>1701</v>
      </c>
      <c r="AA83" s="164">
        <f>IF(OR(J83="Fail",ISBLANK(J83)),INDEX('Issue Code Table'!C:C,MATCH(N:N,'Issue Code Table'!A:A,0)),IF(M83="Critical",6,IF(M83="Significant",5,IF(M83="Moderate",3,2))))</f>
        <v>5</v>
      </c>
    </row>
    <row r="84" spans="1:27" ht="62.5" x14ac:dyDescent="0.25">
      <c r="A84" s="177" t="s">
        <v>1702</v>
      </c>
      <c r="B84" s="226" t="s">
        <v>268</v>
      </c>
      <c r="C84" s="226" t="s">
        <v>269</v>
      </c>
      <c r="D84" s="177" t="s">
        <v>168</v>
      </c>
      <c r="E84" s="179" t="s">
        <v>1703</v>
      </c>
      <c r="F84" s="179" t="s">
        <v>1704</v>
      </c>
      <c r="G84" s="202" t="s">
        <v>1705</v>
      </c>
      <c r="H84" s="202" t="s">
        <v>1706</v>
      </c>
      <c r="I84" s="226"/>
      <c r="J84" s="226"/>
      <c r="K84" s="226" t="s">
        <v>1707</v>
      </c>
      <c r="L84" s="226"/>
      <c r="M84" s="226" t="s">
        <v>189</v>
      </c>
      <c r="N84" s="191" t="s">
        <v>288</v>
      </c>
      <c r="O84" s="191" t="s">
        <v>1665</v>
      </c>
      <c r="P84" s="226"/>
      <c r="Q84" s="228" t="s">
        <v>1623</v>
      </c>
      <c r="R84" s="228" t="s">
        <v>1708</v>
      </c>
      <c r="S84" s="179" t="s">
        <v>1709</v>
      </c>
      <c r="T84" s="179" t="s">
        <v>1710</v>
      </c>
      <c r="U84" s="202" t="s">
        <v>1711</v>
      </c>
      <c r="V84" s="202" t="s">
        <v>1712</v>
      </c>
      <c r="AA84" s="164">
        <f>IF(OR(J84="Fail",ISBLANK(J84)),INDEX('Issue Code Table'!C:C,MATCH(N:N,'Issue Code Table'!A:A,0)),IF(M84="Critical",6,IF(M84="Significant",5,IF(M84="Moderate",3,2))))</f>
        <v>5</v>
      </c>
    </row>
    <row r="85" spans="1:27" ht="62.5" x14ac:dyDescent="0.25">
      <c r="A85" s="177" t="s">
        <v>1713</v>
      </c>
      <c r="B85" s="230" t="s">
        <v>268</v>
      </c>
      <c r="C85" s="230" t="s">
        <v>269</v>
      </c>
      <c r="D85" s="185" t="s">
        <v>168</v>
      </c>
      <c r="E85" s="187" t="s">
        <v>1714</v>
      </c>
      <c r="F85" s="187" t="s">
        <v>1715</v>
      </c>
      <c r="G85" s="163" t="s">
        <v>1716</v>
      </c>
      <c r="H85" s="163" t="s">
        <v>1717</v>
      </c>
      <c r="I85" s="230"/>
      <c r="J85" s="230"/>
      <c r="K85" s="163" t="s">
        <v>1718</v>
      </c>
      <c r="L85" s="230"/>
      <c r="M85" s="230" t="s">
        <v>189</v>
      </c>
      <c r="N85" s="189" t="s">
        <v>288</v>
      </c>
      <c r="O85" s="189" t="s">
        <v>1665</v>
      </c>
      <c r="P85" s="230"/>
      <c r="Q85" s="231" t="s">
        <v>1623</v>
      </c>
      <c r="R85" s="231" t="s">
        <v>1719</v>
      </c>
      <c r="S85" s="187" t="s">
        <v>1720</v>
      </c>
      <c r="T85" s="187" t="s">
        <v>1721</v>
      </c>
      <c r="U85" s="187" t="s">
        <v>1721</v>
      </c>
      <c r="V85" s="163" t="s">
        <v>1722</v>
      </c>
      <c r="AA85" s="164">
        <f>IF(OR(J85="Fail",ISBLANK(J85)),INDEX('Issue Code Table'!C:C,MATCH(N:N,'Issue Code Table'!A:A,0)),IF(M85="Critical",6,IF(M85="Significant",5,IF(M85="Moderate",3,2))))</f>
        <v>5</v>
      </c>
    </row>
    <row r="86" spans="1:27" ht="75" x14ac:dyDescent="0.25">
      <c r="A86" s="177" t="s">
        <v>1723</v>
      </c>
      <c r="B86" s="226" t="s">
        <v>268</v>
      </c>
      <c r="C86" s="226" t="s">
        <v>269</v>
      </c>
      <c r="D86" s="177" t="s">
        <v>168</v>
      </c>
      <c r="E86" s="179" t="s">
        <v>1724</v>
      </c>
      <c r="F86" s="179" t="s">
        <v>1725</v>
      </c>
      <c r="G86" s="202" t="s">
        <v>1726</v>
      </c>
      <c r="H86" s="202" t="s">
        <v>1727</v>
      </c>
      <c r="I86" s="226"/>
      <c r="J86" s="226"/>
      <c r="K86" s="202" t="s">
        <v>1728</v>
      </c>
      <c r="L86" s="226"/>
      <c r="M86" s="226" t="s">
        <v>189</v>
      </c>
      <c r="N86" s="191" t="s">
        <v>288</v>
      </c>
      <c r="O86" s="191" t="s">
        <v>1665</v>
      </c>
      <c r="P86" s="226"/>
      <c r="Q86" s="228" t="s">
        <v>1623</v>
      </c>
      <c r="R86" s="228" t="s">
        <v>1729</v>
      </c>
      <c r="S86" s="179" t="s">
        <v>1730</v>
      </c>
      <c r="T86" s="179" t="s">
        <v>1731</v>
      </c>
      <c r="U86" s="179" t="s">
        <v>1732</v>
      </c>
      <c r="V86" s="202" t="s">
        <v>1733</v>
      </c>
      <c r="AA86" s="164">
        <f>IF(OR(J86="Fail",ISBLANK(J86)),INDEX('Issue Code Table'!C:C,MATCH(N:N,'Issue Code Table'!A:A,0)),IF(M86="Critical",6,IF(M86="Significant",5,IF(M86="Moderate",3,2))))</f>
        <v>5</v>
      </c>
    </row>
    <row r="87" spans="1:27" ht="75" x14ac:dyDescent="0.25">
      <c r="A87" s="177" t="s">
        <v>1734</v>
      </c>
      <c r="B87" s="230" t="s">
        <v>655</v>
      </c>
      <c r="C87" s="230" t="s">
        <v>656</v>
      </c>
      <c r="D87" s="185" t="s">
        <v>168</v>
      </c>
      <c r="E87" s="187" t="s">
        <v>1735</v>
      </c>
      <c r="F87" s="187" t="s">
        <v>1736</v>
      </c>
      <c r="G87" s="163" t="s">
        <v>1737</v>
      </c>
      <c r="H87" s="163" t="s">
        <v>1738</v>
      </c>
      <c r="I87" s="230"/>
      <c r="J87" s="230"/>
      <c r="K87" s="163" t="s">
        <v>1739</v>
      </c>
      <c r="L87" s="230"/>
      <c r="M87" s="230" t="s">
        <v>189</v>
      </c>
      <c r="N87" s="189" t="s">
        <v>288</v>
      </c>
      <c r="O87" s="189" t="s">
        <v>1665</v>
      </c>
      <c r="P87" s="230"/>
      <c r="Q87" s="231" t="s">
        <v>1623</v>
      </c>
      <c r="R87" s="231" t="s">
        <v>1740</v>
      </c>
      <c r="S87" s="187" t="s">
        <v>1741</v>
      </c>
      <c r="T87" s="187" t="s">
        <v>1742</v>
      </c>
      <c r="U87" s="187" t="s">
        <v>1743</v>
      </c>
      <c r="V87" s="163" t="s">
        <v>1744</v>
      </c>
      <c r="AA87" s="164">
        <f>IF(OR(J87="Fail",ISBLANK(J87)),INDEX('Issue Code Table'!C:C,MATCH(N:N,'Issue Code Table'!A:A,0)),IF(M87="Critical",6,IF(M87="Significant",5,IF(M87="Moderate",3,2))))</f>
        <v>5</v>
      </c>
    </row>
    <row r="88" spans="1:27" ht="62.5" x14ac:dyDescent="0.25">
      <c r="A88" s="177" t="s">
        <v>1745</v>
      </c>
      <c r="B88" s="226" t="s">
        <v>976</v>
      </c>
      <c r="C88" s="226" t="s">
        <v>977</v>
      </c>
      <c r="D88" s="177" t="s">
        <v>168</v>
      </c>
      <c r="E88" s="179" t="s">
        <v>1746</v>
      </c>
      <c r="F88" s="179" t="s">
        <v>1747</v>
      </c>
      <c r="G88" s="202" t="s">
        <v>1748</v>
      </c>
      <c r="H88" s="202" t="s">
        <v>1749</v>
      </c>
      <c r="I88" s="226"/>
      <c r="J88" s="226"/>
      <c r="K88" s="202" t="s">
        <v>1749</v>
      </c>
      <c r="L88" s="226"/>
      <c r="M88" s="226" t="s">
        <v>235</v>
      </c>
      <c r="N88" s="191" t="s">
        <v>1231</v>
      </c>
      <c r="O88" s="191" t="s">
        <v>1750</v>
      </c>
      <c r="P88" s="226"/>
      <c r="Q88" s="228" t="s">
        <v>1623</v>
      </c>
      <c r="R88" s="228" t="s">
        <v>1751</v>
      </c>
      <c r="S88" s="179" t="s">
        <v>1752</v>
      </c>
      <c r="T88" s="179" t="s">
        <v>1753</v>
      </c>
      <c r="U88" s="202" t="s">
        <v>1754</v>
      </c>
      <c r="V88" s="202"/>
      <c r="AA88" s="164">
        <f>IF(OR(J88="Fail",ISBLANK(J88)),INDEX('Issue Code Table'!C:C,MATCH(N:N,'Issue Code Table'!A:A,0)),IF(M88="Critical",6,IF(M88="Significant",5,IF(M88="Moderate",3,2))))</f>
        <v>5</v>
      </c>
    </row>
    <row r="89" spans="1:27" ht="250" x14ac:dyDescent="0.25">
      <c r="A89" s="177" t="s">
        <v>1755</v>
      </c>
      <c r="B89" s="230" t="s">
        <v>366</v>
      </c>
      <c r="C89" s="163" t="s">
        <v>367</v>
      </c>
      <c r="D89" s="185" t="s">
        <v>168</v>
      </c>
      <c r="E89" s="187" t="s">
        <v>1756</v>
      </c>
      <c r="F89" s="187" t="s">
        <v>1757</v>
      </c>
      <c r="G89" s="163" t="s">
        <v>1758</v>
      </c>
      <c r="H89" s="163" t="s">
        <v>1759</v>
      </c>
      <c r="I89" s="230"/>
      <c r="J89" s="230"/>
      <c r="K89" s="163" t="s">
        <v>1760</v>
      </c>
      <c r="L89" s="230"/>
      <c r="M89" s="230" t="s">
        <v>235</v>
      </c>
      <c r="N89" s="189" t="s">
        <v>1761</v>
      </c>
      <c r="O89" s="189" t="s">
        <v>1762</v>
      </c>
      <c r="P89" s="230"/>
      <c r="Q89" s="231" t="s">
        <v>1623</v>
      </c>
      <c r="R89" s="231" t="s">
        <v>1763</v>
      </c>
      <c r="S89" s="187" t="s">
        <v>1764</v>
      </c>
      <c r="T89" s="163" t="s">
        <v>1765</v>
      </c>
      <c r="U89" s="163" t="s">
        <v>1766</v>
      </c>
      <c r="V89" s="163"/>
      <c r="AA89" s="164">
        <f>IF(OR(J89="Fail",ISBLANK(J89)),INDEX('Issue Code Table'!C:C,MATCH(N:N,'Issue Code Table'!A:A,0)),IF(M89="Critical",6,IF(M89="Significant",5,IF(M89="Moderate",3,2))))</f>
        <v>5</v>
      </c>
    </row>
    <row r="90" spans="1:27" s="262" customFormat="1" ht="350" x14ac:dyDescent="0.25">
      <c r="A90" s="177" t="s">
        <v>1767</v>
      </c>
      <c r="B90" s="177" t="s">
        <v>268</v>
      </c>
      <c r="C90" s="177" t="s">
        <v>269</v>
      </c>
      <c r="D90" s="179" t="s">
        <v>168</v>
      </c>
      <c r="E90" s="179" t="s">
        <v>1768</v>
      </c>
      <c r="F90" s="179" t="s">
        <v>1769</v>
      </c>
      <c r="G90" s="179" t="s">
        <v>1770</v>
      </c>
      <c r="H90" s="177" t="s">
        <v>314</v>
      </c>
      <c r="I90" s="208"/>
      <c r="J90" s="191"/>
      <c r="K90" s="177" t="s">
        <v>315</v>
      </c>
      <c r="L90" s="183"/>
      <c r="M90" s="180" t="s">
        <v>189</v>
      </c>
      <c r="N90" s="181" t="s">
        <v>275</v>
      </c>
      <c r="O90" s="202" t="s">
        <v>276</v>
      </c>
      <c r="P90" s="202"/>
      <c r="Q90" s="203" t="s">
        <v>639</v>
      </c>
      <c r="R90" s="203" t="s">
        <v>1771</v>
      </c>
      <c r="S90" s="179" t="s">
        <v>1772</v>
      </c>
      <c r="T90" s="179" t="s">
        <v>1773</v>
      </c>
      <c r="U90" s="183" t="s">
        <v>319</v>
      </c>
      <c r="V90" s="183" t="s">
        <v>320</v>
      </c>
      <c r="W90" s="159"/>
      <c r="X90" s="159"/>
      <c r="Y90" s="159"/>
      <c r="Z90" s="159"/>
      <c r="AA90" s="164"/>
    </row>
    <row r="91" spans="1:27" s="159" customFormat="1" ht="409.5" x14ac:dyDescent="0.25">
      <c r="A91" s="177" t="s">
        <v>1774</v>
      </c>
      <c r="B91" s="185" t="s">
        <v>227</v>
      </c>
      <c r="C91" s="185" t="s">
        <v>228</v>
      </c>
      <c r="D91" s="187" t="s">
        <v>229</v>
      </c>
      <c r="E91" s="187" t="s">
        <v>1775</v>
      </c>
      <c r="F91" s="187" t="s">
        <v>1776</v>
      </c>
      <c r="G91" s="187" t="s">
        <v>1777</v>
      </c>
      <c r="H91" s="185" t="s">
        <v>233</v>
      </c>
      <c r="I91" s="163"/>
      <c r="J91" s="163"/>
      <c r="K91" s="185" t="s">
        <v>234</v>
      </c>
      <c r="L91" s="200"/>
      <c r="M91" s="188" t="s">
        <v>235</v>
      </c>
      <c r="N91" s="198" t="s">
        <v>236</v>
      </c>
      <c r="O91" s="189" t="s">
        <v>237</v>
      </c>
      <c r="P91" s="163"/>
      <c r="Q91" s="199" t="s">
        <v>262</v>
      </c>
      <c r="R91" s="199" t="s">
        <v>1778</v>
      </c>
      <c r="S91" s="187" t="s">
        <v>239</v>
      </c>
      <c r="T91" s="187" t="s">
        <v>1779</v>
      </c>
      <c r="U91" s="200" t="s">
        <v>241</v>
      </c>
      <c r="V91" s="163"/>
      <c r="W91" s="201"/>
      <c r="X91" s="201"/>
      <c r="Y91" s="201"/>
      <c r="Z91" s="201"/>
      <c r="AA91" s="164">
        <f>IF(OR(J91="Fail",ISBLANK(J91)),INDEX('Issue Code Table'!C:C,MATCH(N:N,'Issue Code Table'!A:A,0)),IF(M91="Critical",6,IF(M91="Significant",5,IF(M91="Moderate",3,2))))</f>
        <v>5</v>
      </c>
    </row>
    <row r="92" spans="1:27" s="159" customFormat="1" ht="275" x14ac:dyDescent="0.25">
      <c r="A92" s="177" t="s">
        <v>1780</v>
      </c>
      <c r="B92" s="191" t="s">
        <v>1027</v>
      </c>
      <c r="C92" s="191" t="s">
        <v>1028</v>
      </c>
      <c r="D92" s="179" t="s">
        <v>229</v>
      </c>
      <c r="E92" s="179" t="s">
        <v>1781</v>
      </c>
      <c r="F92" s="179" t="s">
        <v>1782</v>
      </c>
      <c r="G92" s="179" t="s">
        <v>1031</v>
      </c>
      <c r="H92" s="177" t="s">
        <v>1032</v>
      </c>
      <c r="I92" s="202"/>
      <c r="J92" s="202"/>
      <c r="K92" s="177" t="s">
        <v>259</v>
      </c>
      <c r="L92" s="202"/>
      <c r="M92" s="180" t="s">
        <v>235</v>
      </c>
      <c r="N92" s="181" t="s">
        <v>260</v>
      </c>
      <c r="O92" s="180" t="s">
        <v>261</v>
      </c>
      <c r="P92" s="202"/>
      <c r="Q92" s="203" t="s">
        <v>262</v>
      </c>
      <c r="R92" s="203" t="s">
        <v>316</v>
      </c>
      <c r="S92" s="179" t="s">
        <v>1783</v>
      </c>
      <c r="T92" s="179" t="s">
        <v>1784</v>
      </c>
      <c r="U92" s="183" t="s">
        <v>266</v>
      </c>
      <c r="V92" s="202"/>
      <c r="W92" s="201"/>
      <c r="X92" s="201"/>
      <c r="Y92" s="201"/>
      <c r="Z92" s="201"/>
      <c r="AA92" s="164">
        <f>IF(OR(J92="Fail",ISBLANK(J92)),INDEX('Issue Code Table'!C:C,MATCH(N:N,'Issue Code Table'!A:A,0)),IF(M92="Critical",6,IF(M92="Significant",5,IF(M92="Moderate",3,2))))</f>
        <v>3</v>
      </c>
    </row>
    <row r="93" spans="1:27" s="159" customFormat="1" ht="212.5" x14ac:dyDescent="0.25">
      <c r="A93" s="177" t="s">
        <v>1785</v>
      </c>
      <c r="B93" s="163" t="s">
        <v>655</v>
      </c>
      <c r="C93" s="163" t="s">
        <v>656</v>
      </c>
      <c r="D93" s="187" t="s">
        <v>229</v>
      </c>
      <c r="E93" s="187" t="s">
        <v>1786</v>
      </c>
      <c r="F93" s="187" t="s">
        <v>1787</v>
      </c>
      <c r="G93" s="187" t="s">
        <v>1788</v>
      </c>
      <c r="H93" s="163" t="s">
        <v>1789</v>
      </c>
      <c r="I93" s="163"/>
      <c r="J93" s="163"/>
      <c r="K93" s="163" t="s">
        <v>1790</v>
      </c>
      <c r="L93" s="163"/>
      <c r="M93" s="188" t="s">
        <v>235</v>
      </c>
      <c r="N93" s="198" t="s">
        <v>236</v>
      </c>
      <c r="O93" s="189" t="s">
        <v>237</v>
      </c>
      <c r="P93" s="163"/>
      <c r="Q93" s="199" t="s">
        <v>262</v>
      </c>
      <c r="R93" s="199" t="s">
        <v>1791</v>
      </c>
      <c r="S93" s="187" t="s">
        <v>1792</v>
      </c>
      <c r="T93" s="187" t="s">
        <v>1793</v>
      </c>
      <c r="U93" s="163" t="s">
        <v>1794</v>
      </c>
      <c r="V93" s="163"/>
      <c r="W93" s="201"/>
      <c r="X93" s="201"/>
      <c r="Y93" s="201"/>
      <c r="Z93" s="201"/>
      <c r="AA93" s="164">
        <f>IF(OR(J93="Fail",ISBLANK(J93)),INDEX('Issue Code Table'!C:C,MATCH(N:N,'Issue Code Table'!A:A,0)),IF(M93="Critical",6,IF(M93="Significant",5,IF(M93="Moderate",3,2))))</f>
        <v>5</v>
      </c>
    </row>
    <row r="94" spans="1:27" s="159" customFormat="1" ht="225" x14ac:dyDescent="0.25">
      <c r="A94" s="177" t="s">
        <v>1795</v>
      </c>
      <c r="B94" s="177" t="s">
        <v>268</v>
      </c>
      <c r="C94" s="177" t="s">
        <v>269</v>
      </c>
      <c r="D94" s="179" t="s">
        <v>229</v>
      </c>
      <c r="E94" s="179" t="s">
        <v>1796</v>
      </c>
      <c r="F94" s="179" t="s">
        <v>1797</v>
      </c>
      <c r="G94" s="179" t="s">
        <v>1798</v>
      </c>
      <c r="H94" s="202" t="s">
        <v>1799</v>
      </c>
      <c r="I94" s="202"/>
      <c r="J94" s="202"/>
      <c r="K94" s="177" t="s">
        <v>533</v>
      </c>
      <c r="L94" s="183" t="s">
        <v>523</v>
      </c>
      <c r="M94" s="180" t="s">
        <v>235</v>
      </c>
      <c r="N94" s="181" t="s">
        <v>236</v>
      </c>
      <c r="O94" s="180" t="s">
        <v>237</v>
      </c>
      <c r="P94" s="202"/>
      <c r="Q94" s="203" t="s">
        <v>360</v>
      </c>
      <c r="R94" s="203" t="s">
        <v>361</v>
      </c>
      <c r="S94" s="179" t="s">
        <v>1800</v>
      </c>
      <c r="T94" s="179" t="s">
        <v>1801</v>
      </c>
      <c r="U94" s="183" t="s">
        <v>537</v>
      </c>
      <c r="V94" s="202"/>
      <c r="W94" s="201"/>
      <c r="X94" s="201"/>
      <c r="Y94" s="201"/>
      <c r="Z94" s="201"/>
      <c r="AA94" s="164">
        <f>IF(OR(J94="Fail",ISBLANK(J94)),INDEX('Issue Code Table'!C:C,MATCH(N:N,'Issue Code Table'!A:A,0)),IF(M94="Critical",6,IF(M94="Significant",5,IF(M94="Moderate",3,2))))</f>
        <v>5</v>
      </c>
    </row>
    <row r="95" spans="1:27" s="159" customFormat="1" ht="225" x14ac:dyDescent="0.25">
      <c r="A95" s="177" t="s">
        <v>1802</v>
      </c>
      <c r="B95" s="185" t="s">
        <v>268</v>
      </c>
      <c r="C95" s="185" t="s">
        <v>269</v>
      </c>
      <c r="D95" s="187" t="s">
        <v>229</v>
      </c>
      <c r="E95" s="187" t="s">
        <v>1803</v>
      </c>
      <c r="F95" s="187" t="s">
        <v>1804</v>
      </c>
      <c r="G95" s="187" t="s">
        <v>1805</v>
      </c>
      <c r="H95" s="185" t="s">
        <v>521</v>
      </c>
      <c r="I95" s="163"/>
      <c r="J95" s="163"/>
      <c r="K95" s="185" t="s">
        <v>522</v>
      </c>
      <c r="L95" s="200" t="s">
        <v>523</v>
      </c>
      <c r="M95" s="188" t="s">
        <v>235</v>
      </c>
      <c r="N95" s="198" t="s">
        <v>236</v>
      </c>
      <c r="O95" s="188" t="s">
        <v>237</v>
      </c>
      <c r="P95" s="163"/>
      <c r="Q95" s="199" t="s">
        <v>360</v>
      </c>
      <c r="R95" s="199" t="s">
        <v>375</v>
      </c>
      <c r="S95" s="187" t="s">
        <v>1806</v>
      </c>
      <c r="T95" s="187" t="s">
        <v>1807</v>
      </c>
      <c r="U95" s="200" t="s">
        <v>527</v>
      </c>
      <c r="V95" s="163"/>
      <c r="W95" s="201"/>
      <c r="X95" s="201"/>
      <c r="Y95" s="201"/>
      <c r="Z95" s="201"/>
      <c r="AA95" s="164">
        <f>IF(OR(J95="Fail",ISBLANK(J95)),INDEX('Issue Code Table'!C:C,MATCH(N:N,'Issue Code Table'!A:A,0)),IF(M95="Critical",6,IF(M95="Significant",5,IF(M95="Moderate",3,2))))</f>
        <v>5</v>
      </c>
    </row>
    <row r="96" spans="1:27" s="159" customFormat="1" ht="287.5" x14ac:dyDescent="0.25">
      <c r="A96" s="177" t="s">
        <v>1808</v>
      </c>
      <c r="B96" s="177" t="s">
        <v>268</v>
      </c>
      <c r="C96" s="177" t="s">
        <v>269</v>
      </c>
      <c r="D96" s="179" t="s">
        <v>229</v>
      </c>
      <c r="E96" s="179" t="s">
        <v>1809</v>
      </c>
      <c r="F96" s="179" t="s">
        <v>1810</v>
      </c>
      <c r="G96" s="179" t="s">
        <v>1811</v>
      </c>
      <c r="H96" s="177" t="s">
        <v>286</v>
      </c>
      <c r="I96" s="202"/>
      <c r="J96" s="202"/>
      <c r="K96" s="177" t="s">
        <v>287</v>
      </c>
      <c r="L96" s="183"/>
      <c r="M96" s="180" t="s">
        <v>189</v>
      </c>
      <c r="N96" s="181" t="s">
        <v>288</v>
      </c>
      <c r="O96" s="202" t="s">
        <v>289</v>
      </c>
      <c r="P96" s="202"/>
      <c r="Q96" s="203" t="s">
        <v>360</v>
      </c>
      <c r="R96" s="203" t="s">
        <v>386</v>
      </c>
      <c r="S96" s="179" t="s">
        <v>1812</v>
      </c>
      <c r="T96" s="179" t="s">
        <v>1813</v>
      </c>
      <c r="U96" s="183" t="s">
        <v>293</v>
      </c>
      <c r="V96" s="183" t="s">
        <v>1814</v>
      </c>
      <c r="W96" s="201"/>
      <c r="X96" s="201"/>
      <c r="Y96" s="201"/>
      <c r="Z96" s="201"/>
      <c r="AA96" s="164">
        <f>IF(OR(J96="Fail",ISBLANK(J96)),INDEX('Issue Code Table'!C:C,MATCH(N:N,'Issue Code Table'!A:A,0)),IF(M96="Critical",6,IF(M96="Significant",5,IF(M96="Moderate",3,2))))</f>
        <v>5</v>
      </c>
    </row>
    <row r="97" spans="1:27" s="159" customFormat="1" ht="162.5" x14ac:dyDescent="0.25">
      <c r="A97" s="177" t="s">
        <v>1815</v>
      </c>
      <c r="B97" s="185" t="s">
        <v>502</v>
      </c>
      <c r="C97" s="185" t="s">
        <v>503</v>
      </c>
      <c r="D97" s="187" t="s">
        <v>229</v>
      </c>
      <c r="E97" s="187" t="s">
        <v>1816</v>
      </c>
      <c r="F97" s="187" t="s">
        <v>1817</v>
      </c>
      <c r="G97" s="187" t="s">
        <v>1818</v>
      </c>
      <c r="H97" s="163" t="s">
        <v>507</v>
      </c>
      <c r="I97" s="163"/>
      <c r="J97" s="163"/>
      <c r="K97" s="185" t="s">
        <v>508</v>
      </c>
      <c r="L97" s="163"/>
      <c r="M97" s="188" t="s">
        <v>235</v>
      </c>
      <c r="N97" s="198" t="s">
        <v>510</v>
      </c>
      <c r="O97" s="189" t="s">
        <v>511</v>
      </c>
      <c r="P97" s="163"/>
      <c r="Q97" s="199" t="s">
        <v>360</v>
      </c>
      <c r="R97" s="199" t="s">
        <v>1819</v>
      </c>
      <c r="S97" s="187" t="s">
        <v>1820</v>
      </c>
      <c r="T97" s="187" t="s">
        <v>1821</v>
      </c>
      <c r="U97" s="185" t="s">
        <v>1822</v>
      </c>
      <c r="V97" s="163"/>
      <c r="W97" s="201"/>
      <c r="X97" s="201"/>
      <c r="Y97" s="201"/>
      <c r="Z97" s="201"/>
      <c r="AA97" s="164">
        <f>IF(OR(J97="Fail",ISBLANK(J97)),INDEX('Issue Code Table'!C:C,MATCH(N:N,'Issue Code Table'!A:A,0)),IF(M97="Critical",6,IF(M97="Significant",5,IF(M97="Moderate",3,2))))</f>
        <v>4</v>
      </c>
    </row>
    <row r="98" spans="1:27" s="159" customFormat="1" ht="250" x14ac:dyDescent="0.25">
      <c r="A98" s="177" t="s">
        <v>1823</v>
      </c>
      <c r="B98" s="177" t="s">
        <v>502</v>
      </c>
      <c r="C98" s="177" t="s">
        <v>503</v>
      </c>
      <c r="D98" s="179" t="s">
        <v>229</v>
      </c>
      <c r="E98" s="179" t="s">
        <v>1824</v>
      </c>
      <c r="F98" s="179" t="s">
        <v>1825</v>
      </c>
      <c r="G98" s="183" t="s">
        <v>1826</v>
      </c>
      <c r="H98" s="177" t="s">
        <v>1827</v>
      </c>
      <c r="I98" s="202"/>
      <c r="J98" s="202"/>
      <c r="K98" s="177" t="s">
        <v>1828</v>
      </c>
      <c r="L98" s="183"/>
      <c r="M98" s="180" t="s">
        <v>235</v>
      </c>
      <c r="N98" s="191" t="s">
        <v>510</v>
      </c>
      <c r="O98" s="202" t="s">
        <v>566</v>
      </c>
      <c r="P98" s="202"/>
      <c r="Q98" s="203" t="s">
        <v>360</v>
      </c>
      <c r="R98" s="203" t="s">
        <v>1829</v>
      </c>
      <c r="S98" s="179" t="s">
        <v>1830</v>
      </c>
      <c r="T98" s="179" t="s">
        <v>1831</v>
      </c>
      <c r="U98" s="177" t="s">
        <v>1822</v>
      </c>
      <c r="V98" s="202"/>
      <c r="W98" s="201"/>
      <c r="X98" s="201"/>
      <c r="Y98" s="201"/>
      <c r="Z98" s="201"/>
      <c r="AA98" s="164">
        <f>IF(OR(J98="Fail",ISBLANK(J98)),INDEX('Issue Code Table'!C:C,MATCH(N:N,'Issue Code Table'!A:A,0)),IF(M98="Critical",6,IF(M98="Significant",5,IF(M98="Moderate",3,2))))</f>
        <v>4</v>
      </c>
    </row>
    <row r="99" spans="1:27" s="159" customFormat="1" ht="250" x14ac:dyDescent="0.25">
      <c r="A99" s="177" t="s">
        <v>1832</v>
      </c>
      <c r="B99" s="185" t="s">
        <v>502</v>
      </c>
      <c r="C99" s="185" t="s">
        <v>503</v>
      </c>
      <c r="D99" s="187" t="s">
        <v>229</v>
      </c>
      <c r="E99" s="187" t="s">
        <v>1833</v>
      </c>
      <c r="F99" s="187" t="s">
        <v>1834</v>
      </c>
      <c r="G99" s="187" t="s">
        <v>1835</v>
      </c>
      <c r="H99" s="225" t="s">
        <v>575</v>
      </c>
      <c r="I99" s="163"/>
      <c r="J99" s="163"/>
      <c r="K99" s="185" t="s">
        <v>576</v>
      </c>
      <c r="L99" s="200" t="s">
        <v>577</v>
      </c>
      <c r="M99" s="188" t="s">
        <v>235</v>
      </c>
      <c r="N99" s="189" t="s">
        <v>510</v>
      </c>
      <c r="O99" s="163" t="s">
        <v>566</v>
      </c>
      <c r="P99" s="163"/>
      <c r="Q99" s="199" t="s">
        <v>360</v>
      </c>
      <c r="R99" s="199" t="s">
        <v>1836</v>
      </c>
      <c r="S99" s="187" t="s">
        <v>1837</v>
      </c>
      <c r="T99" s="187" t="s">
        <v>1838</v>
      </c>
      <c r="U99" s="200" t="s">
        <v>581</v>
      </c>
      <c r="V99" s="163"/>
      <c r="W99" s="201"/>
      <c r="X99" s="201"/>
      <c r="Y99" s="201"/>
      <c r="Z99" s="201"/>
      <c r="AA99" s="164">
        <f>IF(OR(J99="Fail",ISBLANK(J99)),INDEX('Issue Code Table'!C:C,MATCH(N:N,'Issue Code Table'!A:A,0)),IF(M99="Critical",6,IF(M99="Significant",5,IF(M99="Moderate",3,2))))</f>
        <v>4</v>
      </c>
    </row>
    <row r="100" spans="1:27" s="159" customFormat="1" ht="175" x14ac:dyDescent="0.25">
      <c r="A100" s="177" t="s">
        <v>1839</v>
      </c>
      <c r="B100" s="178" t="s">
        <v>422</v>
      </c>
      <c r="C100" s="178" t="s">
        <v>423</v>
      </c>
      <c r="D100" s="179" t="s">
        <v>229</v>
      </c>
      <c r="E100" s="179" t="s">
        <v>1840</v>
      </c>
      <c r="F100" s="179" t="s">
        <v>1841</v>
      </c>
      <c r="G100" s="179" t="s">
        <v>1842</v>
      </c>
      <c r="H100" s="177" t="s">
        <v>427</v>
      </c>
      <c r="I100" s="202"/>
      <c r="J100" s="202"/>
      <c r="K100" s="177" t="s">
        <v>428</v>
      </c>
      <c r="L100" s="202"/>
      <c r="M100" s="180" t="s">
        <v>189</v>
      </c>
      <c r="N100" s="181" t="s">
        <v>429</v>
      </c>
      <c r="O100" s="180" t="s">
        <v>430</v>
      </c>
      <c r="P100" s="202"/>
      <c r="Q100" s="203" t="s">
        <v>360</v>
      </c>
      <c r="R100" s="203" t="s">
        <v>1843</v>
      </c>
      <c r="S100" s="179" t="s">
        <v>1844</v>
      </c>
      <c r="T100" s="179" t="s">
        <v>1845</v>
      </c>
      <c r="U100" s="183" t="s">
        <v>434</v>
      </c>
      <c r="V100" s="183" t="s">
        <v>435</v>
      </c>
      <c r="W100" s="201"/>
      <c r="X100" s="201"/>
      <c r="Y100" s="201"/>
      <c r="Z100" s="201"/>
      <c r="AA100" s="164">
        <f>IF(OR(J100="Fail",ISBLANK(J100)),INDEX('Issue Code Table'!C:C,MATCH(N:N,'Issue Code Table'!A:A,0)),IF(M100="Critical",6,IF(M100="Significant",5,IF(M100="Moderate",3,2))))</f>
        <v>5</v>
      </c>
    </row>
    <row r="101" spans="1:27" s="159" customFormat="1" ht="175" x14ac:dyDescent="0.25">
      <c r="A101" s="177" t="s">
        <v>1846</v>
      </c>
      <c r="B101" s="163" t="s">
        <v>422</v>
      </c>
      <c r="C101" s="186" t="s">
        <v>423</v>
      </c>
      <c r="D101" s="187" t="s">
        <v>229</v>
      </c>
      <c r="E101" s="187" t="s">
        <v>1847</v>
      </c>
      <c r="F101" s="187" t="s">
        <v>1848</v>
      </c>
      <c r="G101" s="187" t="s">
        <v>1849</v>
      </c>
      <c r="H101" s="185" t="s">
        <v>440</v>
      </c>
      <c r="I101" s="163"/>
      <c r="J101" s="163"/>
      <c r="K101" s="185" t="s">
        <v>1850</v>
      </c>
      <c r="L101" s="163"/>
      <c r="M101" s="188" t="s">
        <v>235</v>
      </c>
      <c r="N101" s="189" t="s">
        <v>443</v>
      </c>
      <c r="O101" s="189" t="s">
        <v>444</v>
      </c>
      <c r="P101" s="163"/>
      <c r="Q101" s="199" t="s">
        <v>360</v>
      </c>
      <c r="R101" s="199" t="s">
        <v>1851</v>
      </c>
      <c r="S101" s="187" t="s">
        <v>1852</v>
      </c>
      <c r="T101" s="187" t="s">
        <v>1853</v>
      </c>
      <c r="U101" s="200" t="s">
        <v>448</v>
      </c>
      <c r="V101" s="163"/>
      <c r="W101" s="201"/>
      <c r="X101" s="201"/>
      <c r="Y101" s="201"/>
      <c r="Z101" s="201"/>
      <c r="AA101" s="164">
        <f>IF(OR(J101="Fail",ISBLANK(J101)),INDEX('Issue Code Table'!C:C,MATCH(N:N,'Issue Code Table'!A:A,0)),IF(M101="Critical",6,IF(M101="Significant",5,IF(M101="Moderate",3,2))))</f>
        <v>4</v>
      </c>
    </row>
    <row r="102" spans="1:27" s="159" customFormat="1" ht="200" x14ac:dyDescent="0.25">
      <c r="A102" s="177" t="s">
        <v>1854</v>
      </c>
      <c r="B102" s="177" t="s">
        <v>268</v>
      </c>
      <c r="C102" s="177" t="s">
        <v>269</v>
      </c>
      <c r="D102" s="179" t="s">
        <v>229</v>
      </c>
      <c r="E102" s="179" t="s">
        <v>1855</v>
      </c>
      <c r="F102" s="179" t="s">
        <v>1856</v>
      </c>
      <c r="G102" s="179" t="s">
        <v>1857</v>
      </c>
      <c r="H102" s="177" t="s">
        <v>552</v>
      </c>
      <c r="I102" s="202"/>
      <c r="J102" s="202"/>
      <c r="K102" s="177" t="s">
        <v>553</v>
      </c>
      <c r="L102" s="183" t="s">
        <v>554</v>
      </c>
      <c r="M102" s="180" t="s">
        <v>189</v>
      </c>
      <c r="N102" s="181" t="s">
        <v>236</v>
      </c>
      <c r="O102" s="180" t="s">
        <v>237</v>
      </c>
      <c r="P102" s="202"/>
      <c r="Q102" s="203" t="s">
        <v>360</v>
      </c>
      <c r="R102" s="203" t="s">
        <v>1858</v>
      </c>
      <c r="S102" s="179" t="s">
        <v>1859</v>
      </c>
      <c r="T102" s="179" t="s">
        <v>1860</v>
      </c>
      <c r="U102" s="183" t="s">
        <v>558</v>
      </c>
      <c r="V102" s="183" t="s">
        <v>559</v>
      </c>
      <c r="W102" s="201"/>
      <c r="X102" s="201"/>
      <c r="Y102" s="201"/>
      <c r="Z102" s="201"/>
      <c r="AA102" s="164">
        <f>IF(OR(J102="Fail",ISBLANK(J102)),INDEX('Issue Code Table'!C:C,MATCH(N:N,'Issue Code Table'!A:A,0)),IF(M102="Critical",6,IF(M102="Significant",5,IF(M102="Moderate",3,2))))</f>
        <v>5</v>
      </c>
    </row>
    <row r="103" spans="1:27" s="159" customFormat="1" ht="337.5" x14ac:dyDescent="0.25">
      <c r="A103" s="177" t="s">
        <v>1861</v>
      </c>
      <c r="B103" s="185" t="s">
        <v>351</v>
      </c>
      <c r="C103" s="185" t="s">
        <v>352</v>
      </c>
      <c r="D103" s="187" t="s">
        <v>229</v>
      </c>
      <c r="E103" s="187" t="s">
        <v>1862</v>
      </c>
      <c r="F103" s="187" t="s">
        <v>1863</v>
      </c>
      <c r="G103" s="187" t="s">
        <v>1282</v>
      </c>
      <c r="H103" s="185" t="s">
        <v>356</v>
      </c>
      <c r="I103" s="163"/>
      <c r="J103" s="163"/>
      <c r="K103" s="185" t="s">
        <v>357</v>
      </c>
      <c r="L103" s="163"/>
      <c r="M103" s="188" t="s">
        <v>235</v>
      </c>
      <c r="N103" s="198" t="s">
        <v>358</v>
      </c>
      <c r="O103" s="188" t="s">
        <v>359</v>
      </c>
      <c r="P103" s="163"/>
      <c r="Q103" s="199" t="s">
        <v>400</v>
      </c>
      <c r="R103" s="199" t="s">
        <v>416</v>
      </c>
      <c r="S103" s="187" t="s">
        <v>1864</v>
      </c>
      <c r="T103" s="187" t="s">
        <v>1865</v>
      </c>
      <c r="U103" s="163" t="s">
        <v>1866</v>
      </c>
      <c r="V103" s="163"/>
      <c r="W103" s="201"/>
      <c r="X103" s="201"/>
      <c r="Y103" s="201"/>
      <c r="Z103" s="201"/>
      <c r="AA103" s="164">
        <f>IF(OR(J103="Fail",ISBLANK(J103)),INDEX('Issue Code Table'!C:C,MATCH(N:N,'Issue Code Table'!A:A,0)),IF(M103="Critical",6,IF(M103="Significant",5,IF(M103="Moderate",3,2))))</f>
        <v>4</v>
      </c>
    </row>
    <row r="104" spans="1:27" s="159" customFormat="1" ht="312.5" x14ac:dyDescent="0.25">
      <c r="A104" s="177" t="s">
        <v>1867</v>
      </c>
      <c r="B104" s="177" t="s">
        <v>620</v>
      </c>
      <c r="C104" s="177" t="s">
        <v>621</v>
      </c>
      <c r="D104" s="179" t="s">
        <v>229</v>
      </c>
      <c r="E104" s="179" t="s">
        <v>1868</v>
      </c>
      <c r="F104" s="179" t="s">
        <v>1869</v>
      </c>
      <c r="G104" s="179" t="s">
        <v>1870</v>
      </c>
      <c r="H104" s="177" t="s">
        <v>1871</v>
      </c>
      <c r="I104" s="202"/>
      <c r="J104" s="202"/>
      <c r="K104" s="177" t="s">
        <v>626</v>
      </c>
      <c r="L104" s="183"/>
      <c r="M104" s="180" t="s">
        <v>189</v>
      </c>
      <c r="N104" s="181" t="s">
        <v>627</v>
      </c>
      <c r="O104" s="180" t="s">
        <v>628</v>
      </c>
      <c r="P104" s="202"/>
      <c r="Q104" s="203" t="s">
        <v>512</v>
      </c>
      <c r="R104" s="203" t="s">
        <v>1872</v>
      </c>
      <c r="S104" s="179" t="s">
        <v>1873</v>
      </c>
      <c r="T104" s="179" t="s">
        <v>1874</v>
      </c>
      <c r="U104" s="183" t="s">
        <v>631</v>
      </c>
      <c r="V104" s="183" t="s">
        <v>632</v>
      </c>
      <c r="W104" s="201"/>
      <c r="X104" s="201"/>
      <c r="Y104" s="201"/>
      <c r="Z104" s="201"/>
      <c r="AA104" s="164">
        <f>IF(OR(J104="Fail",ISBLANK(J104)),INDEX('Issue Code Table'!C:C,MATCH(N:N,'Issue Code Table'!A:A,0)),IF(M104="Critical",6,IF(M104="Significant",5,IF(M104="Moderate",3,2))))</f>
        <v>5</v>
      </c>
    </row>
    <row r="105" spans="1:27" s="159" customFormat="1" ht="300" x14ac:dyDescent="0.25">
      <c r="A105" s="177" t="s">
        <v>1875</v>
      </c>
      <c r="B105" s="185" t="s">
        <v>620</v>
      </c>
      <c r="C105" s="185" t="s">
        <v>621</v>
      </c>
      <c r="D105" s="187" t="s">
        <v>229</v>
      </c>
      <c r="E105" s="187" t="s">
        <v>1876</v>
      </c>
      <c r="F105" s="187" t="s">
        <v>1877</v>
      </c>
      <c r="G105" s="187" t="s">
        <v>1878</v>
      </c>
      <c r="H105" s="185" t="s">
        <v>637</v>
      </c>
      <c r="I105" s="163"/>
      <c r="J105" s="163"/>
      <c r="K105" s="185" t="s">
        <v>638</v>
      </c>
      <c r="L105" s="200"/>
      <c r="M105" s="188" t="s">
        <v>189</v>
      </c>
      <c r="N105" s="198" t="s">
        <v>627</v>
      </c>
      <c r="O105" s="188" t="s">
        <v>628</v>
      </c>
      <c r="P105" s="163"/>
      <c r="Q105" s="199" t="s">
        <v>512</v>
      </c>
      <c r="R105" s="199" t="s">
        <v>1879</v>
      </c>
      <c r="S105" s="187" t="s">
        <v>1880</v>
      </c>
      <c r="T105" s="187" t="s">
        <v>1881</v>
      </c>
      <c r="U105" s="200" t="s">
        <v>642</v>
      </c>
      <c r="V105" s="200" t="s">
        <v>643</v>
      </c>
      <c r="W105" s="201"/>
      <c r="X105" s="201"/>
      <c r="Y105" s="201"/>
      <c r="Z105" s="201"/>
      <c r="AA105" s="164">
        <f>IF(OR(J105="Fail",ISBLANK(J105)),INDEX('Issue Code Table'!C:C,MATCH(N:N,'Issue Code Table'!A:A,0)),IF(M105="Critical",6,IF(M105="Significant",5,IF(M105="Moderate",3,2))))</f>
        <v>5</v>
      </c>
    </row>
    <row r="106" spans="1:27" s="159" customFormat="1" ht="300" x14ac:dyDescent="0.25">
      <c r="A106" s="177" t="s">
        <v>1882</v>
      </c>
      <c r="B106" s="177" t="s">
        <v>620</v>
      </c>
      <c r="C106" s="177" t="s">
        <v>621</v>
      </c>
      <c r="D106" s="179" t="s">
        <v>229</v>
      </c>
      <c r="E106" s="179" t="s">
        <v>1883</v>
      </c>
      <c r="F106" s="179" t="s">
        <v>1884</v>
      </c>
      <c r="G106" s="183" t="s">
        <v>1885</v>
      </c>
      <c r="H106" s="177" t="s">
        <v>648</v>
      </c>
      <c r="I106" s="208"/>
      <c r="J106" s="191"/>
      <c r="K106" s="177" t="s">
        <v>649</v>
      </c>
      <c r="L106" s="183"/>
      <c r="M106" s="180" t="s">
        <v>189</v>
      </c>
      <c r="N106" s="181" t="s">
        <v>627</v>
      </c>
      <c r="O106" s="180" t="s">
        <v>628</v>
      </c>
      <c r="P106" s="202"/>
      <c r="Q106" s="203" t="s">
        <v>512</v>
      </c>
      <c r="R106" s="203" t="s">
        <v>567</v>
      </c>
      <c r="S106" s="179" t="s">
        <v>1886</v>
      </c>
      <c r="T106" s="179" t="s">
        <v>1887</v>
      </c>
      <c r="U106" s="183" t="s">
        <v>652</v>
      </c>
      <c r="V106" s="183" t="s">
        <v>653</v>
      </c>
      <c r="W106" s="201"/>
      <c r="X106" s="201"/>
      <c r="Y106" s="201"/>
      <c r="Z106" s="201"/>
      <c r="AA106" s="164">
        <f>IF(OR(J106="Fail",ISBLANK(J106)),INDEX('Issue Code Table'!C:C,MATCH(N:N,'Issue Code Table'!A:A,0)),IF(M106="Critical",6,IF(M106="Significant",5,IF(M106="Moderate",3,2))))</f>
        <v>5</v>
      </c>
    </row>
    <row r="107" spans="1:27" s="159" customFormat="1" ht="237.5" x14ac:dyDescent="0.25">
      <c r="A107" s="177" t="s">
        <v>1888</v>
      </c>
      <c r="B107" s="185" t="s">
        <v>655</v>
      </c>
      <c r="C107" s="185" t="s">
        <v>656</v>
      </c>
      <c r="D107" s="187" t="s">
        <v>229</v>
      </c>
      <c r="E107" s="187" t="s">
        <v>1889</v>
      </c>
      <c r="F107" s="187" t="s">
        <v>658</v>
      </c>
      <c r="G107" s="163" t="s">
        <v>1890</v>
      </c>
      <c r="H107" s="185" t="s">
        <v>671</v>
      </c>
      <c r="I107" s="204"/>
      <c r="J107" s="189"/>
      <c r="K107" s="185" t="s">
        <v>672</v>
      </c>
      <c r="L107" s="200"/>
      <c r="M107" s="188" t="s">
        <v>235</v>
      </c>
      <c r="N107" s="198" t="s">
        <v>662</v>
      </c>
      <c r="O107" s="188" t="s">
        <v>663</v>
      </c>
      <c r="P107" s="163"/>
      <c r="Q107" s="199" t="s">
        <v>512</v>
      </c>
      <c r="R107" s="199" t="s">
        <v>578</v>
      </c>
      <c r="S107" s="187" t="s">
        <v>664</v>
      </c>
      <c r="T107" s="187" t="s">
        <v>1891</v>
      </c>
      <c r="U107" s="200" t="s">
        <v>675</v>
      </c>
      <c r="V107" s="163"/>
      <c r="W107" s="201"/>
      <c r="X107" s="201"/>
      <c r="Y107" s="201"/>
      <c r="Z107" s="201"/>
      <c r="AA107" s="164">
        <f>IF(OR(J107="Fail",ISBLANK(J107)),INDEX('Issue Code Table'!C:C,MATCH(N:N,'Issue Code Table'!A:A,0)),IF(M107="Critical",6,IF(M107="Significant",5,IF(M107="Moderate",3,2))))</f>
        <v>5</v>
      </c>
    </row>
    <row r="108" spans="1:27" s="159" customFormat="1" ht="237.5" x14ac:dyDescent="0.25">
      <c r="A108" s="177" t="s">
        <v>1892</v>
      </c>
      <c r="B108" s="177" t="s">
        <v>655</v>
      </c>
      <c r="C108" s="177" t="s">
        <v>656</v>
      </c>
      <c r="D108" s="179" t="s">
        <v>229</v>
      </c>
      <c r="E108" s="179" t="s">
        <v>1893</v>
      </c>
      <c r="F108" s="179" t="s">
        <v>1894</v>
      </c>
      <c r="G108" s="179" t="s">
        <v>1895</v>
      </c>
      <c r="H108" s="177" t="s">
        <v>680</v>
      </c>
      <c r="I108" s="208"/>
      <c r="J108" s="191"/>
      <c r="K108" s="177" t="s">
        <v>1896</v>
      </c>
      <c r="L108" s="183"/>
      <c r="M108" s="180" t="s">
        <v>235</v>
      </c>
      <c r="N108" s="181" t="s">
        <v>662</v>
      </c>
      <c r="O108" s="180" t="s">
        <v>663</v>
      </c>
      <c r="P108" s="202"/>
      <c r="Q108" s="203" t="s">
        <v>512</v>
      </c>
      <c r="R108" s="203" t="s">
        <v>587</v>
      </c>
      <c r="S108" s="179" t="s">
        <v>1897</v>
      </c>
      <c r="T108" s="179" t="s">
        <v>1898</v>
      </c>
      <c r="U108" s="183" t="s">
        <v>684</v>
      </c>
      <c r="V108" s="202"/>
      <c r="W108" s="201"/>
      <c r="X108" s="201"/>
      <c r="Y108" s="201"/>
      <c r="Z108" s="201"/>
      <c r="AA108" s="164">
        <f>IF(OR(J108="Fail",ISBLANK(J108)),INDEX('Issue Code Table'!C:C,MATCH(N:N,'Issue Code Table'!A:A,0)),IF(M108="Critical",6,IF(M108="Significant",5,IF(M108="Moderate",3,2))))</f>
        <v>5</v>
      </c>
    </row>
    <row r="109" spans="1:27" s="159" customFormat="1" ht="362.5" x14ac:dyDescent="0.25">
      <c r="A109" s="177" t="s">
        <v>1899</v>
      </c>
      <c r="B109" s="163" t="s">
        <v>296</v>
      </c>
      <c r="C109" s="163" t="s">
        <v>297</v>
      </c>
      <c r="D109" s="187" t="s">
        <v>229</v>
      </c>
      <c r="E109" s="187" t="s">
        <v>1900</v>
      </c>
      <c r="F109" s="187" t="s">
        <v>1901</v>
      </c>
      <c r="G109" s="187" t="s">
        <v>1902</v>
      </c>
      <c r="H109" s="185" t="s">
        <v>596</v>
      </c>
      <c r="I109" s="163"/>
      <c r="J109" s="163"/>
      <c r="K109" s="185" t="s">
        <v>597</v>
      </c>
      <c r="L109" s="163"/>
      <c r="M109" s="188" t="s">
        <v>235</v>
      </c>
      <c r="N109" s="198" t="s">
        <v>598</v>
      </c>
      <c r="O109" s="188" t="s">
        <v>599</v>
      </c>
      <c r="P109" s="163"/>
      <c r="Q109" s="199" t="s">
        <v>1390</v>
      </c>
      <c r="R109" s="199" t="s">
        <v>1903</v>
      </c>
      <c r="S109" s="187" t="s">
        <v>1904</v>
      </c>
      <c r="T109" s="187" t="s">
        <v>1905</v>
      </c>
      <c r="U109" s="200" t="s">
        <v>603</v>
      </c>
      <c r="V109" s="163"/>
      <c r="W109" s="201"/>
      <c r="X109" s="201"/>
      <c r="Y109" s="201"/>
      <c r="Z109" s="201"/>
      <c r="AA109" s="164">
        <f>IF(OR(J109="Fail",ISBLANK(J109)),INDEX('Issue Code Table'!C:C,MATCH(N:N,'Issue Code Table'!A:A,0)),IF(M109="Critical",6,IF(M109="Significant",5,IF(M109="Moderate",3,2))))</f>
        <v>6</v>
      </c>
    </row>
    <row r="110" spans="1:27" s="159" customFormat="1" ht="337.5" x14ac:dyDescent="0.25">
      <c r="A110" s="177" t="s">
        <v>1906</v>
      </c>
      <c r="B110" s="202" t="s">
        <v>655</v>
      </c>
      <c r="C110" s="202" t="s">
        <v>656</v>
      </c>
      <c r="D110" s="179" t="s">
        <v>229</v>
      </c>
      <c r="E110" s="179" t="s">
        <v>1907</v>
      </c>
      <c r="F110" s="179" t="s">
        <v>1908</v>
      </c>
      <c r="G110" s="179" t="s">
        <v>1909</v>
      </c>
      <c r="H110" s="202" t="s">
        <v>1910</v>
      </c>
      <c r="I110" s="202"/>
      <c r="J110" s="202"/>
      <c r="K110" s="202" t="s">
        <v>1911</v>
      </c>
      <c r="L110" s="202"/>
      <c r="M110" s="202" t="s">
        <v>189</v>
      </c>
      <c r="N110" s="191" t="s">
        <v>1912</v>
      </c>
      <c r="O110" s="191" t="s">
        <v>1913</v>
      </c>
      <c r="P110" s="202"/>
      <c r="Q110" s="203" t="s">
        <v>639</v>
      </c>
      <c r="R110" s="203" t="s">
        <v>1914</v>
      </c>
      <c r="S110" s="179" t="s">
        <v>1915</v>
      </c>
      <c r="T110" s="179" t="s">
        <v>1916</v>
      </c>
      <c r="U110" s="202" t="s">
        <v>1917</v>
      </c>
      <c r="V110" s="202" t="s">
        <v>1918</v>
      </c>
      <c r="W110" s="201"/>
      <c r="X110" s="201"/>
      <c r="Y110" s="201"/>
      <c r="Z110" s="201"/>
      <c r="AA110" s="164">
        <f>IF(OR(J110="Fail",ISBLANK(J110)),INDEX('Issue Code Table'!C:C,MATCH(N:N,'Issue Code Table'!A:A,0)),IF(M110="Critical",6,IF(M110="Significant",5,IF(M110="Moderate",3,2))))</f>
        <v>5</v>
      </c>
    </row>
    <row r="111" spans="1:27" s="159" customFormat="1" ht="87.5" x14ac:dyDescent="0.25">
      <c r="A111" s="177" t="s">
        <v>1919</v>
      </c>
      <c r="B111" s="213" t="s">
        <v>707</v>
      </c>
      <c r="C111" s="214" t="s">
        <v>708</v>
      </c>
      <c r="D111" s="187" t="s">
        <v>229</v>
      </c>
      <c r="E111" s="187" t="s">
        <v>1920</v>
      </c>
      <c r="F111" s="187" t="s">
        <v>1921</v>
      </c>
      <c r="G111" s="187" t="s">
        <v>1922</v>
      </c>
      <c r="H111" s="185" t="s">
        <v>776</v>
      </c>
      <c r="I111" s="204"/>
      <c r="J111" s="189"/>
      <c r="K111" s="185" t="s">
        <v>1923</v>
      </c>
      <c r="L111" s="200"/>
      <c r="M111" s="188" t="s">
        <v>235</v>
      </c>
      <c r="N111" s="198" t="s">
        <v>714</v>
      </c>
      <c r="O111" s="188" t="s">
        <v>715</v>
      </c>
      <c r="P111" s="163"/>
      <c r="Q111" s="199" t="s">
        <v>639</v>
      </c>
      <c r="R111" s="199" t="s">
        <v>1924</v>
      </c>
      <c r="S111" s="187" t="s">
        <v>1925</v>
      </c>
      <c r="T111" s="187" t="s">
        <v>1926</v>
      </c>
      <c r="U111" s="200" t="s">
        <v>781</v>
      </c>
      <c r="V111" s="163"/>
      <c r="W111" s="201"/>
      <c r="X111" s="201"/>
      <c r="Y111" s="201"/>
      <c r="Z111" s="201"/>
      <c r="AA111" s="164">
        <f>IF(OR(J111="Fail",ISBLANK(J111)),INDEX('Issue Code Table'!C:C,MATCH(N:N,'Issue Code Table'!A:A,0)),IF(M111="Critical",6,IF(M111="Significant",5,IF(M111="Moderate",3,2))))</f>
        <v>4</v>
      </c>
    </row>
    <row r="112" spans="1:27" s="159" customFormat="1" ht="137.5" x14ac:dyDescent="0.25">
      <c r="A112" s="177" t="s">
        <v>1927</v>
      </c>
      <c r="B112" s="215" t="s">
        <v>707</v>
      </c>
      <c r="C112" s="216" t="s">
        <v>708</v>
      </c>
      <c r="D112" s="179" t="s">
        <v>229</v>
      </c>
      <c r="E112" s="179" t="s">
        <v>1928</v>
      </c>
      <c r="F112" s="179" t="s">
        <v>764</v>
      </c>
      <c r="G112" s="179" t="s">
        <v>1929</v>
      </c>
      <c r="H112" s="177" t="s">
        <v>1930</v>
      </c>
      <c r="I112" s="208"/>
      <c r="J112" s="191"/>
      <c r="K112" s="177" t="s">
        <v>755</v>
      </c>
      <c r="L112" s="183"/>
      <c r="M112" s="180" t="s">
        <v>235</v>
      </c>
      <c r="N112" s="181" t="s">
        <v>714</v>
      </c>
      <c r="O112" s="180" t="s">
        <v>715</v>
      </c>
      <c r="P112" s="202"/>
      <c r="Q112" s="203" t="s">
        <v>639</v>
      </c>
      <c r="R112" s="203" t="s">
        <v>1931</v>
      </c>
      <c r="S112" s="179" t="s">
        <v>769</v>
      </c>
      <c r="T112" s="179" t="s">
        <v>1932</v>
      </c>
      <c r="U112" s="183" t="s">
        <v>771</v>
      </c>
      <c r="V112" s="202"/>
      <c r="W112" s="201"/>
      <c r="X112" s="201"/>
      <c r="Y112" s="201"/>
      <c r="Z112" s="201"/>
      <c r="AA112" s="164">
        <f>IF(OR(J112="Fail",ISBLANK(J112)),INDEX('Issue Code Table'!C:C,MATCH(N:N,'Issue Code Table'!A:A,0)),IF(M112="Critical",6,IF(M112="Significant",5,IF(M112="Moderate",3,2))))</f>
        <v>4</v>
      </c>
    </row>
    <row r="113" spans="1:27" s="159" customFormat="1" ht="112.5" x14ac:dyDescent="0.25">
      <c r="A113" s="177" t="s">
        <v>1933</v>
      </c>
      <c r="B113" s="213" t="s">
        <v>707</v>
      </c>
      <c r="C113" s="214" t="s">
        <v>708</v>
      </c>
      <c r="D113" s="187" t="s">
        <v>229</v>
      </c>
      <c r="E113" s="187" t="s">
        <v>1934</v>
      </c>
      <c r="F113" s="187" t="s">
        <v>1573</v>
      </c>
      <c r="G113" s="187" t="s">
        <v>1935</v>
      </c>
      <c r="H113" s="185" t="s">
        <v>745</v>
      </c>
      <c r="I113" s="204"/>
      <c r="J113" s="189"/>
      <c r="K113" s="185" t="s">
        <v>746</v>
      </c>
      <c r="L113" s="200"/>
      <c r="M113" s="188" t="s">
        <v>235</v>
      </c>
      <c r="N113" s="198" t="s">
        <v>714</v>
      </c>
      <c r="O113" s="188" t="s">
        <v>715</v>
      </c>
      <c r="P113" s="163"/>
      <c r="Q113" s="199" t="s">
        <v>639</v>
      </c>
      <c r="R113" s="199" t="s">
        <v>1936</v>
      </c>
      <c r="S113" s="187" t="s">
        <v>1578</v>
      </c>
      <c r="T113" s="187" t="s">
        <v>1937</v>
      </c>
      <c r="U113" s="200" t="s">
        <v>749</v>
      </c>
      <c r="V113" s="163"/>
      <c r="W113" s="201"/>
      <c r="X113" s="201"/>
      <c r="Y113" s="201"/>
      <c r="Z113" s="201"/>
      <c r="AA113" s="164">
        <f>IF(OR(J113="Fail",ISBLANK(J113)),INDEX('Issue Code Table'!C:C,MATCH(N:N,'Issue Code Table'!A:A,0)),IF(M113="Critical",6,IF(M113="Significant",5,IF(M113="Moderate",3,2))))</f>
        <v>4</v>
      </c>
    </row>
    <row r="114" spans="1:27" s="159" customFormat="1" ht="150" x14ac:dyDescent="0.25">
      <c r="A114" s="177" t="s">
        <v>1938</v>
      </c>
      <c r="B114" s="215" t="s">
        <v>707</v>
      </c>
      <c r="C114" s="216" t="s">
        <v>708</v>
      </c>
      <c r="D114" s="179" t="s">
        <v>229</v>
      </c>
      <c r="E114" s="179" t="s">
        <v>1939</v>
      </c>
      <c r="F114" s="179" t="s">
        <v>1573</v>
      </c>
      <c r="G114" s="179" t="s">
        <v>1940</v>
      </c>
      <c r="H114" s="177" t="s">
        <v>736</v>
      </c>
      <c r="I114" s="208"/>
      <c r="J114" s="191"/>
      <c r="K114" s="177" t="s">
        <v>737</v>
      </c>
      <c r="L114" s="183"/>
      <c r="M114" s="180" t="s">
        <v>235</v>
      </c>
      <c r="N114" s="181" t="s">
        <v>714</v>
      </c>
      <c r="O114" s="180" t="s">
        <v>715</v>
      </c>
      <c r="P114" s="202"/>
      <c r="Q114" s="203" t="s">
        <v>639</v>
      </c>
      <c r="R114" s="203" t="s">
        <v>1941</v>
      </c>
      <c r="S114" s="179" t="s">
        <v>1578</v>
      </c>
      <c r="T114" s="179" t="s">
        <v>1942</v>
      </c>
      <c r="U114" s="183" t="s">
        <v>740</v>
      </c>
      <c r="V114" s="202"/>
      <c r="W114" s="201"/>
      <c r="X114" s="201"/>
      <c r="Y114" s="201"/>
      <c r="Z114" s="201"/>
      <c r="AA114" s="164">
        <f>IF(OR(J114="Fail",ISBLANK(J114)),INDEX('Issue Code Table'!C:C,MATCH(N:N,'Issue Code Table'!A:A,0)),IF(M114="Critical",6,IF(M114="Significant",5,IF(M114="Moderate",3,2))))</f>
        <v>4</v>
      </c>
    </row>
    <row r="115" spans="1:27" s="159" customFormat="1" ht="150" x14ac:dyDescent="0.25">
      <c r="A115" s="177" t="s">
        <v>1943</v>
      </c>
      <c r="B115" s="185" t="s">
        <v>655</v>
      </c>
      <c r="C115" s="185" t="s">
        <v>656</v>
      </c>
      <c r="D115" s="187" t="s">
        <v>229</v>
      </c>
      <c r="E115" s="187" t="s">
        <v>1944</v>
      </c>
      <c r="F115" s="187" t="s">
        <v>1573</v>
      </c>
      <c r="G115" s="187" t="s">
        <v>1945</v>
      </c>
      <c r="H115" s="185" t="s">
        <v>724</v>
      </c>
      <c r="I115" s="204"/>
      <c r="J115" s="189"/>
      <c r="K115" s="185" t="s">
        <v>725</v>
      </c>
      <c r="L115" s="200" t="s">
        <v>726</v>
      </c>
      <c r="M115" s="188" t="s">
        <v>189</v>
      </c>
      <c r="N115" s="198" t="s">
        <v>236</v>
      </c>
      <c r="O115" s="188" t="s">
        <v>237</v>
      </c>
      <c r="P115" s="163"/>
      <c r="Q115" s="199" t="s">
        <v>639</v>
      </c>
      <c r="R115" s="199" t="s">
        <v>1946</v>
      </c>
      <c r="S115" s="187" t="s">
        <v>1578</v>
      </c>
      <c r="T115" s="187" t="s">
        <v>1947</v>
      </c>
      <c r="U115" s="200" t="s">
        <v>730</v>
      </c>
      <c r="V115" s="200" t="s">
        <v>731</v>
      </c>
      <c r="W115" s="201"/>
      <c r="X115" s="201"/>
      <c r="Y115" s="201"/>
      <c r="Z115" s="201"/>
      <c r="AA115" s="164">
        <f>IF(OR(J115="Fail",ISBLANK(J115)),INDEX('Issue Code Table'!C:C,MATCH(N:N,'Issue Code Table'!A:A,0)),IF(M115="Critical",6,IF(M115="Significant",5,IF(M115="Moderate",3,2))))</f>
        <v>5</v>
      </c>
    </row>
    <row r="116" spans="1:27" s="159" customFormat="1" ht="125" x14ac:dyDescent="0.25">
      <c r="A116" s="177" t="s">
        <v>1948</v>
      </c>
      <c r="B116" s="177" t="s">
        <v>707</v>
      </c>
      <c r="C116" s="177" t="s">
        <v>708</v>
      </c>
      <c r="D116" s="179" t="s">
        <v>229</v>
      </c>
      <c r="E116" s="179" t="s">
        <v>1949</v>
      </c>
      <c r="F116" s="179" t="s">
        <v>1573</v>
      </c>
      <c r="G116" s="179" t="s">
        <v>1950</v>
      </c>
      <c r="H116" s="177" t="s">
        <v>712</v>
      </c>
      <c r="I116" s="208"/>
      <c r="J116" s="191"/>
      <c r="K116" s="177" t="s">
        <v>1951</v>
      </c>
      <c r="L116" s="183"/>
      <c r="M116" s="180" t="s">
        <v>235</v>
      </c>
      <c r="N116" s="181" t="s">
        <v>714</v>
      </c>
      <c r="O116" s="180" t="s">
        <v>715</v>
      </c>
      <c r="P116" s="202"/>
      <c r="Q116" s="203" t="s">
        <v>639</v>
      </c>
      <c r="R116" s="203" t="s">
        <v>1952</v>
      </c>
      <c r="S116" s="179" t="s">
        <v>1578</v>
      </c>
      <c r="T116" s="179" t="s">
        <v>1953</v>
      </c>
      <c r="U116" s="183" t="s">
        <v>719</v>
      </c>
      <c r="V116" s="202"/>
      <c r="W116" s="201"/>
      <c r="X116" s="201"/>
      <c r="Y116" s="201"/>
      <c r="Z116" s="201"/>
      <c r="AA116" s="164">
        <f>IF(OR(J116="Fail",ISBLANK(J116)),INDEX('Issue Code Table'!C:C,MATCH(N:N,'Issue Code Table'!A:A,0)),IF(M116="Critical",6,IF(M116="Significant",5,IF(M116="Moderate",3,2))))</f>
        <v>4</v>
      </c>
    </row>
    <row r="117" spans="1:27" s="159" customFormat="1" ht="225" x14ac:dyDescent="0.25">
      <c r="A117" s="177" t="s">
        <v>1954</v>
      </c>
      <c r="B117" s="185" t="s">
        <v>268</v>
      </c>
      <c r="C117" s="185" t="s">
        <v>269</v>
      </c>
      <c r="D117" s="187" t="s">
        <v>229</v>
      </c>
      <c r="E117" s="187" t="s">
        <v>1955</v>
      </c>
      <c r="F117" s="187" t="s">
        <v>848</v>
      </c>
      <c r="G117" s="187" t="s">
        <v>1956</v>
      </c>
      <c r="H117" s="185" t="s">
        <v>850</v>
      </c>
      <c r="I117" s="204"/>
      <c r="J117" s="189"/>
      <c r="K117" s="185" t="s">
        <v>851</v>
      </c>
      <c r="L117" s="200"/>
      <c r="M117" s="188" t="s">
        <v>235</v>
      </c>
      <c r="N117" s="198" t="s">
        <v>714</v>
      </c>
      <c r="O117" s="188" t="s">
        <v>715</v>
      </c>
      <c r="P117" s="163"/>
      <c r="Q117" s="199" t="s">
        <v>639</v>
      </c>
      <c r="R117" s="199" t="s">
        <v>1957</v>
      </c>
      <c r="S117" s="187" t="s">
        <v>853</v>
      </c>
      <c r="T117" s="187" t="s">
        <v>1958</v>
      </c>
      <c r="U117" s="200" t="s">
        <v>855</v>
      </c>
      <c r="V117" s="163"/>
      <c r="W117" s="201"/>
      <c r="X117" s="201"/>
      <c r="Y117" s="201"/>
      <c r="Z117" s="201"/>
      <c r="AA117" s="164">
        <f>IF(OR(J117="Fail",ISBLANK(J117)),INDEX('Issue Code Table'!C:C,MATCH(N:N,'Issue Code Table'!A:A,0)),IF(M117="Critical",6,IF(M117="Significant",5,IF(M117="Moderate",3,2))))</f>
        <v>4</v>
      </c>
    </row>
    <row r="118" spans="1:27" s="159" customFormat="1" ht="287.5" x14ac:dyDescent="0.25">
      <c r="A118" s="177" t="s">
        <v>1959</v>
      </c>
      <c r="B118" s="202" t="s">
        <v>655</v>
      </c>
      <c r="C118" s="202" t="s">
        <v>656</v>
      </c>
      <c r="D118" s="179" t="s">
        <v>229</v>
      </c>
      <c r="E118" s="179" t="s">
        <v>1960</v>
      </c>
      <c r="F118" s="179" t="s">
        <v>1961</v>
      </c>
      <c r="G118" s="179" t="s">
        <v>1962</v>
      </c>
      <c r="H118" s="202" t="s">
        <v>1963</v>
      </c>
      <c r="I118" s="202"/>
      <c r="J118" s="202"/>
      <c r="K118" s="202" t="s">
        <v>1964</v>
      </c>
      <c r="L118" s="202"/>
      <c r="M118" s="180" t="s">
        <v>235</v>
      </c>
      <c r="N118" s="181" t="s">
        <v>714</v>
      </c>
      <c r="O118" s="180" t="s">
        <v>715</v>
      </c>
      <c r="P118" s="202"/>
      <c r="Q118" s="203" t="s">
        <v>639</v>
      </c>
      <c r="R118" s="203" t="s">
        <v>1965</v>
      </c>
      <c r="S118" s="179" t="s">
        <v>1966</v>
      </c>
      <c r="T118" s="179" t="s">
        <v>1967</v>
      </c>
      <c r="U118" s="202" t="s">
        <v>1968</v>
      </c>
      <c r="V118" s="202"/>
      <c r="W118" s="201"/>
      <c r="X118" s="201"/>
      <c r="Y118" s="201"/>
      <c r="Z118" s="201"/>
      <c r="AA118" s="164">
        <f>IF(OR(J118="Fail",ISBLANK(J118)),INDEX('Issue Code Table'!C:C,MATCH(N:N,'Issue Code Table'!A:A,0)),IF(M118="Critical",6,IF(M118="Significant",5,IF(M118="Moderate",3,2))))</f>
        <v>4</v>
      </c>
    </row>
    <row r="119" spans="1:27" s="159" customFormat="1" ht="212.5" x14ac:dyDescent="0.25">
      <c r="A119" s="177" t="s">
        <v>1969</v>
      </c>
      <c r="B119" s="185" t="s">
        <v>268</v>
      </c>
      <c r="C119" s="185" t="s">
        <v>269</v>
      </c>
      <c r="D119" s="187" t="s">
        <v>229</v>
      </c>
      <c r="E119" s="187" t="s">
        <v>1970</v>
      </c>
      <c r="F119" s="187" t="s">
        <v>1971</v>
      </c>
      <c r="G119" s="187" t="s">
        <v>1972</v>
      </c>
      <c r="H119" s="185" t="s">
        <v>1973</v>
      </c>
      <c r="I119" s="204"/>
      <c r="J119" s="189"/>
      <c r="K119" s="185" t="s">
        <v>871</v>
      </c>
      <c r="L119" s="200"/>
      <c r="M119" s="188" t="s">
        <v>235</v>
      </c>
      <c r="N119" s="198" t="s">
        <v>714</v>
      </c>
      <c r="O119" s="188" t="s">
        <v>715</v>
      </c>
      <c r="P119" s="163"/>
      <c r="Q119" s="199" t="s">
        <v>639</v>
      </c>
      <c r="R119" s="199" t="s">
        <v>1974</v>
      </c>
      <c r="S119" s="187" t="s">
        <v>1975</v>
      </c>
      <c r="T119" s="187" t="s">
        <v>1976</v>
      </c>
      <c r="U119" s="200" t="s">
        <v>875</v>
      </c>
      <c r="V119" s="163"/>
      <c r="W119" s="201"/>
      <c r="X119" s="201"/>
      <c r="Y119" s="201"/>
      <c r="Z119" s="201"/>
      <c r="AA119" s="164">
        <f>IF(OR(J119="Fail",ISBLANK(J119)),INDEX('Issue Code Table'!C:C,MATCH(N:N,'Issue Code Table'!A:A,0)),IF(M119="Critical",6,IF(M119="Significant",5,IF(M119="Moderate",3,2))))</f>
        <v>4</v>
      </c>
    </row>
    <row r="120" spans="1:27" s="159" customFormat="1" ht="212.5" x14ac:dyDescent="0.25">
      <c r="A120" s="177" t="s">
        <v>1977</v>
      </c>
      <c r="B120" s="213" t="s">
        <v>707</v>
      </c>
      <c r="C120" s="214" t="s">
        <v>708</v>
      </c>
      <c r="D120" s="187" t="s">
        <v>229</v>
      </c>
      <c r="E120" s="187" t="s">
        <v>1978</v>
      </c>
      <c r="F120" s="187" t="s">
        <v>1979</v>
      </c>
      <c r="G120" s="187" t="s">
        <v>1980</v>
      </c>
      <c r="H120" s="185" t="s">
        <v>1981</v>
      </c>
      <c r="I120" s="204"/>
      <c r="J120" s="189"/>
      <c r="K120" s="185" t="s">
        <v>1982</v>
      </c>
      <c r="L120" s="200"/>
      <c r="M120" s="188" t="s">
        <v>235</v>
      </c>
      <c r="N120" s="198" t="s">
        <v>714</v>
      </c>
      <c r="O120" s="188" t="s">
        <v>715</v>
      </c>
      <c r="P120" s="163"/>
      <c r="Q120" s="199" t="s">
        <v>639</v>
      </c>
      <c r="R120" s="199" t="s">
        <v>1983</v>
      </c>
      <c r="S120" s="187" t="s">
        <v>884</v>
      </c>
      <c r="T120" s="187" t="s">
        <v>1984</v>
      </c>
      <c r="U120" s="200" t="s">
        <v>886</v>
      </c>
      <c r="V120" s="163"/>
      <c r="W120" s="201"/>
      <c r="X120" s="201"/>
      <c r="Y120" s="201"/>
      <c r="Z120" s="201"/>
      <c r="AA120" s="164">
        <f>IF(OR(J120="Fail",ISBLANK(J120)),INDEX('Issue Code Table'!C:C,MATCH(N:N,'Issue Code Table'!A:A,0)),IF(M120="Critical",6,IF(M120="Significant",5,IF(M120="Moderate",3,2))))</f>
        <v>4</v>
      </c>
    </row>
    <row r="121" spans="1:27" s="159" customFormat="1" ht="200" x14ac:dyDescent="0.25">
      <c r="A121" s="177" t="s">
        <v>1985</v>
      </c>
      <c r="B121" s="215" t="s">
        <v>707</v>
      </c>
      <c r="C121" s="216" t="s">
        <v>708</v>
      </c>
      <c r="D121" s="179" t="s">
        <v>229</v>
      </c>
      <c r="E121" s="179" t="s">
        <v>1986</v>
      </c>
      <c r="F121" s="179" t="s">
        <v>889</v>
      </c>
      <c r="G121" s="179" t="s">
        <v>1987</v>
      </c>
      <c r="H121" s="177" t="s">
        <v>1988</v>
      </c>
      <c r="I121" s="208"/>
      <c r="J121" s="191"/>
      <c r="K121" s="177" t="s">
        <v>1989</v>
      </c>
      <c r="L121" s="183"/>
      <c r="M121" s="180" t="s">
        <v>235</v>
      </c>
      <c r="N121" s="181" t="s">
        <v>714</v>
      </c>
      <c r="O121" s="180" t="s">
        <v>715</v>
      </c>
      <c r="P121" s="202"/>
      <c r="Q121" s="203" t="s">
        <v>639</v>
      </c>
      <c r="R121" s="203" t="s">
        <v>1990</v>
      </c>
      <c r="S121" s="179" t="s">
        <v>1991</v>
      </c>
      <c r="T121" s="179" t="s">
        <v>1992</v>
      </c>
      <c r="U121" s="183" t="s">
        <v>225</v>
      </c>
      <c r="V121" s="202"/>
      <c r="W121" s="201"/>
      <c r="X121" s="201"/>
      <c r="Y121" s="201"/>
      <c r="Z121" s="201"/>
      <c r="AA121" s="164">
        <f>IF(OR(J121="Fail",ISBLANK(J121)),INDEX('Issue Code Table'!C:C,MATCH(N:N,'Issue Code Table'!A:A,0)),IF(M121="Critical",6,IF(M121="Significant",5,IF(M121="Moderate",3,2))))</f>
        <v>4</v>
      </c>
    </row>
    <row r="122" spans="1:27" s="159" customFormat="1" ht="325" x14ac:dyDescent="0.25">
      <c r="A122" s="177" t="s">
        <v>1993</v>
      </c>
      <c r="B122" s="163" t="s">
        <v>655</v>
      </c>
      <c r="C122" s="163" t="s">
        <v>656</v>
      </c>
      <c r="D122" s="187" t="s">
        <v>229</v>
      </c>
      <c r="E122" s="187" t="s">
        <v>1994</v>
      </c>
      <c r="F122" s="187" t="s">
        <v>1995</v>
      </c>
      <c r="G122" s="187" t="s">
        <v>1996</v>
      </c>
      <c r="H122" s="163" t="s">
        <v>1997</v>
      </c>
      <c r="I122" s="163"/>
      <c r="J122" s="163"/>
      <c r="K122" s="163" t="s">
        <v>1998</v>
      </c>
      <c r="L122" s="163"/>
      <c r="M122" s="163" t="s">
        <v>235</v>
      </c>
      <c r="N122" s="189" t="s">
        <v>275</v>
      </c>
      <c r="O122" s="189" t="s">
        <v>1999</v>
      </c>
      <c r="P122" s="163"/>
      <c r="Q122" s="199" t="s">
        <v>639</v>
      </c>
      <c r="R122" s="199" t="s">
        <v>2000</v>
      </c>
      <c r="S122" s="187" t="s">
        <v>2001</v>
      </c>
      <c r="T122" s="187" t="s">
        <v>2002</v>
      </c>
      <c r="U122" s="163" t="s">
        <v>2003</v>
      </c>
      <c r="V122" s="163"/>
      <c r="W122" s="201"/>
      <c r="X122" s="201"/>
      <c r="Y122" s="201"/>
      <c r="Z122" s="201"/>
      <c r="AA122" s="164">
        <f>IF(OR(J122="Fail",ISBLANK(J122)),INDEX('Issue Code Table'!C:C,MATCH(N:N,'Issue Code Table'!A:A,0)),IF(M122="Critical",6,IF(M122="Significant",5,IF(M122="Moderate",3,2))))</f>
        <v>5</v>
      </c>
    </row>
    <row r="123" spans="1:27" s="159" customFormat="1" ht="200" x14ac:dyDescent="0.25">
      <c r="A123" s="177" t="s">
        <v>2004</v>
      </c>
      <c r="B123" s="177" t="s">
        <v>895</v>
      </c>
      <c r="C123" s="177" t="s">
        <v>896</v>
      </c>
      <c r="D123" s="179" t="s">
        <v>229</v>
      </c>
      <c r="E123" s="179" t="s">
        <v>2005</v>
      </c>
      <c r="F123" s="179" t="s">
        <v>2006</v>
      </c>
      <c r="G123" s="179" t="s">
        <v>2007</v>
      </c>
      <c r="H123" s="177" t="s">
        <v>900</v>
      </c>
      <c r="I123" s="208"/>
      <c r="J123" s="191"/>
      <c r="K123" s="177" t="s">
        <v>901</v>
      </c>
      <c r="L123" s="183"/>
      <c r="M123" s="180" t="s">
        <v>902</v>
      </c>
      <c r="N123" s="181" t="s">
        <v>903</v>
      </c>
      <c r="O123" s="180" t="s">
        <v>904</v>
      </c>
      <c r="P123" s="202"/>
      <c r="Q123" s="203" t="s">
        <v>639</v>
      </c>
      <c r="R123" s="203" t="s">
        <v>2008</v>
      </c>
      <c r="S123" s="179" t="s">
        <v>2009</v>
      </c>
      <c r="T123" s="179" t="s">
        <v>2010</v>
      </c>
      <c r="U123" s="183" t="s">
        <v>909</v>
      </c>
      <c r="V123" s="202"/>
      <c r="W123" s="201"/>
      <c r="X123" s="201"/>
      <c r="Y123" s="201"/>
      <c r="Z123" s="201"/>
      <c r="AA123" s="164">
        <f>IF(OR(J123="Fail",ISBLANK(J123)),INDEX('Issue Code Table'!C:C,MATCH(N:N,'Issue Code Table'!A:A,0)),IF(M123="Critical",6,IF(M123="Significant",5,IF(M123="Moderate",3,2))))</f>
        <v>2</v>
      </c>
    </row>
    <row r="124" spans="1:27" s="159" customFormat="1" ht="200" x14ac:dyDescent="0.25">
      <c r="A124" s="177" t="s">
        <v>2011</v>
      </c>
      <c r="B124" s="185" t="s">
        <v>895</v>
      </c>
      <c r="C124" s="185" t="s">
        <v>896</v>
      </c>
      <c r="D124" s="187" t="s">
        <v>229</v>
      </c>
      <c r="E124" s="187" t="s">
        <v>2012</v>
      </c>
      <c r="F124" s="187" t="s">
        <v>2013</v>
      </c>
      <c r="G124" s="187" t="s">
        <v>2014</v>
      </c>
      <c r="H124" s="185" t="s">
        <v>2015</v>
      </c>
      <c r="I124" s="204"/>
      <c r="J124" s="189"/>
      <c r="K124" s="185" t="s">
        <v>915</v>
      </c>
      <c r="L124" s="200"/>
      <c r="M124" s="188" t="s">
        <v>902</v>
      </c>
      <c r="N124" s="198" t="s">
        <v>903</v>
      </c>
      <c r="O124" s="188" t="s">
        <v>904</v>
      </c>
      <c r="P124" s="163"/>
      <c r="Q124" s="199" t="s">
        <v>639</v>
      </c>
      <c r="R124" s="199" t="s">
        <v>2016</v>
      </c>
      <c r="S124" s="187" t="s">
        <v>2017</v>
      </c>
      <c r="T124" s="187" t="s">
        <v>2018</v>
      </c>
      <c r="U124" s="200" t="s">
        <v>919</v>
      </c>
      <c r="V124" s="163"/>
      <c r="W124" s="201"/>
      <c r="X124" s="201"/>
      <c r="Y124" s="201"/>
      <c r="Z124" s="201"/>
      <c r="AA124" s="164">
        <f>IF(OR(J124="Fail",ISBLANK(J124)),INDEX('Issue Code Table'!C:C,MATCH(N:N,'Issue Code Table'!A:A,0)),IF(M124="Critical",6,IF(M124="Significant",5,IF(M124="Moderate",3,2))))</f>
        <v>2</v>
      </c>
    </row>
    <row r="125" spans="1:27" ht="13" x14ac:dyDescent="0.25">
      <c r="A125" s="153"/>
      <c r="B125" s="153"/>
      <c r="C125" s="153"/>
      <c r="D125" s="153"/>
      <c r="E125" s="153"/>
      <c r="F125" s="153"/>
      <c r="G125" s="153"/>
      <c r="H125" s="153"/>
      <c r="I125" s="153"/>
      <c r="J125" s="153"/>
      <c r="K125" s="232"/>
      <c r="L125" s="232"/>
      <c r="M125" s="232"/>
      <c r="N125" s="232"/>
      <c r="O125" s="232"/>
      <c r="P125" s="232"/>
      <c r="Q125" s="232"/>
      <c r="R125" s="233"/>
      <c r="S125" s="232"/>
      <c r="T125" s="232"/>
      <c r="U125" s="232"/>
      <c r="V125" s="232"/>
    </row>
    <row r="131" spans="9:9" hidden="1" x14ac:dyDescent="0.25">
      <c r="I131" s="161" t="s">
        <v>920</v>
      </c>
    </row>
    <row r="132" spans="9:9" hidden="1" x14ac:dyDescent="0.25">
      <c r="I132" s="161" t="s">
        <v>59</v>
      </c>
    </row>
    <row r="133" spans="9:9" hidden="1" x14ac:dyDescent="0.25">
      <c r="I133" s="161" t="s">
        <v>60</v>
      </c>
    </row>
    <row r="134" spans="9:9" hidden="1" x14ac:dyDescent="0.25">
      <c r="I134" s="161" t="s">
        <v>48</v>
      </c>
    </row>
    <row r="135" spans="9:9" hidden="1" x14ac:dyDescent="0.25">
      <c r="I135" s="161" t="s">
        <v>921</v>
      </c>
    </row>
    <row r="136" spans="9:9" hidden="1" x14ac:dyDescent="0.25">
      <c r="I136" s="161"/>
    </row>
    <row r="137" spans="9:9" hidden="1" x14ac:dyDescent="0.25">
      <c r="I137" s="162" t="s">
        <v>922</v>
      </c>
    </row>
    <row r="138" spans="9:9" hidden="1" x14ac:dyDescent="0.25">
      <c r="I138" s="162" t="s">
        <v>175</v>
      </c>
    </row>
    <row r="139" spans="9:9" hidden="1" x14ac:dyDescent="0.25">
      <c r="I139" s="162" t="s">
        <v>189</v>
      </c>
    </row>
    <row r="140" spans="9:9" hidden="1" x14ac:dyDescent="0.25">
      <c r="I140" s="162" t="s">
        <v>235</v>
      </c>
    </row>
    <row r="141" spans="9:9" hidden="1" x14ac:dyDescent="0.25">
      <c r="I141" s="162" t="s">
        <v>902</v>
      </c>
    </row>
  </sheetData>
  <protectedRanges>
    <protectedRange password="E1A2" sqref="N34:N35" name="Range1_8_1"/>
    <protectedRange password="E1A2" sqref="N29 N31" name="Range1_7_1"/>
    <protectedRange password="E1A2" sqref="N33:O33" name="Range1_9_1"/>
    <protectedRange password="E1A2" sqref="N54:O54" name="Range1_2"/>
    <protectedRange password="E1A2" sqref="N11:O11 N76:O77" name="Range1_4_1"/>
    <protectedRange password="E1A2" sqref="N38:N39" name="Range1_7_1_1"/>
    <protectedRange password="E1A2" sqref="P12" name="Range1_2_5"/>
    <protectedRange password="E1A2" sqref="O12" name="Range1_1_2_4"/>
    <protectedRange password="E1A2" sqref="Z13" name="Range1_1_1_3_1"/>
  </protectedRanges>
  <sortState xmlns:xlrd2="http://schemas.microsoft.com/office/spreadsheetml/2017/richdata2" ref="A2:V124">
    <sortCondition descending="1" ref="D1:D124"/>
  </sortState>
  <mergeCells count="1">
    <mergeCell ref="A1:AA1"/>
  </mergeCells>
  <phoneticPr fontId="29" type="noConversion"/>
  <conditionalFormatting sqref="E54">
    <cfRule type="cellIs" dxfId="17" priority="152" operator="equal">
      <formula>"Fail"</formula>
    </cfRule>
    <cfRule type="cellIs" dxfId="16" priority="153" operator="equal">
      <formula>"Pass"</formula>
    </cfRule>
    <cfRule type="cellIs" dxfId="15" priority="154" operator="equal">
      <formula>"Info"</formula>
    </cfRule>
  </conditionalFormatting>
  <conditionalFormatting sqref="N10">
    <cfRule type="expression" dxfId="14" priority="147" stopIfTrue="1">
      <formula>ISERROR(#REF!)</formula>
    </cfRule>
  </conditionalFormatting>
  <conditionalFormatting sqref="N11 N15:N18 N20:N21 N38:N42 N46 N48:N55 N58 N107:N108 N33:N36 N23:N31 N60:N61 N123:N124 N73:N88 N91:N93 N111:N120">
    <cfRule type="expression" dxfId="13" priority="159" stopIfTrue="1">
      <formula>ISERROR(AA11)</formula>
    </cfRule>
  </conditionalFormatting>
  <conditionalFormatting sqref="N32">
    <cfRule type="expression" dxfId="12" priority="37" stopIfTrue="1">
      <formula>ISERROR(AA33)</formula>
    </cfRule>
  </conditionalFormatting>
  <conditionalFormatting sqref="N47">
    <cfRule type="expression" dxfId="11" priority="155" stopIfTrue="1">
      <formula>ISERROR(AA49)</formula>
    </cfRule>
  </conditionalFormatting>
  <conditionalFormatting sqref="N62:N69">
    <cfRule type="expression" dxfId="10" priority="26" stopIfTrue="1">
      <formula>ISERROR(AA62)</formula>
    </cfRule>
  </conditionalFormatting>
  <conditionalFormatting sqref="N71">
    <cfRule type="expression" dxfId="9" priority="30" stopIfTrue="1">
      <formula>ISERROR(AA71)</formula>
    </cfRule>
  </conditionalFormatting>
  <conditionalFormatting sqref="N12">
    <cfRule type="expression" dxfId="8" priority="10">
      <formula>ISERROR(AA12)</formula>
    </cfRule>
  </conditionalFormatting>
  <conditionalFormatting sqref="J13">
    <cfRule type="cellIs" dxfId="7" priority="5" operator="equal">
      <formula>"Info"</formula>
    </cfRule>
    <cfRule type="cellIs" dxfId="6" priority="6" operator="equal">
      <formula>"Fail"</formula>
    </cfRule>
    <cfRule type="cellIs" dxfId="5" priority="7" operator="equal">
      <formula>"Pass"</formula>
    </cfRule>
  </conditionalFormatting>
  <conditionalFormatting sqref="K13:O13 X13:Z13 Q13:V13 AB13:XFD13 B13:I13">
    <cfRule type="expression" dxfId="4" priority="9">
      <formula>AND($J13="Fail", $M13="Critical")</formula>
    </cfRule>
  </conditionalFormatting>
  <conditionalFormatting sqref="N13">
    <cfRule type="expression" dxfId="3" priority="8">
      <formula>ISERROR(Z13)</formula>
    </cfRule>
  </conditionalFormatting>
  <conditionalFormatting sqref="N96">
    <cfRule type="expression" dxfId="2" priority="4" stopIfTrue="1">
      <formula>ISERROR(AA96)</formula>
    </cfRule>
  </conditionalFormatting>
  <conditionalFormatting sqref="N3">
    <cfRule type="expression" dxfId="1" priority="3" stopIfTrue="1">
      <formula>ISERROR(#REF!)</formula>
    </cfRule>
  </conditionalFormatting>
  <conditionalFormatting sqref="N90">
    <cfRule type="expression" dxfId="0" priority="162" stopIfTrue="1">
      <formula>ISERROR(#REF!)</formula>
    </cfRule>
  </conditionalFormatting>
  <dataValidations count="8">
    <dataValidation type="list" allowBlank="1" showInputMessage="1" showErrorMessage="1" sqref="M125" xr:uid="{FB2AF6CD-2A61-4507-8279-F040DF2ABAD1}">
      <formula1>$I$97:$I$100</formula1>
    </dataValidation>
    <dataValidation type="list" allowBlank="1" showInputMessage="1" showErrorMessage="1" sqref="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xr:uid="{77A17501-F60D-49FB-A4C8-4C51E54A03B5}">
      <formula1>$H$59:$H$62</formula1>
    </dataValidation>
    <dataValidation type="list" allowBlank="1" showInputMessage="1" showErrorMessage="1" sqref="JE13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xr:uid="{1041CDEF-6D18-4F18-990B-6B75D42D68B7}">
      <formula1>$I$99:$I$102</formula1>
    </dataValidation>
    <dataValidation type="list" allowBlank="1" showInputMessage="1" showErrorMessage="1" sqref="JE13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xr:uid="{86BC38A3-07BA-4E2B-A642-C6847FE18374}">
      <formula1>$I$101:$I$105</formula1>
    </dataValidation>
    <dataValidation type="list" allowBlank="1" showInputMessage="1" showErrorMessage="1" sqref="JH13 WVT13 WLX13 WCB13 VSF13 VIJ13 UYN13 UOR13 UEV13 TUZ13 TLD13 TBH13 SRL13 SHP13 RXT13 RNX13 REB13 QUF13 QKJ13 QAN13 PQR13 PGV13 OWZ13 OND13 ODH13 NTL13 NJP13 MZT13 MPX13 MGB13 LWF13 LMJ13 LCN13 KSR13 KIV13 JYZ13 JPD13 JFH13 IVL13 ILP13 IBT13 HRX13 HIB13 GYF13 GOJ13 GEN13 FUR13 FKV13 FAZ13 ERD13 EHH13 DXL13 DNP13 DDT13 CTX13 CKB13 CAF13 BQJ13 BGN13 AWR13 AMV13 ACZ13 TD13" xr:uid="{E472442F-051A-40D9-A174-44BD6DEBE705}">
      <formula1>$H$60:$H$63</formula1>
    </dataValidation>
    <dataValidation type="list" allowBlank="1" showInputMessage="1" showErrorMessage="1" sqref="J125" xr:uid="{B7D7C017-DED7-4E97-8417-E0F8BC5B5C30}">
      <formula1>$I$75:$I$93</formula1>
    </dataValidation>
    <dataValidation type="list" allowBlank="1" showInputMessage="1" showErrorMessage="1" sqref="J3:J124" xr:uid="{A3268DB5-B57A-41EC-8A03-79545B5ED652}">
      <formula1>$I$132:$I$135</formula1>
    </dataValidation>
    <dataValidation type="list" allowBlank="1" showInputMessage="1" showErrorMessage="1" sqref="M3:M124" xr:uid="{6A0C8FAF-7801-49A7-89F4-C02DC0FB20CB}">
      <formula1>$I$138:$I$141</formula1>
    </dataValidation>
  </dataValidation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1"/>
  <sheetViews>
    <sheetView showGridLines="0" zoomScaleNormal="100" workbookViewId="0">
      <pane ySplit="1" topLeftCell="A2" activePane="bottomLeft" state="frozen"/>
      <selection pane="bottomLeft" activeCell="C10" sqref="C10"/>
    </sheetView>
  </sheetViews>
  <sheetFormatPr defaultColWidth="0" defaultRowHeight="12.75" customHeight="1" zeroHeight="1" x14ac:dyDescent="0.25"/>
  <cols>
    <col min="1" max="1" width="8.81640625" customWidth="1"/>
    <col min="2" max="2" width="13.26953125" customWidth="1"/>
    <col min="3" max="3" width="84.453125" customWidth="1"/>
    <col min="4" max="4" width="30.26953125" customWidth="1"/>
    <col min="5" max="5" width="2.26953125" customWidth="1"/>
    <col min="6" max="16384" width="8.81640625" hidden="1"/>
  </cols>
  <sheetData>
    <row r="1" spans="1:4" ht="13" x14ac:dyDescent="0.3">
      <c r="A1" s="270" t="s">
        <v>2019</v>
      </c>
      <c r="B1" s="271"/>
      <c r="C1" s="271"/>
      <c r="D1" s="271"/>
    </row>
    <row r="2" spans="1:4" ht="12.75" customHeight="1" x14ac:dyDescent="0.25">
      <c r="A2" s="279" t="s">
        <v>2020</v>
      </c>
      <c r="B2" s="279" t="s">
        <v>2021</v>
      </c>
      <c r="C2" s="279" t="s">
        <v>2022</v>
      </c>
      <c r="D2" s="279" t="s">
        <v>2023</v>
      </c>
    </row>
    <row r="3" spans="1:4" ht="25" x14ac:dyDescent="0.25">
      <c r="A3" s="280">
        <v>2</v>
      </c>
      <c r="B3" s="281">
        <v>42454</v>
      </c>
      <c r="C3" s="282" t="s">
        <v>2024</v>
      </c>
      <c r="D3" s="283" t="s">
        <v>2025</v>
      </c>
    </row>
    <row r="4" spans="1:4" ht="30.65" customHeight="1" x14ac:dyDescent="0.25">
      <c r="A4" s="128">
        <v>2.1</v>
      </c>
      <c r="B4" s="129">
        <v>42766</v>
      </c>
      <c r="C4" s="130" t="s">
        <v>2026</v>
      </c>
      <c r="D4" s="283" t="s">
        <v>2025</v>
      </c>
    </row>
    <row r="5" spans="1:4" ht="12.75" customHeight="1" x14ac:dyDescent="0.25">
      <c r="A5" s="128">
        <v>2.1</v>
      </c>
      <c r="B5" s="129">
        <v>42766</v>
      </c>
      <c r="C5" s="130" t="s">
        <v>2027</v>
      </c>
      <c r="D5" s="283" t="s">
        <v>2025</v>
      </c>
    </row>
    <row r="6" spans="1:4" ht="12.75" customHeight="1" x14ac:dyDescent="0.25">
      <c r="A6" s="128">
        <v>2.1</v>
      </c>
      <c r="B6" s="129">
        <v>43131</v>
      </c>
      <c r="C6" s="130" t="s">
        <v>2028</v>
      </c>
      <c r="D6" s="283" t="s">
        <v>2025</v>
      </c>
    </row>
    <row r="7" spans="1:4" ht="12.75" customHeight="1" x14ac:dyDescent="0.25">
      <c r="A7" s="128">
        <v>2.2000000000000002</v>
      </c>
      <c r="B7" s="129">
        <v>43136</v>
      </c>
      <c r="C7" s="130" t="s">
        <v>2029</v>
      </c>
      <c r="D7" s="283" t="s">
        <v>2025</v>
      </c>
    </row>
    <row r="8" spans="1:4" ht="12.75" customHeight="1" x14ac:dyDescent="0.25">
      <c r="A8" s="128">
        <v>3</v>
      </c>
      <c r="B8" s="129">
        <v>43555</v>
      </c>
      <c r="C8" s="130" t="s">
        <v>2030</v>
      </c>
      <c r="D8" s="283" t="s">
        <v>2025</v>
      </c>
    </row>
    <row r="9" spans="1:4" ht="12.75" customHeight="1" x14ac:dyDescent="0.25">
      <c r="A9" s="128">
        <v>3.1</v>
      </c>
      <c r="B9" s="129">
        <v>43738</v>
      </c>
      <c r="C9" s="130" t="s">
        <v>2031</v>
      </c>
      <c r="D9" s="283" t="s">
        <v>2025</v>
      </c>
    </row>
    <row r="10" spans="1:4" ht="12.75" customHeight="1" x14ac:dyDescent="0.25">
      <c r="A10" s="128">
        <v>3.2</v>
      </c>
      <c r="B10" s="129">
        <v>43921</v>
      </c>
      <c r="C10" s="146" t="s">
        <v>2032</v>
      </c>
      <c r="D10" s="283" t="s">
        <v>2025</v>
      </c>
    </row>
    <row r="11" spans="1:4" ht="12.75" customHeight="1" x14ac:dyDescent="0.25">
      <c r="A11" s="128">
        <v>3.3</v>
      </c>
      <c r="B11" s="129">
        <v>44104</v>
      </c>
      <c r="C11" s="146" t="s">
        <v>2032</v>
      </c>
      <c r="D11" s="283" t="s">
        <v>2025</v>
      </c>
    </row>
    <row r="12" spans="1:4" ht="15.65" customHeight="1" x14ac:dyDescent="0.25">
      <c r="A12" s="128">
        <v>4</v>
      </c>
      <c r="B12" s="129">
        <v>44286</v>
      </c>
      <c r="C12" s="130" t="s">
        <v>2033</v>
      </c>
      <c r="D12" s="283" t="s">
        <v>2025</v>
      </c>
    </row>
    <row r="13" spans="1:4" ht="27" customHeight="1" x14ac:dyDescent="0.25">
      <c r="A13" s="128">
        <v>4.0999999999999996</v>
      </c>
      <c r="B13" s="129">
        <v>44469</v>
      </c>
      <c r="C13" s="146" t="s">
        <v>2034</v>
      </c>
      <c r="D13" s="283" t="s">
        <v>2025</v>
      </c>
    </row>
    <row r="14" spans="1:4" ht="12.75" customHeight="1" x14ac:dyDescent="0.25">
      <c r="A14" s="128">
        <v>4.2</v>
      </c>
      <c r="B14" s="129">
        <v>44469</v>
      </c>
      <c r="C14" s="62" t="s">
        <v>2035</v>
      </c>
      <c r="D14" s="283" t="s">
        <v>2025</v>
      </c>
    </row>
    <row r="15" spans="1:4" ht="12.75" customHeight="1" x14ac:dyDescent="0.25">
      <c r="A15" s="128">
        <v>4.3</v>
      </c>
      <c r="B15" s="284">
        <v>44834</v>
      </c>
      <c r="C15" s="283" t="s">
        <v>2027</v>
      </c>
      <c r="D15" s="283" t="s">
        <v>2025</v>
      </c>
    </row>
    <row r="16" spans="1:4" ht="32.25" customHeight="1" x14ac:dyDescent="0.25">
      <c r="A16" s="128">
        <v>4.4000000000000004</v>
      </c>
      <c r="B16" s="129">
        <v>45174</v>
      </c>
      <c r="C16" s="146" t="s">
        <v>2036</v>
      </c>
      <c r="D16" s="283" t="s">
        <v>2025</v>
      </c>
    </row>
    <row r="17" spans="1:4" ht="32.25" customHeight="1" x14ac:dyDescent="0.25">
      <c r="A17" s="128">
        <v>4.5</v>
      </c>
      <c r="B17" s="148">
        <v>45199</v>
      </c>
      <c r="C17" s="149" t="s">
        <v>2037</v>
      </c>
      <c r="D17" s="149" t="s">
        <v>2025</v>
      </c>
    </row>
    <row r="18" spans="1:4" ht="32.25" customHeight="1" x14ac:dyDescent="0.25">
      <c r="A18" s="128">
        <v>5</v>
      </c>
      <c r="B18" s="129">
        <v>45547</v>
      </c>
      <c r="C18" s="146" t="s">
        <v>2038</v>
      </c>
      <c r="D18" s="149" t="s">
        <v>2025</v>
      </c>
    </row>
    <row r="19" spans="1:4" ht="12.5" x14ac:dyDescent="0.25">
      <c r="A19" s="128"/>
      <c r="B19" s="129"/>
      <c r="C19" s="146"/>
      <c r="D19" s="283"/>
    </row>
    <row r="20" spans="1:4" ht="12.5" x14ac:dyDescent="0.25">
      <c r="A20" s="128"/>
      <c r="B20" s="129"/>
      <c r="C20" s="146"/>
      <c r="D20" s="283"/>
    </row>
    <row r="21" spans="1:4" ht="12.75" customHeight="1" x14ac:dyDescent="0.25"/>
  </sheetData>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8927-2A55-4C6C-91E3-C7F04248736F}">
  <sheetPr>
    <pageSetUpPr fitToPage="1"/>
  </sheetPr>
  <dimension ref="A1:E33"/>
  <sheetViews>
    <sheetView showGridLines="0" zoomScale="130" zoomScaleNormal="130" workbookViewId="0">
      <pane ySplit="1" topLeftCell="A2" activePane="bottomLeft" state="frozen"/>
      <selection pane="bottomLeft" activeCell="C22" sqref="C22"/>
    </sheetView>
  </sheetViews>
  <sheetFormatPr defaultColWidth="0" defaultRowHeight="12.5" zeroHeight="1" x14ac:dyDescent="0.25"/>
  <cols>
    <col min="1" max="1" width="9.81640625" style="147" bestFit="1" customWidth="1"/>
    <col min="2" max="2" width="15.7265625" style="147" customWidth="1"/>
    <col min="3" max="3" width="94.26953125" style="147" bestFit="1" customWidth="1"/>
    <col min="4" max="4" width="12.26953125" style="147" customWidth="1"/>
    <col min="5" max="5" width="2.26953125" style="147" customWidth="1"/>
    <col min="6" max="16384" width="8.7265625" style="147" hidden="1"/>
  </cols>
  <sheetData>
    <row r="1" spans="1:4" ht="13" x14ac:dyDescent="0.3">
      <c r="A1" s="297" t="s">
        <v>2019</v>
      </c>
      <c r="B1" s="298"/>
      <c r="C1" s="298"/>
      <c r="D1" s="298"/>
    </row>
    <row r="2" spans="1:4" ht="12.65" customHeight="1" x14ac:dyDescent="0.25">
      <c r="A2" s="165" t="s">
        <v>2020</v>
      </c>
      <c r="B2" s="165" t="s">
        <v>2039</v>
      </c>
      <c r="C2" s="165" t="s">
        <v>2022</v>
      </c>
      <c r="D2" s="165" t="s">
        <v>2040</v>
      </c>
    </row>
    <row r="3" spans="1:4" x14ac:dyDescent="0.25">
      <c r="A3" s="166">
        <v>5</v>
      </c>
      <c r="B3" s="167" t="s">
        <v>2041</v>
      </c>
      <c r="C3" s="168" t="s">
        <v>2042</v>
      </c>
      <c r="D3" s="169">
        <v>45547</v>
      </c>
    </row>
    <row r="4" spans="1:4" x14ac:dyDescent="0.25">
      <c r="A4" s="166">
        <v>5</v>
      </c>
      <c r="B4" s="167" t="s">
        <v>212</v>
      </c>
      <c r="C4" s="170" t="s">
        <v>2043</v>
      </c>
      <c r="D4" s="169">
        <v>45548</v>
      </c>
    </row>
    <row r="5" spans="1:4" x14ac:dyDescent="0.25">
      <c r="A5" s="166">
        <v>5</v>
      </c>
      <c r="B5" s="171" t="s">
        <v>605</v>
      </c>
      <c r="C5" s="172" t="s">
        <v>2044</v>
      </c>
      <c r="D5" s="169">
        <v>45549</v>
      </c>
    </row>
    <row r="6" spans="1:4" x14ac:dyDescent="0.25">
      <c r="A6" s="166">
        <v>5</v>
      </c>
      <c r="B6" s="171" t="s">
        <v>619</v>
      </c>
      <c r="C6" s="172" t="s">
        <v>2045</v>
      </c>
      <c r="D6" s="169">
        <v>45550</v>
      </c>
    </row>
    <row r="7" spans="1:4" x14ac:dyDescent="0.25">
      <c r="A7" s="166">
        <v>5</v>
      </c>
      <c r="B7" s="171" t="s">
        <v>633</v>
      </c>
      <c r="C7" s="172" t="s">
        <v>2046</v>
      </c>
      <c r="D7" s="169">
        <v>45551</v>
      </c>
    </row>
    <row r="8" spans="1:4" x14ac:dyDescent="0.25">
      <c r="A8" s="166">
        <v>5</v>
      </c>
      <c r="B8" s="171" t="s">
        <v>644</v>
      </c>
      <c r="C8" s="172" t="s">
        <v>2047</v>
      </c>
      <c r="D8" s="169">
        <v>45552</v>
      </c>
    </row>
    <row r="9" spans="1:4" x14ac:dyDescent="0.25">
      <c r="A9" s="166">
        <v>5</v>
      </c>
      <c r="B9" s="171" t="s">
        <v>654</v>
      </c>
      <c r="C9" s="172" t="s">
        <v>2048</v>
      </c>
      <c r="D9" s="169">
        <v>45553</v>
      </c>
    </row>
    <row r="10" spans="1:4" x14ac:dyDescent="0.25">
      <c r="A10" s="166">
        <v>5</v>
      </c>
      <c r="B10" s="171" t="s">
        <v>667</v>
      </c>
      <c r="C10" s="172" t="s">
        <v>2049</v>
      </c>
      <c r="D10" s="169">
        <v>45554</v>
      </c>
    </row>
    <row r="11" spans="1:4" x14ac:dyDescent="0.25">
      <c r="A11" s="166">
        <v>5</v>
      </c>
      <c r="B11" s="171" t="s">
        <v>676</v>
      </c>
      <c r="C11" s="172" t="s">
        <v>2050</v>
      </c>
      <c r="D11" s="169">
        <v>45555</v>
      </c>
    </row>
    <row r="12" spans="1:4" x14ac:dyDescent="0.25">
      <c r="A12" s="166">
        <v>5</v>
      </c>
      <c r="B12" s="171" t="s">
        <v>685</v>
      </c>
      <c r="C12" s="172" t="s">
        <v>2051</v>
      </c>
      <c r="D12" s="169">
        <v>45556</v>
      </c>
    </row>
    <row r="13" spans="1:4" x14ac:dyDescent="0.25">
      <c r="A13" s="166">
        <v>5</v>
      </c>
      <c r="B13" s="171" t="s">
        <v>694</v>
      </c>
      <c r="C13" s="172" t="s">
        <v>2052</v>
      </c>
      <c r="D13" s="169">
        <v>45557</v>
      </c>
    </row>
    <row r="14" spans="1:4" x14ac:dyDescent="0.25">
      <c r="A14" s="166">
        <v>5</v>
      </c>
      <c r="B14" s="171" t="s">
        <v>706</v>
      </c>
      <c r="C14" s="172" t="s">
        <v>2053</v>
      </c>
      <c r="D14" s="169">
        <v>45558</v>
      </c>
    </row>
    <row r="15" spans="1:4" x14ac:dyDescent="0.25">
      <c r="A15" s="166">
        <v>5</v>
      </c>
      <c r="B15" s="171" t="s">
        <v>720</v>
      </c>
      <c r="C15" s="172" t="s">
        <v>2054</v>
      </c>
      <c r="D15" s="169">
        <v>45559</v>
      </c>
    </row>
    <row r="16" spans="1:4" x14ac:dyDescent="0.25">
      <c r="A16" s="166">
        <v>5</v>
      </c>
      <c r="B16" s="171" t="s">
        <v>732</v>
      </c>
      <c r="C16" s="172" t="s">
        <v>2055</v>
      </c>
      <c r="D16" s="169">
        <v>45560</v>
      </c>
    </row>
    <row r="17" spans="1:4" x14ac:dyDescent="0.25">
      <c r="A17" s="166">
        <v>5</v>
      </c>
      <c r="B17" s="171" t="s">
        <v>741</v>
      </c>
      <c r="C17" s="172" t="s">
        <v>2056</v>
      </c>
      <c r="D17" s="169">
        <v>45561</v>
      </c>
    </row>
    <row r="18" spans="1:4" x14ac:dyDescent="0.25">
      <c r="A18" s="166">
        <v>5</v>
      </c>
      <c r="B18" s="171" t="s">
        <v>750</v>
      </c>
      <c r="C18" s="172" t="s">
        <v>2057</v>
      </c>
      <c r="D18" s="169">
        <v>45562</v>
      </c>
    </row>
    <row r="19" spans="1:4" x14ac:dyDescent="0.25">
      <c r="A19" s="166">
        <v>5</v>
      </c>
      <c r="B19" s="171" t="s">
        <v>760</v>
      </c>
      <c r="C19" s="172" t="s">
        <v>2058</v>
      </c>
      <c r="D19" s="169">
        <v>45563</v>
      </c>
    </row>
    <row r="20" spans="1:4" x14ac:dyDescent="0.25">
      <c r="A20" s="166">
        <v>5</v>
      </c>
      <c r="B20" s="171" t="s">
        <v>772</v>
      </c>
      <c r="C20" s="172" t="s">
        <v>2059</v>
      </c>
      <c r="D20" s="169">
        <v>45564</v>
      </c>
    </row>
    <row r="21" spans="1:4" x14ac:dyDescent="0.25">
      <c r="A21" s="166">
        <v>5</v>
      </c>
      <c r="B21" s="171" t="s">
        <v>782</v>
      </c>
      <c r="C21" s="172" t="s">
        <v>2060</v>
      </c>
      <c r="D21" s="169">
        <v>45565</v>
      </c>
    </row>
    <row r="22" spans="1:4" x14ac:dyDescent="0.25">
      <c r="A22" s="166">
        <v>5</v>
      </c>
      <c r="B22" s="171" t="s">
        <v>792</v>
      </c>
      <c r="C22" s="172" t="s">
        <v>2061</v>
      </c>
      <c r="D22" s="169">
        <v>45566</v>
      </c>
    </row>
    <row r="23" spans="1:4" x14ac:dyDescent="0.25">
      <c r="A23" s="166">
        <v>5</v>
      </c>
      <c r="B23" s="171" t="s">
        <v>804</v>
      </c>
      <c r="C23" s="172" t="s">
        <v>2062</v>
      </c>
      <c r="D23" s="169">
        <v>45567</v>
      </c>
    </row>
    <row r="24" spans="1:4" x14ac:dyDescent="0.25">
      <c r="A24" s="166">
        <v>5</v>
      </c>
      <c r="B24" s="171" t="s">
        <v>815</v>
      </c>
      <c r="C24" s="172" t="s">
        <v>2063</v>
      </c>
      <c r="D24" s="169">
        <v>45568</v>
      </c>
    </row>
    <row r="25" spans="1:4" x14ac:dyDescent="0.25">
      <c r="A25" s="166">
        <v>5</v>
      </c>
      <c r="B25" s="171" t="s">
        <v>828</v>
      </c>
      <c r="C25" s="172" t="s">
        <v>2064</v>
      </c>
      <c r="D25" s="169">
        <v>45569</v>
      </c>
    </row>
    <row r="26" spans="1:4" x14ac:dyDescent="0.25">
      <c r="A26" s="166">
        <v>5</v>
      </c>
      <c r="B26" s="171" t="s">
        <v>837</v>
      </c>
      <c r="C26" s="172" t="s">
        <v>2065</v>
      </c>
      <c r="D26" s="169">
        <v>45570</v>
      </c>
    </row>
    <row r="27" spans="1:4" x14ac:dyDescent="0.25">
      <c r="A27" s="166">
        <v>5</v>
      </c>
      <c r="B27" s="171" t="s">
        <v>846</v>
      </c>
      <c r="C27" s="172" t="s">
        <v>2066</v>
      </c>
      <c r="D27" s="169">
        <v>45571</v>
      </c>
    </row>
    <row r="28" spans="1:4" x14ac:dyDescent="0.25">
      <c r="A28" s="166">
        <v>5</v>
      </c>
      <c r="B28" s="171" t="s">
        <v>856</v>
      </c>
      <c r="C28" s="172" t="s">
        <v>2067</v>
      </c>
      <c r="D28" s="169">
        <v>45572</v>
      </c>
    </row>
    <row r="29" spans="1:4" x14ac:dyDescent="0.25">
      <c r="A29" s="166">
        <v>5</v>
      </c>
      <c r="B29" s="171" t="s">
        <v>866</v>
      </c>
      <c r="C29" s="172" t="s">
        <v>2068</v>
      </c>
      <c r="D29" s="169">
        <v>45573</v>
      </c>
    </row>
    <row r="30" spans="1:4" x14ac:dyDescent="0.25">
      <c r="A30" s="166">
        <v>5</v>
      </c>
      <c r="B30" s="167" t="s">
        <v>592</v>
      </c>
      <c r="C30" s="168" t="s">
        <v>2069</v>
      </c>
      <c r="D30" s="169">
        <v>45574</v>
      </c>
    </row>
    <row r="31" spans="1:4" x14ac:dyDescent="0.25">
      <c r="A31" s="166">
        <v>5</v>
      </c>
      <c r="B31" s="171" t="s">
        <v>252</v>
      </c>
      <c r="C31" s="170" t="s">
        <v>2070</v>
      </c>
      <c r="D31" s="169">
        <v>45575</v>
      </c>
    </row>
    <row r="32" spans="1:4" x14ac:dyDescent="0.25">
      <c r="A32" s="166">
        <v>5</v>
      </c>
      <c r="B32" s="167" t="s">
        <v>2071</v>
      </c>
      <c r="C32" s="168" t="s">
        <v>2072</v>
      </c>
      <c r="D32" s="169">
        <v>45576</v>
      </c>
    </row>
    <row r="33" x14ac:dyDescent="0.25"/>
  </sheetData>
  <sheetProtection sort="0" autoFilter="0"/>
  <autoFilter ref="A2:D2" xr:uid="{D09A8927-2A55-4C6C-91E3-C7F04248736F}"/>
  <mergeCells count="1">
    <mergeCell ref="A1:D1"/>
  </mergeCells>
  <phoneticPr fontId="3"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filterMode="1"/>
  <dimension ref="A1:U548"/>
  <sheetViews>
    <sheetView showGridLines="0" zoomScale="80" zoomScaleNormal="80" workbookViewId="0">
      <selection activeCell="A170" sqref="A170:B170"/>
    </sheetView>
  </sheetViews>
  <sheetFormatPr defaultColWidth="9.26953125" defaultRowHeight="12.75" customHeight="1" x14ac:dyDescent="0.25"/>
  <cols>
    <col min="1" max="1" width="10.54296875" customWidth="1"/>
    <col min="2" max="2" width="69.54296875" customWidth="1"/>
    <col min="3" max="3" width="9.26953125" customWidth="1"/>
    <col min="4" max="4" width="38" customWidth="1"/>
    <col min="5" max="21" width="9.26953125" style="137"/>
    <col min="22" max="16384" width="9.26953125" style="138"/>
  </cols>
  <sheetData>
    <row r="1" spans="1:4" ht="14.5" x14ac:dyDescent="0.35">
      <c r="A1" s="150" t="s">
        <v>156</v>
      </c>
      <c r="B1" s="150" t="s">
        <v>148</v>
      </c>
      <c r="C1" s="150" t="s">
        <v>61</v>
      </c>
      <c r="D1" s="145">
        <v>45199</v>
      </c>
    </row>
    <row r="2" spans="1:4" ht="15.5" hidden="1" x14ac:dyDescent="0.35">
      <c r="A2" s="151" t="s">
        <v>2073</v>
      </c>
      <c r="B2" s="151" t="s">
        <v>2074</v>
      </c>
      <c r="C2" s="152">
        <v>6</v>
      </c>
    </row>
    <row r="3" spans="1:4" ht="15.5" hidden="1" x14ac:dyDescent="0.35">
      <c r="A3" s="151" t="s">
        <v>443</v>
      </c>
      <c r="B3" s="151" t="s">
        <v>2075</v>
      </c>
      <c r="C3" s="152">
        <v>4</v>
      </c>
    </row>
    <row r="4" spans="1:4" ht="15.5" hidden="1" x14ac:dyDescent="0.35">
      <c r="A4" s="151" t="s">
        <v>2076</v>
      </c>
      <c r="B4" s="151" t="s">
        <v>2077</v>
      </c>
      <c r="C4" s="152">
        <v>1</v>
      </c>
    </row>
    <row r="5" spans="1:4" ht="15.5" hidden="1" x14ac:dyDescent="0.35">
      <c r="A5" s="151" t="s">
        <v>2078</v>
      </c>
      <c r="B5" s="151" t="s">
        <v>2079</v>
      </c>
      <c r="C5" s="152">
        <v>2</v>
      </c>
    </row>
    <row r="6" spans="1:4" ht="15.5" hidden="1" x14ac:dyDescent="0.35">
      <c r="A6" s="151" t="s">
        <v>2080</v>
      </c>
      <c r="B6" s="151" t="s">
        <v>2081</v>
      </c>
      <c r="C6" s="152">
        <v>2</v>
      </c>
    </row>
    <row r="7" spans="1:4" ht="15.5" hidden="1" x14ac:dyDescent="0.35">
      <c r="A7" s="151" t="s">
        <v>2082</v>
      </c>
      <c r="B7" s="151" t="s">
        <v>2083</v>
      </c>
      <c r="C7" s="152">
        <v>4</v>
      </c>
    </row>
    <row r="8" spans="1:4" ht="15.5" hidden="1" x14ac:dyDescent="0.35">
      <c r="A8" s="151" t="s">
        <v>2084</v>
      </c>
      <c r="B8" s="151" t="s">
        <v>2085</v>
      </c>
      <c r="C8" s="152">
        <v>2</v>
      </c>
    </row>
    <row r="9" spans="1:4" ht="15.5" hidden="1" x14ac:dyDescent="0.35">
      <c r="A9" s="151" t="s">
        <v>2086</v>
      </c>
      <c r="B9" s="151" t="s">
        <v>2087</v>
      </c>
      <c r="C9" s="152">
        <v>5</v>
      </c>
    </row>
    <row r="10" spans="1:4" ht="15.5" hidden="1" x14ac:dyDescent="0.35">
      <c r="A10" s="151" t="s">
        <v>2088</v>
      </c>
      <c r="B10" s="151" t="s">
        <v>2089</v>
      </c>
      <c r="C10" s="152">
        <v>5</v>
      </c>
    </row>
    <row r="11" spans="1:4" ht="15.5" hidden="1" x14ac:dyDescent="0.35">
      <c r="A11" s="151" t="s">
        <v>2090</v>
      </c>
      <c r="B11" s="151" t="s">
        <v>2091</v>
      </c>
      <c r="C11" s="152">
        <v>5</v>
      </c>
    </row>
    <row r="12" spans="1:4" ht="15.5" hidden="1" x14ac:dyDescent="0.35">
      <c r="A12" s="151" t="s">
        <v>2092</v>
      </c>
      <c r="B12" s="151" t="s">
        <v>2093</v>
      </c>
      <c r="C12" s="152">
        <v>2</v>
      </c>
    </row>
    <row r="13" spans="1:4" ht="15.5" hidden="1" x14ac:dyDescent="0.35">
      <c r="A13" s="151" t="s">
        <v>481</v>
      </c>
      <c r="B13" s="151" t="s">
        <v>2094</v>
      </c>
      <c r="C13" s="152">
        <v>5</v>
      </c>
    </row>
    <row r="14" spans="1:4" ht="15.5" hidden="1" x14ac:dyDescent="0.35">
      <c r="A14" s="151" t="s">
        <v>2095</v>
      </c>
      <c r="B14" s="151" t="s">
        <v>2096</v>
      </c>
      <c r="C14" s="152">
        <v>4</v>
      </c>
    </row>
    <row r="15" spans="1:4" ht="15.5" hidden="1" x14ac:dyDescent="0.35">
      <c r="A15" s="151" t="s">
        <v>2097</v>
      </c>
      <c r="B15" s="151" t="s">
        <v>2098</v>
      </c>
      <c r="C15" s="152">
        <v>4</v>
      </c>
    </row>
    <row r="16" spans="1:4" ht="15.5" hidden="1" x14ac:dyDescent="0.35">
      <c r="A16" s="151" t="s">
        <v>2099</v>
      </c>
      <c r="B16" s="151" t="s">
        <v>2100</v>
      </c>
      <c r="C16" s="152">
        <v>1</v>
      </c>
    </row>
    <row r="17" spans="1:3" ht="15.5" hidden="1" x14ac:dyDescent="0.35">
      <c r="A17" s="151" t="s">
        <v>429</v>
      </c>
      <c r="B17" s="151" t="s">
        <v>428</v>
      </c>
      <c r="C17" s="152">
        <v>5</v>
      </c>
    </row>
    <row r="18" spans="1:3" ht="15.5" hidden="1" x14ac:dyDescent="0.35">
      <c r="A18" s="151" t="s">
        <v>2101</v>
      </c>
      <c r="B18" s="151" t="s">
        <v>2102</v>
      </c>
      <c r="C18" s="152">
        <v>8</v>
      </c>
    </row>
    <row r="19" spans="1:3" ht="15.5" hidden="1" x14ac:dyDescent="0.35">
      <c r="A19" s="151" t="s">
        <v>2103</v>
      </c>
      <c r="B19" s="151" t="s">
        <v>2104</v>
      </c>
      <c r="C19" s="152">
        <v>1</v>
      </c>
    </row>
    <row r="20" spans="1:3" ht="15.5" hidden="1" x14ac:dyDescent="0.35">
      <c r="A20" s="151" t="s">
        <v>2105</v>
      </c>
      <c r="B20" s="151" t="s">
        <v>2106</v>
      </c>
      <c r="C20" s="152">
        <v>8</v>
      </c>
    </row>
    <row r="21" spans="1:3" ht="15.5" hidden="1" x14ac:dyDescent="0.35">
      <c r="A21" s="151" t="s">
        <v>2107</v>
      </c>
      <c r="B21" s="151" t="s">
        <v>2108</v>
      </c>
      <c r="C21" s="152">
        <v>6</v>
      </c>
    </row>
    <row r="22" spans="1:3" ht="15.5" hidden="1" x14ac:dyDescent="0.35">
      <c r="A22" s="151" t="s">
        <v>2109</v>
      </c>
      <c r="B22" s="151" t="s">
        <v>2110</v>
      </c>
      <c r="C22" s="152">
        <v>7</v>
      </c>
    </row>
    <row r="23" spans="1:3" ht="15.5" hidden="1" x14ac:dyDescent="0.35">
      <c r="A23" s="151" t="s">
        <v>398</v>
      </c>
      <c r="B23" s="151" t="s">
        <v>2111</v>
      </c>
      <c r="C23" s="152">
        <v>7</v>
      </c>
    </row>
    <row r="24" spans="1:3" ht="15.5" hidden="1" x14ac:dyDescent="0.35">
      <c r="A24" s="151" t="s">
        <v>2112</v>
      </c>
      <c r="B24" s="151" t="s">
        <v>2113</v>
      </c>
      <c r="C24" s="152">
        <v>7</v>
      </c>
    </row>
    <row r="25" spans="1:3" ht="15.5" hidden="1" x14ac:dyDescent="0.35">
      <c r="A25" s="151" t="s">
        <v>2114</v>
      </c>
      <c r="B25" s="151" t="s">
        <v>2115</v>
      </c>
      <c r="C25" s="152">
        <v>5</v>
      </c>
    </row>
    <row r="26" spans="1:3" ht="15.5" hidden="1" x14ac:dyDescent="0.35">
      <c r="A26" s="151" t="s">
        <v>2116</v>
      </c>
      <c r="B26" s="151" t="s">
        <v>2117</v>
      </c>
      <c r="C26" s="152">
        <v>5</v>
      </c>
    </row>
    <row r="27" spans="1:3" ht="15.5" hidden="1" x14ac:dyDescent="0.35">
      <c r="A27" s="151" t="s">
        <v>2118</v>
      </c>
      <c r="B27" s="151" t="s">
        <v>2119</v>
      </c>
      <c r="C27" s="152">
        <v>5</v>
      </c>
    </row>
    <row r="28" spans="1:3" ht="15.5" hidden="1" x14ac:dyDescent="0.35">
      <c r="A28" s="151" t="s">
        <v>2120</v>
      </c>
      <c r="B28" s="151" t="s">
        <v>2121</v>
      </c>
      <c r="C28" s="152">
        <v>6</v>
      </c>
    </row>
    <row r="29" spans="1:3" ht="15.5" hidden="1" x14ac:dyDescent="0.35">
      <c r="A29" s="151" t="s">
        <v>2122</v>
      </c>
      <c r="B29" s="151" t="s">
        <v>2123</v>
      </c>
      <c r="C29" s="152">
        <v>6</v>
      </c>
    </row>
    <row r="30" spans="1:3" ht="15.5" hidden="1" x14ac:dyDescent="0.35">
      <c r="A30" s="151" t="s">
        <v>2124</v>
      </c>
      <c r="B30" s="151" t="s">
        <v>2125</v>
      </c>
      <c r="C30" s="152">
        <v>4</v>
      </c>
    </row>
    <row r="31" spans="1:3" ht="15.5" hidden="1" x14ac:dyDescent="0.35">
      <c r="A31" s="151" t="s">
        <v>2126</v>
      </c>
      <c r="B31" s="151" t="s">
        <v>2127</v>
      </c>
      <c r="C31" s="152">
        <v>7</v>
      </c>
    </row>
    <row r="32" spans="1:3" ht="15.5" hidden="1" x14ac:dyDescent="0.35">
      <c r="A32" s="151" t="s">
        <v>2128</v>
      </c>
      <c r="B32" s="151" t="s">
        <v>2129</v>
      </c>
      <c r="C32" s="152">
        <v>5</v>
      </c>
    </row>
    <row r="33" spans="1:3" ht="15.5" hidden="1" x14ac:dyDescent="0.35">
      <c r="A33" s="151" t="s">
        <v>2130</v>
      </c>
      <c r="B33" s="151" t="s">
        <v>2131</v>
      </c>
      <c r="C33" s="152">
        <v>5</v>
      </c>
    </row>
    <row r="34" spans="1:3" ht="15.5" hidden="1" x14ac:dyDescent="0.35">
      <c r="A34" s="151" t="s">
        <v>2132</v>
      </c>
      <c r="B34" s="151" t="s">
        <v>2133</v>
      </c>
      <c r="C34" s="152">
        <v>8</v>
      </c>
    </row>
    <row r="35" spans="1:3" ht="15.5" hidden="1" x14ac:dyDescent="0.35">
      <c r="A35" s="151" t="s">
        <v>2134</v>
      </c>
      <c r="B35" s="151" t="s">
        <v>2135</v>
      </c>
      <c r="C35" s="152">
        <v>1</v>
      </c>
    </row>
    <row r="36" spans="1:3" ht="15.5" hidden="1" x14ac:dyDescent="0.35">
      <c r="A36" s="151" t="s">
        <v>2136</v>
      </c>
      <c r="B36" s="151" t="s">
        <v>2137</v>
      </c>
      <c r="C36" s="152">
        <v>5</v>
      </c>
    </row>
    <row r="37" spans="1:3" ht="15.5" hidden="1" x14ac:dyDescent="0.35">
      <c r="A37" s="151" t="s">
        <v>2138</v>
      </c>
      <c r="B37" s="151" t="s">
        <v>2139</v>
      </c>
      <c r="C37" s="152">
        <v>8</v>
      </c>
    </row>
    <row r="38" spans="1:3" ht="15.5" hidden="1" x14ac:dyDescent="0.35">
      <c r="A38" s="151" t="s">
        <v>2140</v>
      </c>
      <c r="B38" s="151" t="s">
        <v>2141</v>
      </c>
      <c r="C38" s="152">
        <v>5</v>
      </c>
    </row>
    <row r="39" spans="1:3" ht="15.5" hidden="1" x14ac:dyDescent="0.35">
      <c r="A39" s="151" t="s">
        <v>2142</v>
      </c>
      <c r="B39" s="151" t="s">
        <v>2143</v>
      </c>
      <c r="C39" s="152">
        <v>5</v>
      </c>
    </row>
    <row r="40" spans="1:3" ht="15.5" hidden="1" x14ac:dyDescent="0.35">
      <c r="A40" s="151" t="s">
        <v>2144</v>
      </c>
      <c r="B40" s="151" t="s">
        <v>2145</v>
      </c>
      <c r="C40" s="152">
        <v>2</v>
      </c>
    </row>
    <row r="41" spans="1:3" ht="15.5" hidden="1" x14ac:dyDescent="0.35">
      <c r="A41" s="151" t="s">
        <v>1318</v>
      </c>
      <c r="B41" s="151" t="s">
        <v>2146</v>
      </c>
      <c r="C41" s="152">
        <v>4</v>
      </c>
    </row>
    <row r="42" spans="1:3" ht="15.5" hidden="1" x14ac:dyDescent="0.35">
      <c r="A42" s="151" t="s">
        <v>2147</v>
      </c>
      <c r="B42" s="151" t="s">
        <v>2148</v>
      </c>
      <c r="C42" s="152">
        <v>5</v>
      </c>
    </row>
    <row r="43" spans="1:3" ht="15.5" hidden="1" x14ac:dyDescent="0.35">
      <c r="A43" s="151" t="s">
        <v>2149</v>
      </c>
      <c r="B43" s="151" t="s">
        <v>2150</v>
      </c>
      <c r="C43" s="152">
        <v>5</v>
      </c>
    </row>
    <row r="44" spans="1:3" ht="15.5" hidden="1" x14ac:dyDescent="0.35">
      <c r="A44" s="151" t="s">
        <v>938</v>
      </c>
      <c r="B44" s="151" t="s">
        <v>1654</v>
      </c>
      <c r="C44" s="152">
        <v>6</v>
      </c>
    </row>
    <row r="45" spans="1:3" ht="15.5" hidden="1" x14ac:dyDescent="0.35">
      <c r="A45" s="151" t="s">
        <v>1347</v>
      </c>
      <c r="B45" s="151" t="s">
        <v>2151</v>
      </c>
      <c r="C45" s="152">
        <v>5</v>
      </c>
    </row>
    <row r="46" spans="1:3" ht="15.5" hidden="1" x14ac:dyDescent="0.35">
      <c r="A46" s="151" t="s">
        <v>2152</v>
      </c>
      <c r="B46" s="151" t="s">
        <v>2153</v>
      </c>
      <c r="C46" s="152">
        <v>4</v>
      </c>
    </row>
    <row r="47" spans="1:3" ht="15.5" hidden="1" x14ac:dyDescent="0.35">
      <c r="A47" s="151" t="s">
        <v>2154</v>
      </c>
      <c r="B47" s="151" t="s">
        <v>2155</v>
      </c>
      <c r="C47" s="152">
        <v>5</v>
      </c>
    </row>
    <row r="48" spans="1:3" ht="15.5" hidden="1" x14ac:dyDescent="0.35">
      <c r="A48" s="151" t="s">
        <v>2156</v>
      </c>
      <c r="B48" s="151" t="s">
        <v>2157</v>
      </c>
      <c r="C48" s="152">
        <v>6</v>
      </c>
    </row>
    <row r="49" spans="1:3" ht="15.5" hidden="1" x14ac:dyDescent="0.35">
      <c r="A49" s="151" t="s">
        <v>2158</v>
      </c>
      <c r="B49" s="151" t="s">
        <v>2159</v>
      </c>
      <c r="C49" s="152">
        <v>7</v>
      </c>
    </row>
    <row r="50" spans="1:3" ht="15.5" hidden="1" x14ac:dyDescent="0.35">
      <c r="A50" s="151" t="s">
        <v>2160</v>
      </c>
      <c r="B50" s="151" t="s">
        <v>2161</v>
      </c>
      <c r="C50" s="152">
        <v>3</v>
      </c>
    </row>
    <row r="51" spans="1:3" ht="15.5" hidden="1" x14ac:dyDescent="0.35">
      <c r="A51" s="151" t="s">
        <v>2162</v>
      </c>
      <c r="B51" s="151" t="s">
        <v>2163</v>
      </c>
      <c r="C51" s="152">
        <v>6</v>
      </c>
    </row>
    <row r="52" spans="1:3" ht="15.5" hidden="1" x14ac:dyDescent="0.35">
      <c r="A52" s="151" t="s">
        <v>2164</v>
      </c>
      <c r="B52" s="151" t="s">
        <v>2165</v>
      </c>
      <c r="C52" s="152">
        <v>4</v>
      </c>
    </row>
    <row r="53" spans="1:3" ht="15.5" hidden="1" x14ac:dyDescent="0.35">
      <c r="A53" s="151" t="s">
        <v>2166</v>
      </c>
      <c r="B53" s="151" t="s">
        <v>2167</v>
      </c>
      <c r="C53" s="152">
        <v>5</v>
      </c>
    </row>
    <row r="54" spans="1:3" ht="15.5" hidden="1" x14ac:dyDescent="0.35">
      <c r="A54" s="151" t="s">
        <v>2168</v>
      </c>
      <c r="B54" s="151" t="s">
        <v>2169</v>
      </c>
      <c r="C54" s="152">
        <v>2</v>
      </c>
    </row>
    <row r="55" spans="1:3" ht="15.5" hidden="1" x14ac:dyDescent="0.35">
      <c r="A55" s="151" t="s">
        <v>2170</v>
      </c>
      <c r="B55" s="151" t="s">
        <v>2171</v>
      </c>
      <c r="C55" s="152">
        <v>2</v>
      </c>
    </row>
    <row r="56" spans="1:3" ht="15.5" hidden="1" x14ac:dyDescent="0.35">
      <c r="A56" s="151" t="s">
        <v>2172</v>
      </c>
      <c r="B56" s="151" t="s">
        <v>2173</v>
      </c>
      <c r="C56" s="152">
        <v>5</v>
      </c>
    </row>
    <row r="57" spans="1:3" ht="15.5" hidden="1" x14ac:dyDescent="0.35">
      <c r="A57" s="151" t="s">
        <v>2174</v>
      </c>
      <c r="B57" s="151" t="s">
        <v>2175</v>
      </c>
      <c r="C57" s="152">
        <v>5</v>
      </c>
    </row>
    <row r="58" spans="1:3" ht="31" hidden="1" x14ac:dyDescent="0.35">
      <c r="A58" s="151" t="s">
        <v>2176</v>
      </c>
      <c r="B58" s="151" t="s">
        <v>2177</v>
      </c>
      <c r="C58" s="152">
        <v>5</v>
      </c>
    </row>
    <row r="59" spans="1:3" ht="15.5" hidden="1" x14ac:dyDescent="0.35">
      <c r="A59" s="151" t="s">
        <v>2178</v>
      </c>
      <c r="B59" s="151" t="s">
        <v>2179</v>
      </c>
      <c r="C59" s="152">
        <v>5</v>
      </c>
    </row>
    <row r="60" spans="1:3" ht="15.5" hidden="1" x14ac:dyDescent="0.35">
      <c r="A60" s="151" t="s">
        <v>2180</v>
      </c>
      <c r="B60" s="151" t="s">
        <v>2181</v>
      </c>
      <c r="C60" s="152">
        <v>3</v>
      </c>
    </row>
    <row r="61" spans="1:3" ht="15.5" hidden="1" x14ac:dyDescent="0.35">
      <c r="A61" s="151" t="s">
        <v>2182</v>
      </c>
      <c r="B61" s="151" t="s">
        <v>2183</v>
      </c>
      <c r="C61" s="152">
        <v>6</v>
      </c>
    </row>
    <row r="62" spans="1:3" ht="15.5" hidden="1" x14ac:dyDescent="0.35">
      <c r="A62" s="151" t="s">
        <v>2184</v>
      </c>
      <c r="B62" s="151" t="s">
        <v>2185</v>
      </c>
      <c r="C62" s="152">
        <v>3</v>
      </c>
    </row>
    <row r="63" spans="1:3" ht="15.5" hidden="1" x14ac:dyDescent="0.35">
      <c r="A63" s="151" t="s">
        <v>1518</v>
      </c>
      <c r="B63" s="151" t="s">
        <v>2186</v>
      </c>
      <c r="C63" s="152">
        <v>4</v>
      </c>
    </row>
    <row r="64" spans="1:3" ht="31" hidden="1" x14ac:dyDescent="0.35">
      <c r="A64" s="151" t="s">
        <v>1334</v>
      </c>
      <c r="B64" s="151" t="s">
        <v>2187</v>
      </c>
      <c r="C64" s="152">
        <v>3</v>
      </c>
    </row>
    <row r="65" spans="1:3" ht="15.5" hidden="1" x14ac:dyDescent="0.35">
      <c r="A65" s="151" t="s">
        <v>2188</v>
      </c>
      <c r="B65" s="151" t="s">
        <v>2189</v>
      </c>
      <c r="C65" s="152">
        <v>3</v>
      </c>
    </row>
    <row r="66" spans="1:3" ht="31" hidden="1" x14ac:dyDescent="0.35">
      <c r="A66" s="151" t="s">
        <v>2190</v>
      </c>
      <c r="B66" s="151" t="s">
        <v>2191</v>
      </c>
      <c r="C66" s="152">
        <v>6</v>
      </c>
    </row>
    <row r="67" spans="1:3" ht="15.5" hidden="1" x14ac:dyDescent="0.35">
      <c r="A67" s="151" t="s">
        <v>2192</v>
      </c>
      <c r="B67" s="151" t="s">
        <v>2193</v>
      </c>
      <c r="C67" s="152">
        <v>6</v>
      </c>
    </row>
    <row r="68" spans="1:3" ht="31" hidden="1" x14ac:dyDescent="0.35">
      <c r="A68" s="151" t="s">
        <v>2194</v>
      </c>
      <c r="B68" s="151" t="s">
        <v>2195</v>
      </c>
      <c r="C68" s="152">
        <v>5</v>
      </c>
    </row>
    <row r="69" spans="1:3" ht="15.5" hidden="1" x14ac:dyDescent="0.35">
      <c r="A69" s="151" t="s">
        <v>2196</v>
      </c>
      <c r="B69" s="151" t="s">
        <v>2197</v>
      </c>
      <c r="C69" s="152">
        <v>3</v>
      </c>
    </row>
    <row r="70" spans="1:3" ht="15.5" hidden="1" x14ac:dyDescent="0.35">
      <c r="A70" s="151" t="s">
        <v>2198</v>
      </c>
      <c r="B70" s="151" t="s">
        <v>2093</v>
      </c>
      <c r="C70" s="152">
        <v>2</v>
      </c>
    </row>
    <row r="71" spans="1:3" ht="15.5" hidden="1" x14ac:dyDescent="0.35">
      <c r="A71" s="151" t="s">
        <v>2199</v>
      </c>
      <c r="B71" s="151" t="s">
        <v>2200</v>
      </c>
      <c r="C71" s="152">
        <v>3</v>
      </c>
    </row>
    <row r="72" spans="1:3" ht="15.5" hidden="1" x14ac:dyDescent="0.35">
      <c r="A72" s="151" t="s">
        <v>2201</v>
      </c>
      <c r="B72" s="151" t="s">
        <v>2202</v>
      </c>
      <c r="C72" s="152">
        <v>3</v>
      </c>
    </row>
    <row r="73" spans="1:3" ht="15.5" hidden="1" x14ac:dyDescent="0.35">
      <c r="A73" s="151" t="s">
        <v>2203</v>
      </c>
      <c r="B73" s="151" t="s">
        <v>2204</v>
      </c>
      <c r="C73" s="152">
        <v>3</v>
      </c>
    </row>
    <row r="74" spans="1:3" ht="15.5" hidden="1" x14ac:dyDescent="0.35">
      <c r="A74" s="151" t="s">
        <v>1912</v>
      </c>
      <c r="B74" s="151" t="s">
        <v>1913</v>
      </c>
      <c r="C74" s="152">
        <v>5</v>
      </c>
    </row>
    <row r="75" spans="1:3" ht="15.5" hidden="1" x14ac:dyDescent="0.35">
      <c r="A75" s="151" t="s">
        <v>1376</v>
      </c>
      <c r="B75" s="151" t="s">
        <v>2205</v>
      </c>
      <c r="C75" s="152">
        <v>3</v>
      </c>
    </row>
    <row r="76" spans="1:3" ht="15.5" hidden="1" x14ac:dyDescent="0.35">
      <c r="A76" s="151" t="s">
        <v>344</v>
      </c>
      <c r="B76" s="151" t="s">
        <v>2206</v>
      </c>
      <c r="C76" s="152">
        <v>6</v>
      </c>
    </row>
    <row r="77" spans="1:3" ht="15.5" hidden="1" x14ac:dyDescent="0.35">
      <c r="A77" s="151" t="s">
        <v>2207</v>
      </c>
      <c r="B77" s="151" t="s">
        <v>2208</v>
      </c>
      <c r="C77" s="152">
        <v>5</v>
      </c>
    </row>
    <row r="78" spans="1:3" ht="15.5" hidden="1" x14ac:dyDescent="0.35">
      <c r="A78" s="151" t="s">
        <v>2209</v>
      </c>
      <c r="B78" s="151" t="s">
        <v>2210</v>
      </c>
      <c r="C78" s="152">
        <v>4</v>
      </c>
    </row>
    <row r="79" spans="1:3" ht="15.5" hidden="1" x14ac:dyDescent="0.35">
      <c r="A79" s="151" t="s">
        <v>2211</v>
      </c>
      <c r="B79" s="151" t="s">
        <v>2212</v>
      </c>
      <c r="C79" s="152">
        <v>4</v>
      </c>
    </row>
    <row r="80" spans="1:3" ht="15.5" hidden="1" x14ac:dyDescent="0.35">
      <c r="A80" s="151" t="s">
        <v>2213</v>
      </c>
      <c r="B80" s="151" t="s">
        <v>2214</v>
      </c>
      <c r="C80" s="152">
        <v>4</v>
      </c>
    </row>
    <row r="81" spans="1:3" ht="15.5" hidden="1" x14ac:dyDescent="0.35">
      <c r="A81" s="151" t="s">
        <v>2215</v>
      </c>
      <c r="B81" s="151" t="s">
        <v>2216</v>
      </c>
      <c r="C81" s="152">
        <v>7</v>
      </c>
    </row>
    <row r="82" spans="1:3" ht="15.5" hidden="1" x14ac:dyDescent="0.35">
      <c r="A82" s="151" t="s">
        <v>983</v>
      </c>
      <c r="B82" s="151" t="s">
        <v>2217</v>
      </c>
      <c r="C82" s="152">
        <v>6</v>
      </c>
    </row>
    <row r="83" spans="1:3" ht="15.5" hidden="1" x14ac:dyDescent="0.35">
      <c r="A83" s="151" t="s">
        <v>2218</v>
      </c>
      <c r="B83" s="151" t="s">
        <v>2219</v>
      </c>
      <c r="C83" s="152">
        <v>5</v>
      </c>
    </row>
    <row r="84" spans="1:3" ht="15.5" hidden="1" x14ac:dyDescent="0.35">
      <c r="A84" s="151" t="s">
        <v>2220</v>
      </c>
      <c r="B84" s="151" t="s">
        <v>2221</v>
      </c>
      <c r="C84" s="152">
        <v>3</v>
      </c>
    </row>
    <row r="85" spans="1:3" ht="15.5" hidden="1" x14ac:dyDescent="0.35">
      <c r="A85" s="151" t="s">
        <v>2222</v>
      </c>
      <c r="B85" s="151" t="s">
        <v>2223</v>
      </c>
      <c r="C85" s="152">
        <v>5</v>
      </c>
    </row>
    <row r="86" spans="1:3" ht="15.5" hidden="1" x14ac:dyDescent="0.35">
      <c r="A86" s="151" t="s">
        <v>2224</v>
      </c>
      <c r="B86" s="151" t="s">
        <v>2225</v>
      </c>
      <c r="C86" s="152">
        <v>4</v>
      </c>
    </row>
    <row r="87" spans="1:3" ht="15.5" hidden="1" x14ac:dyDescent="0.35">
      <c r="A87" s="151" t="s">
        <v>373</v>
      </c>
      <c r="B87" s="151" t="s">
        <v>2226</v>
      </c>
      <c r="C87" s="152">
        <v>2</v>
      </c>
    </row>
    <row r="88" spans="1:3" ht="15.5" hidden="1" x14ac:dyDescent="0.35">
      <c r="A88" s="151" t="s">
        <v>358</v>
      </c>
      <c r="B88" s="151" t="s">
        <v>2227</v>
      </c>
      <c r="C88" s="152">
        <v>4</v>
      </c>
    </row>
    <row r="89" spans="1:3" ht="15.5" hidden="1" x14ac:dyDescent="0.35">
      <c r="A89" s="151" t="s">
        <v>2228</v>
      </c>
      <c r="B89" s="151" t="s">
        <v>2229</v>
      </c>
      <c r="C89" s="152">
        <v>4</v>
      </c>
    </row>
    <row r="90" spans="1:3" ht="15.5" hidden="1" x14ac:dyDescent="0.35">
      <c r="A90" s="151" t="s">
        <v>1292</v>
      </c>
      <c r="B90" s="151" t="s">
        <v>2230</v>
      </c>
      <c r="C90" s="152">
        <v>4</v>
      </c>
    </row>
    <row r="91" spans="1:3" ht="15.5" hidden="1" x14ac:dyDescent="0.35">
      <c r="A91" s="151" t="s">
        <v>2231</v>
      </c>
      <c r="B91" s="151" t="s">
        <v>2093</v>
      </c>
      <c r="C91" s="152">
        <v>2</v>
      </c>
    </row>
    <row r="92" spans="1:3" ht="15.5" hidden="1" x14ac:dyDescent="0.35">
      <c r="A92" s="151" t="s">
        <v>260</v>
      </c>
      <c r="B92" s="151" t="s">
        <v>2232</v>
      </c>
      <c r="C92" s="152">
        <v>3</v>
      </c>
    </row>
    <row r="93" spans="1:3" ht="15.5" hidden="1" x14ac:dyDescent="0.35">
      <c r="A93" s="151" t="s">
        <v>2233</v>
      </c>
      <c r="B93" s="151" t="s">
        <v>2234</v>
      </c>
      <c r="C93" s="152">
        <v>6</v>
      </c>
    </row>
    <row r="94" spans="1:3" ht="15.5" hidden="1" x14ac:dyDescent="0.35">
      <c r="A94" s="151" t="s">
        <v>2235</v>
      </c>
      <c r="B94" s="151" t="s">
        <v>2236</v>
      </c>
      <c r="C94" s="152">
        <v>3</v>
      </c>
    </row>
    <row r="95" spans="1:3" ht="15.5" hidden="1" x14ac:dyDescent="0.35">
      <c r="A95" s="151" t="s">
        <v>2237</v>
      </c>
      <c r="B95" s="151" t="s">
        <v>2238</v>
      </c>
      <c r="C95" s="152">
        <v>6</v>
      </c>
    </row>
    <row r="96" spans="1:3" ht="15.5" hidden="1" x14ac:dyDescent="0.35">
      <c r="A96" s="151" t="s">
        <v>2239</v>
      </c>
      <c r="B96" s="151" t="s">
        <v>2240</v>
      </c>
      <c r="C96" s="152">
        <v>5</v>
      </c>
    </row>
    <row r="97" spans="1:3" ht="15.5" hidden="1" x14ac:dyDescent="0.35">
      <c r="A97" s="151" t="s">
        <v>1761</v>
      </c>
      <c r="B97" s="151" t="s">
        <v>1762</v>
      </c>
      <c r="C97" s="152">
        <v>5</v>
      </c>
    </row>
    <row r="98" spans="1:3" ht="15.5" hidden="1" x14ac:dyDescent="0.35">
      <c r="A98" s="151" t="s">
        <v>1231</v>
      </c>
      <c r="B98" s="151" t="s">
        <v>1750</v>
      </c>
      <c r="C98" s="152">
        <v>5</v>
      </c>
    </row>
    <row r="99" spans="1:3" ht="15.5" hidden="1" x14ac:dyDescent="0.35">
      <c r="A99" s="151" t="s">
        <v>2241</v>
      </c>
      <c r="B99" s="151" t="s">
        <v>2242</v>
      </c>
      <c r="C99" s="152">
        <v>3</v>
      </c>
    </row>
    <row r="100" spans="1:3" ht="15.5" hidden="1" x14ac:dyDescent="0.35">
      <c r="A100" s="151" t="s">
        <v>2243</v>
      </c>
      <c r="B100" s="151" t="s">
        <v>2244</v>
      </c>
      <c r="C100" s="152">
        <v>5</v>
      </c>
    </row>
    <row r="101" spans="1:3" ht="15.5" hidden="1" x14ac:dyDescent="0.35">
      <c r="A101" s="151" t="s">
        <v>2245</v>
      </c>
      <c r="B101" s="151" t="s">
        <v>2246</v>
      </c>
      <c r="C101" s="152">
        <v>2</v>
      </c>
    </row>
    <row r="102" spans="1:3" ht="15.5" hidden="1" x14ac:dyDescent="0.35">
      <c r="A102" s="151" t="s">
        <v>2247</v>
      </c>
      <c r="B102" s="151" t="s">
        <v>2248</v>
      </c>
      <c r="C102" s="152">
        <v>5</v>
      </c>
    </row>
    <row r="103" spans="1:3" ht="15.5" hidden="1" x14ac:dyDescent="0.35">
      <c r="A103" s="151" t="s">
        <v>2249</v>
      </c>
      <c r="B103" s="151" t="s">
        <v>2250</v>
      </c>
      <c r="C103" s="152">
        <v>4</v>
      </c>
    </row>
    <row r="104" spans="1:3" ht="15.5" hidden="1" x14ac:dyDescent="0.35">
      <c r="A104" s="151" t="s">
        <v>903</v>
      </c>
      <c r="B104" s="151" t="s">
        <v>2251</v>
      </c>
      <c r="C104" s="152">
        <v>2</v>
      </c>
    </row>
    <row r="105" spans="1:3" ht="15.5" hidden="1" x14ac:dyDescent="0.35">
      <c r="A105" s="151" t="s">
        <v>2252</v>
      </c>
      <c r="B105" s="151" t="s">
        <v>2253</v>
      </c>
      <c r="C105" s="152">
        <v>2</v>
      </c>
    </row>
    <row r="106" spans="1:3" ht="15.5" hidden="1" x14ac:dyDescent="0.35">
      <c r="A106" s="151" t="s">
        <v>2254</v>
      </c>
      <c r="B106" s="151" t="s">
        <v>2255</v>
      </c>
      <c r="C106" s="152">
        <v>4</v>
      </c>
    </row>
    <row r="107" spans="1:3" ht="31" hidden="1" x14ac:dyDescent="0.35">
      <c r="A107" s="151" t="s">
        <v>2256</v>
      </c>
      <c r="B107" s="151" t="s">
        <v>2257</v>
      </c>
      <c r="C107" s="152">
        <v>5</v>
      </c>
    </row>
    <row r="108" spans="1:3" ht="15.5" hidden="1" x14ac:dyDescent="0.35">
      <c r="A108" s="151" t="s">
        <v>2258</v>
      </c>
      <c r="B108" s="151" t="s">
        <v>2259</v>
      </c>
      <c r="C108" s="152">
        <v>4</v>
      </c>
    </row>
    <row r="109" spans="1:3" ht="15.5" hidden="1" x14ac:dyDescent="0.35">
      <c r="A109" s="151" t="s">
        <v>2260</v>
      </c>
      <c r="B109" s="151" t="s">
        <v>2261</v>
      </c>
      <c r="C109" s="152">
        <v>4</v>
      </c>
    </row>
    <row r="110" spans="1:3" ht="15.5" hidden="1" x14ac:dyDescent="0.35">
      <c r="A110" s="151" t="s">
        <v>2262</v>
      </c>
      <c r="B110" s="151" t="s">
        <v>2093</v>
      </c>
      <c r="C110" s="152">
        <v>2</v>
      </c>
    </row>
    <row r="111" spans="1:3" ht="15.5" hidden="1" x14ac:dyDescent="0.35">
      <c r="A111" s="151" t="s">
        <v>2263</v>
      </c>
      <c r="B111" s="151" t="s">
        <v>2264</v>
      </c>
      <c r="C111" s="152">
        <v>4</v>
      </c>
    </row>
    <row r="112" spans="1:3" ht="15.5" hidden="1" x14ac:dyDescent="0.35">
      <c r="A112" s="151" t="s">
        <v>2265</v>
      </c>
      <c r="B112" s="151" t="s">
        <v>2266</v>
      </c>
      <c r="C112" s="152">
        <v>5</v>
      </c>
    </row>
    <row r="113" spans="1:3" ht="15.5" hidden="1" x14ac:dyDescent="0.35">
      <c r="A113" s="151" t="s">
        <v>2267</v>
      </c>
      <c r="B113" s="151" t="s">
        <v>2268</v>
      </c>
      <c r="C113" s="152">
        <v>2</v>
      </c>
    </row>
    <row r="114" spans="1:3" ht="15.5" hidden="1" x14ac:dyDescent="0.35">
      <c r="A114" s="151" t="s">
        <v>2269</v>
      </c>
      <c r="B114" s="151" t="s">
        <v>2270</v>
      </c>
      <c r="C114" s="152">
        <v>5</v>
      </c>
    </row>
    <row r="115" spans="1:3" ht="15.5" hidden="1" x14ac:dyDescent="0.35">
      <c r="A115" s="151" t="s">
        <v>2271</v>
      </c>
      <c r="B115" s="151" t="s">
        <v>2272</v>
      </c>
      <c r="C115" s="152">
        <v>6</v>
      </c>
    </row>
    <row r="116" spans="1:3" ht="15.5" hidden="1" x14ac:dyDescent="0.35">
      <c r="A116" s="151" t="s">
        <v>2273</v>
      </c>
      <c r="B116" s="151" t="s">
        <v>2274</v>
      </c>
      <c r="C116" s="152">
        <v>4</v>
      </c>
    </row>
    <row r="117" spans="1:3" ht="15.5" hidden="1" x14ac:dyDescent="0.35">
      <c r="A117" s="151" t="s">
        <v>2275</v>
      </c>
      <c r="B117" s="151" t="s">
        <v>2276</v>
      </c>
      <c r="C117" s="152">
        <v>5</v>
      </c>
    </row>
    <row r="118" spans="1:3" ht="15.5" hidden="1" x14ac:dyDescent="0.35">
      <c r="A118" s="151" t="s">
        <v>2277</v>
      </c>
      <c r="B118" s="151" t="s">
        <v>2278</v>
      </c>
      <c r="C118" s="152">
        <v>4</v>
      </c>
    </row>
    <row r="119" spans="1:3" ht="15.5" hidden="1" x14ac:dyDescent="0.35">
      <c r="A119" s="151" t="s">
        <v>2279</v>
      </c>
      <c r="B119" s="151" t="s">
        <v>2280</v>
      </c>
      <c r="C119" s="152">
        <v>2</v>
      </c>
    </row>
    <row r="120" spans="1:3" ht="15.5" hidden="1" x14ac:dyDescent="0.35">
      <c r="A120" s="151" t="s">
        <v>2281</v>
      </c>
      <c r="B120" s="151" t="s">
        <v>2282</v>
      </c>
      <c r="C120" s="152">
        <v>2</v>
      </c>
    </row>
    <row r="121" spans="1:3" ht="15.5" hidden="1" x14ac:dyDescent="0.35">
      <c r="A121" s="151" t="s">
        <v>2283</v>
      </c>
      <c r="B121" s="151" t="s">
        <v>2284</v>
      </c>
      <c r="C121" s="152">
        <v>3</v>
      </c>
    </row>
    <row r="122" spans="1:3" ht="15.5" hidden="1" x14ac:dyDescent="0.35">
      <c r="A122" s="151" t="s">
        <v>2285</v>
      </c>
      <c r="B122" s="151" t="s">
        <v>2286</v>
      </c>
      <c r="C122" s="152">
        <v>3</v>
      </c>
    </row>
    <row r="123" spans="1:3" ht="15.5" hidden="1" x14ac:dyDescent="0.35">
      <c r="A123" s="151" t="s">
        <v>2287</v>
      </c>
      <c r="B123" s="151" t="s">
        <v>2288</v>
      </c>
      <c r="C123" s="152">
        <v>5</v>
      </c>
    </row>
    <row r="124" spans="1:3" ht="15.5" hidden="1" x14ac:dyDescent="0.35">
      <c r="A124" s="151" t="s">
        <v>2289</v>
      </c>
      <c r="B124" s="151" t="s">
        <v>2290</v>
      </c>
      <c r="C124" s="152">
        <v>4</v>
      </c>
    </row>
    <row r="125" spans="1:3" ht="15.5" hidden="1" x14ac:dyDescent="0.35">
      <c r="A125" s="151" t="s">
        <v>2291</v>
      </c>
      <c r="B125" s="151" t="s">
        <v>2292</v>
      </c>
      <c r="C125" s="152">
        <v>6</v>
      </c>
    </row>
    <row r="126" spans="1:3" ht="15.5" hidden="1" x14ac:dyDescent="0.35">
      <c r="A126" s="151" t="s">
        <v>2293</v>
      </c>
      <c r="B126" s="151" t="s">
        <v>2294</v>
      </c>
      <c r="C126" s="152">
        <v>6</v>
      </c>
    </row>
    <row r="127" spans="1:3" ht="15.5" hidden="1" x14ac:dyDescent="0.35">
      <c r="A127" s="151" t="s">
        <v>2295</v>
      </c>
      <c r="B127" s="151" t="s">
        <v>2296</v>
      </c>
      <c r="C127" s="152">
        <v>6</v>
      </c>
    </row>
    <row r="128" spans="1:3" ht="31" hidden="1" x14ac:dyDescent="0.35">
      <c r="A128" s="151" t="s">
        <v>2297</v>
      </c>
      <c r="B128" s="151" t="s">
        <v>2298</v>
      </c>
      <c r="C128" s="152">
        <v>5</v>
      </c>
    </row>
    <row r="129" spans="1:3" ht="15.5" hidden="1" x14ac:dyDescent="0.35">
      <c r="A129" s="151" t="s">
        <v>2299</v>
      </c>
      <c r="B129" s="151" t="s">
        <v>2300</v>
      </c>
      <c r="C129" s="152">
        <v>5</v>
      </c>
    </row>
    <row r="130" spans="1:3" ht="15.5" hidden="1" x14ac:dyDescent="0.35">
      <c r="A130" s="151" t="s">
        <v>2301</v>
      </c>
      <c r="B130" s="151" t="s">
        <v>2302</v>
      </c>
      <c r="C130" s="152">
        <v>3</v>
      </c>
    </row>
    <row r="131" spans="1:3" ht="15.5" hidden="1" x14ac:dyDescent="0.35">
      <c r="A131" s="151" t="s">
        <v>288</v>
      </c>
      <c r="B131" s="151" t="s">
        <v>1665</v>
      </c>
      <c r="C131" s="152">
        <v>5</v>
      </c>
    </row>
    <row r="132" spans="1:3" ht="15.5" hidden="1" x14ac:dyDescent="0.35">
      <c r="A132" s="151" t="s">
        <v>2303</v>
      </c>
      <c r="B132" s="151" t="s">
        <v>2093</v>
      </c>
      <c r="C132" s="152">
        <v>2</v>
      </c>
    </row>
    <row r="133" spans="1:3" ht="15.5" hidden="1" x14ac:dyDescent="0.35">
      <c r="A133" s="151" t="s">
        <v>303</v>
      </c>
      <c r="B133" s="151" t="s">
        <v>2304</v>
      </c>
      <c r="C133" s="152">
        <v>4</v>
      </c>
    </row>
    <row r="134" spans="1:3" ht="15.5" hidden="1" x14ac:dyDescent="0.35">
      <c r="A134" s="151" t="s">
        <v>2305</v>
      </c>
      <c r="B134" s="151" t="s">
        <v>2306</v>
      </c>
      <c r="C134" s="152">
        <v>1</v>
      </c>
    </row>
    <row r="135" spans="1:3" ht="15.5" hidden="1" x14ac:dyDescent="0.35">
      <c r="A135" s="151" t="s">
        <v>2307</v>
      </c>
      <c r="B135" s="151" t="s">
        <v>2308</v>
      </c>
      <c r="C135" s="152">
        <v>6</v>
      </c>
    </row>
    <row r="136" spans="1:3" ht="15.5" hidden="1" x14ac:dyDescent="0.35">
      <c r="A136" s="151" t="s">
        <v>2309</v>
      </c>
      <c r="B136" s="151" t="s">
        <v>2310</v>
      </c>
      <c r="C136" s="152">
        <v>5</v>
      </c>
    </row>
    <row r="137" spans="1:3" ht="15.5" hidden="1" x14ac:dyDescent="0.35">
      <c r="A137" s="151" t="s">
        <v>2311</v>
      </c>
      <c r="B137" s="151" t="s">
        <v>2312</v>
      </c>
      <c r="C137" s="152">
        <v>3</v>
      </c>
    </row>
    <row r="138" spans="1:3" ht="15.5" hidden="1" x14ac:dyDescent="0.35">
      <c r="A138" s="151" t="s">
        <v>2313</v>
      </c>
      <c r="B138" s="151" t="s">
        <v>2314</v>
      </c>
      <c r="C138" s="152">
        <v>3</v>
      </c>
    </row>
    <row r="139" spans="1:3" ht="15.5" hidden="1" x14ac:dyDescent="0.35">
      <c r="A139" s="151" t="s">
        <v>2315</v>
      </c>
      <c r="B139" s="151" t="s">
        <v>2316</v>
      </c>
      <c r="C139" s="152">
        <v>4</v>
      </c>
    </row>
    <row r="140" spans="1:3" ht="15.5" hidden="1" x14ac:dyDescent="0.35">
      <c r="A140" s="151" t="s">
        <v>2317</v>
      </c>
      <c r="B140" s="151" t="s">
        <v>2318</v>
      </c>
      <c r="C140" s="152">
        <v>4</v>
      </c>
    </row>
    <row r="141" spans="1:3" ht="15.5" hidden="1" x14ac:dyDescent="0.35">
      <c r="A141" s="151" t="s">
        <v>2319</v>
      </c>
      <c r="B141" s="151" t="s">
        <v>2320</v>
      </c>
      <c r="C141" s="152">
        <v>6</v>
      </c>
    </row>
    <row r="142" spans="1:3" ht="15.5" hidden="1" x14ac:dyDescent="0.35">
      <c r="A142" s="151" t="s">
        <v>2321</v>
      </c>
      <c r="B142" s="151" t="s">
        <v>2322</v>
      </c>
      <c r="C142" s="152">
        <v>3</v>
      </c>
    </row>
    <row r="143" spans="1:3" ht="15.5" hidden="1" x14ac:dyDescent="0.35">
      <c r="A143" s="151" t="s">
        <v>2323</v>
      </c>
      <c r="B143" s="151" t="s">
        <v>2324</v>
      </c>
      <c r="C143" s="152">
        <v>5</v>
      </c>
    </row>
    <row r="144" spans="1:3" ht="15.5" hidden="1" x14ac:dyDescent="0.35">
      <c r="A144" s="151" t="s">
        <v>2325</v>
      </c>
      <c r="B144" s="151" t="s">
        <v>2326</v>
      </c>
      <c r="C144" s="152">
        <v>6</v>
      </c>
    </row>
    <row r="145" spans="1:3" ht="15.5" hidden="1" x14ac:dyDescent="0.35">
      <c r="A145" s="151" t="s">
        <v>2327</v>
      </c>
      <c r="B145" s="151" t="s">
        <v>2328</v>
      </c>
      <c r="C145" s="152">
        <v>4</v>
      </c>
    </row>
    <row r="146" spans="1:3" ht="15.5" hidden="1" x14ac:dyDescent="0.35">
      <c r="A146" s="151" t="s">
        <v>2329</v>
      </c>
      <c r="B146" s="151" t="s">
        <v>2330</v>
      </c>
      <c r="C146" s="152">
        <v>5</v>
      </c>
    </row>
    <row r="147" spans="1:3" ht="15.5" hidden="1" x14ac:dyDescent="0.35">
      <c r="A147" s="151" t="s">
        <v>2331</v>
      </c>
      <c r="B147" s="151" t="s">
        <v>2332</v>
      </c>
      <c r="C147" s="152">
        <v>4</v>
      </c>
    </row>
    <row r="148" spans="1:3" ht="15.5" hidden="1" x14ac:dyDescent="0.35">
      <c r="A148" s="151" t="s">
        <v>613</v>
      </c>
      <c r="B148" s="151" t="s">
        <v>2333</v>
      </c>
      <c r="C148" s="152">
        <v>4</v>
      </c>
    </row>
    <row r="149" spans="1:3" ht="15.5" hidden="1" x14ac:dyDescent="0.35">
      <c r="A149" s="151" t="s">
        <v>2334</v>
      </c>
      <c r="B149" s="151" t="s">
        <v>2335</v>
      </c>
      <c r="C149" s="152">
        <v>4</v>
      </c>
    </row>
    <row r="150" spans="1:3" ht="15.5" hidden="1" x14ac:dyDescent="0.35">
      <c r="A150" s="151" t="s">
        <v>2336</v>
      </c>
      <c r="B150" s="151" t="s">
        <v>2337</v>
      </c>
      <c r="C150" s="152">
        <v>5</v>
      </c>
    </row>
    <row r="151" spans="1:3" ht="15.5" hidden="1" x14ac:dyDescent="0.35">
      <c r="A151" s="151" t="s">
        <v>2338</v>
      </c>
      <c r="B151" s="151" t="s">
        <v>2339</v>
      </c>
      <c r="C151" s="152">
        <v>6</v>
      </c>
    </row>
    <row r="152" spans="1:3" ht="31" hidden="1" x14ac:dyDescent="0.35">
      <c r="A152" s="151" t="s">
        <v>2340</v>
      </c>
      <c r="B152" s="151" t="s">
        <v>2341</v>
      </c>
      <c r="C152" s="152">
        <v>5</v>
      </c>
    </row>
    <row r="153" spans="1:3" ht="15.5" hidden="1" x14ac:dyDescent="0.35">
      <c r="A153" s="151" t="s">
        <v>2342</v>
      </c>
      <c r="B153" s="151" t="s">
        <v>2343</v>
      </c>
      <c r="C153" s="152">
        <v>7</v>
      </c>
    </row>
    <row r="154" spans="1:3" ht="15.5" hidden="1" x14ac:dyDescent="0.35">
      <c r="A154" s="151" t="s">
        <v>2344</v>
      </c>
      <c r="B154" s="151" t="s">
        <v>2345</v>
      </c>
      <c r="C154" s="152">
        <v>6</v>
      </c>
    </row>
    <row r="155" spans="1:3" ht="15.5" hidden="1" x14ac:dyDescent="0.35">
      <c r="A155" s="151" t="s">
        <v>2346</v>
      </c>
      <c r="B155" s="151" t="s">
        <v>2347</v>
      </c>
      <c r="C155" s="152">
        <v>1</v>
      </c>
    </row>
    <row r="156" spans="1:3" ht="15.5" hidden="1" x14ac:dyDescent="0.35">
      <c r="A156" s="151" t="s">
        <v>2348</v>
      </c>
      <c r="B156" s="151" t="s">
        <v>2349</v>
      </c>
      <c r="C156" s="152">
        <v>6</v>
      </c>
    </row>
    <row r="157" spans="1:3" ht="31" hidden="1" x14ac:dyDescent="0.35">
      <c r="A157" s="151" t="s">
        <v>2350</v>
      </c>
      <c r="B157" s="151" t="s">
        <v>2351</v>
      </c>
      <c r="C157" s="152">
        <v>6</v>
      </c>
    </row>
    <row r="158" spans="1:3" ht="31" hidden="1" x14ac:dyDescent="0.35">
      <c r="A158" s="151" t="s">
        <v>2352</v>
      </c>
      <c r="B158" s="151" t="s">
        <v>2353</v>
      </c>
      <c r="C158" s="152">
        <v>6</v>
      </c>
    </row>
    <row r="159" spans="1:3" ht="15.5" hidden="1" x14ac:dyDescent="0.35">
      <c r="A159" s="151" t="s">
        <v>2354</v>
      </c>
      <c r="B159" s="151" t="s">
        <v>2355</v>
      </c>
      <c r="C159" s="152">
        <v>4</v>
      </c>
    </row>
    <row r="160" spans="1:3" ht="15.5" hidden="1" x14ac:dyDescent="0.35">
      <c r="A160" s="151" t="s">
        <v>2356</v>
      </c>
      <c r="B160" s="151" t="s">
        <v>2357</v>
      </c>
      <c r="C160" s="152">
        <v>6</v>
      </c>
    </row>
    <row r="161" spans="1:3" ht="15.5" hidden="1" x14ac:dyDescent="0.35">
      <c r="A161" s="151" t="s">
        <v>2358</v>
      </c>
      <c r="B161" s="151" t="s">
        <v>2359</v>
      </c>
      <c r="C161" s="152">
        <v>3</v>
      </c>
    </row>
    <row r="162" spans="1:3" ht="15.5" hidden="1" x14ac:dyDescent="0.35">
      <c r="A162" s="151" t="s">
        <v>2360</v>
      </c>
      <c r="B162" s="151" t="s">
        <v>2361</v>
      </c>
      <c r="C162" s="152">
        <v>4</v>
      </c>
    </row>
    <row r="163" spans="1:3" ht="15.5" hidden="1" x14ac:dyDescent="0.35">
      <c r="A163" s="151" t="s">
        <v>2362</v>
      </c>
      <c r="B163" s="151" t="s">
        <v>2363</v>
      </c>
      <c r="C163" s="152">
        <v>5</v>
      </c>
    </row>
    <row r="164" spans="1:3" ht="31" hidden="1" x14ac:dyDescent="0.35">
      <c r="A164" s="151" t="s">
        <v>2364</v>
      </c>
      <c r="B164" s="151" t="s">
        <v>2365</v>
      </c>
      <c r="C164" s="152">
        <v>3</v>
      </c>
    </row>
    <row r="165" spans="1:3" ht="15.5" hidden="1" x14ac:dyDescent="0.35">
      <c r="A165" s="151" t="s">
        <v>2366</v>
      </c>
      <c r="B165" s="151" t="s">
        <v>2367</v>
      </c>
      <c r="C165" s="152">
        <v>5</v>
      </c>
    </row>
    <row r="166" spans="1:3" ht="15.5" hidden="1" x14ac:dyDescent="0.35">
      <c r="A166" s="151" t="s">
        <v>2368</v>
      </c>
      <c r="B166" s="151" t="s">
        <v>2369</v>
      </c>
      <c r="C166" s="152">
        <v>5</v>
      </c>
    </row>
    <row r="167" spans="1:3" ht="15.5" hidden="1" x14ac:dyDescent="0.35">
      <c r="A167" s="151" t="s">
        <v>2370</v>
      </c>
      <c r="B167" s="151" t="s">
        <v>2371</v>
      </c>
      <c r="C167" s="152">
        <v>5</v>
      </c>
    </row>
    <row r="168" spans="1:3" ht="15.5" hidden="1" x14ac:dyDescent="0.35">
      <c r="A168" s="151" t="s">
        <v>2372</v>
      </c>
      <c r="B168" s="151" t="s">
        <v>2373</v>
      </c>
      <c r="C168" s="152">
        <v>5</v>
      </c>
    </row>
    <row r="169" spans="1:3" ht="15.5" hidden="1" x14ac:dyDescent="0.35">
      <c r="A169" s="151" t="s">
        <v>2374</v>
      </c>
      <c r="B169" s="151" t="s">
        <v>2375</v>
      </c>
      <c r="C169" s="152">
        <v>5</v>
      </c>
    </row>
    <row r="170" spans="1:3" ht="15.5" x14ac:dyDescent="0.35">
      <c r="A170" s="151" t="s">
        <v>236</v>
      </c>
      <c r="B170" s="151" t="s">
        <v>2376</v>
      </c>
      <c r="C170" s="152">
        <v>5</v>
      </c>
    </row>
    <row r="171" spans="1:3" ht="15.5" hidden="1" x14ac:dyDescent="0.35">
      <c r="A171" s="151" t="s">
        <v>2377</v>
      </c>
      <c r="B171" s="151" t="s">
        <v>2378</v>
      </c>
      <c r="C171" s="152">
        <v>6</v>
      </c>
    </row>
    <row r="172" spans="1:3" ht="15.5" hidden="1" x14ac:dyDescent="0.35">
      <c r="A172" s="151" t="s">
        <v>2379</v>
      </c>
      <c r="B172" s="151" t="s">
        <v>2380</v>
      </c>
      <c r="C172" s="152">
        <v>4</v>
      </c>
    </row>
    <row r="173" spans="1:3" ht="15.5" hidden="1" x14ac:dyDescent="0.35">
      <c r="A173" s="151" t="s">
        <v>2381</v>
      </c>
      <c r="B173" s="151" t="s">
        <v>2382</v>
      </c>
      <c r="C173" s="152">
        <v>3</v>
      </c>
    </row>
    <row r="174" spans="1:3" ht="15.5" hidden="1" x14ac:dyDescent="0.35">
      <c r="A174" s="151" t="s">
        <v>2383</v>
      </c>
      <c r="B174" s="151" t="s">
        <v>2384</v>
      </c>
      <c r="C174" s="152">
        <v>4</v>
      </c>
    </row>
    <row r="175" spans="1:3" ht="15.5" hidden="1" x14ac:dyDescent="0.35">
      <c r="A175" s="151" t="s">
        <v>2385</v>
      </c>
      <c r="B175" s="151" t="s">
        <v>2386</v>
      </c>
      <c r="C175" s="152">
        <v>6</v>
      </c>
    </row>
    <row r="176" spans="1:3" ht="31" hidden="1" x14ac:dyDescent="0.35">
      <c r="A176" s="151" t="s">
        <v>2387</v>
      </c>
      <c r="B176" s="151" t="s">
        <v>2388</v>
      </c>
      <c r="C176" s="152">
        <v>5</v>
      </c>
    </row>
    <row r="177" spans="1:3" ht="15.5" hidden="1" x14ac:dyDescent="0.35">
      <c r="A177" s="151" t="s">
        <v>2389</v>
      </c>
      <c r="B177" s="151" t="s">
        <v>2390</v>
      </c>
      <c r="C177" s="152">
        <v>3</v>
      </c>
    </row>
    <row r="178" spans="1:3" ht="15.5" hidden="1" x14ac:dyDescent="0.35">
      <c r="A178" s="151" t="s">
        <v>2391</v>
      </c>
      <c r="B178" s="151" t="s">
        <v>2392</v>
      </c>
      <c r="C178" s="152">
        <v>5</v>
      </c>
    </row>
    <row r="179" spans="1:3" ht="15.5" hidden="1" x14ac:dyDescent="0.35">
      <c r="A179" s="151" t="s">
        <v>275</v>
      </c>
      <c r="B179" s="151" t="s">
        <v>1999</v>
      </c>
      <c r="C179" s="152">
        <v>5</v>
      </c>
    </row>
    <row r="180" spans="1:3" ht="15.5" hidden="1" x14ac:dyDescent="0.35">
      <c r="A180" s="151" t="s">
        <v>2393</v>
      </c>
      <c r="B180" s="151" t="s">
        <v>2394</v>
      </c>
      <c r="C180" s="152">
        <v>4</v>
      </c>
    </row>
    <row r="181" spans="1:3" ht="15.5" hidden="1" x14ac:dyDescent="0.35">
      <c r="A181" s="151" t="s">
        <v>2395</v>
      </c>
      <c r="B181" s="151" t="s">
        <v>2093</v>
      </c>
      <c r="C181" s="152">
        <v>2</v>
      </c>
    </row>
    <row r="182" spans="1:3" ht="15.5" hidden="1" x14ac:dyDescent="0.35">
      <c r="A182" s="151" t="s">
        <v>2396</v>
      </c>
      <c r="B182" s="151" t="s">
        <v>2397</v>
      </c>
      <c r="C182" s="152">
        <v>3</v>
      </c>
    </row>
    <row r="183" spans="1:3" ht="15.5" hidden="1" x14ac:dyDescent="0.35">
      <c r="A183" s="151" t="s">
        <v>2398</v>
      </c>
      <c r="B183" s="151" t="s">
        <v>2399</v>
      </c>
      <c r="C183" s="152">
        <v>3</v>
      </c>
    </row>
    <row r="184" spans="1:3" ht="15.5" hidden="1" x14ac:dyDescent="0.35">
      <c r="A184" s="151" t="s">
        <v>2400</v>
      </c>
      <c r="B184" s="151" t="s">
        <v>2401</v>
      </c>
      <c r="C184" s="152">
        <v>5</v>
      </c>
    </row>
    <row r="185" spans="1:3" ht="15.5" hidden="1" x14ac:dyDescent="0.35">
      <c r="A185" s="151" t="s">
        <v>2402</v>
      </c>
      <c r="B185" s="151" t="s">
        <v>2403</v>
      </c>
      <c r="C185" s="152">
        <v>5</v>
      </c>
    </row>
    <row r="186" spans="1:3" ht="15.5" hidden="1" x14ac:dyDescent="0.35">
      <c r="A186" s="151" t="s">
        <v>2404</v>
      </c>
      <c r="B186" s="151" t="s">
        <v>2405</v>
      </c>
      <c r="C186" s="152">
        <v>2</v>
      </c>
    </row>
    <row r="187" spans="1:3" ht="15.5" hidden="1" x14ac:dyDescent="0.35">
      <c r="A187" s="151" t="s">
        <v>2406</v>
      </c>
      <c r="B187" s="151" t="s">
        <v>2407</v>
      </c>
      <c r="C187" s="152">
        <v>3</v>
      </c>
    </row>
    <row r="188" spans="1:3" ht="15.5" hidden="1" x14ac:dyDescent="0.35">
      <c r="A188" s="151" t="s">
        <v>2408</v>
      </c>
      <c r="B188" s="151" t="s">
        <v>2409</v>
      </c>
      <c r="C188" s="152">
        <v>4</v>
      </c>
    </row>
    <row r="189" spans="1:3" ht="15.5" hidden="1" x14ac:dyDescent="0.35">
      <c r="A189" s="151" t="s">
        <v>2410</v>
      </c>
      <c r="B189" s="151" t="s">
        <v>2411</v>
      </c>
      <c r="C189" s="152">
        <v>2</v>
      </c>
    </row>
    <row r="190" spans="1:3" ht="15.5" hidden="1" x14ac:dyDescent="0.35">
      <c r="A190" s="151" t="s">
        <v>2412</v>
      </c>
      <c r="B190" s="151" t="s">
        <v>2413</v>
      </c>
      <c r="C190" s="152">
        <v>2</v>
      </c>
    </row>
    <row r="191" spans="1:3" ht="15.5" hidden="1" x14ac:dyDescent="0.35">
      <c r="A191" s="151" t="s">
        <v>2414</v>
      </c>
      <c r="B191" s="151" t="s">
        <v>2415</v>
      </c>
      <c r="C191" s="152">
        <v>5</v>
      </c>
    </row>
    <row r="192" spans="1:3" ht="15.5" hidden="1" x14ac:dyDescent="0.35">
      <c r="A192" s="151" t="s">
        <v>2416</v>
      </c>
      <c r="B192" s="151" t="s">
        <v>2093</v>
      </c>
      <c r="C192" s="152">
        <v>2</v>
      </c>
    </row>
    <row r="193" spans="1:3" ht="15.5" hidden="1" x14ac:dyDescent="0.35">
      <c r="A193" s="151" t="s">
        <v>2417</v>
      </c>
      <c r="B193" s="151" t="s">
        <v>2418</v>
      </c>
      <c r="C193" s="152">
        <v>3</v>
      </c>
    </row>
    <row r="194" spans="1:3" ht="31" hidden="1" x14ac:dyDescent="0.35">
      <c r="A194" s="151" t="s">
        <v>2419</v>
      </c>
      <c r="B194" s="151" t="s">
        <v>2420</v>
      </c>
      <c r="C194" s="152">
        <v>3</v>
      </c>
    </row>
    <row r="195" spans="1:3" ht="31" hidden="1" x14ac:dyDescent="0.35">
      <c r="A195" s="151" t="s">
        <v>2421</v>
      </c>
      <c r="B195" s="151" t="s">
        <v>2422</v>
      </c>
      <c r="C195" s="152">
        <v>3</v>
      </c>
    </row>
    <row r="196" spans="1:3" ht="15.5" hidden="1" x14ac:dyDescent="0.35">
      <c r="A196" s="151" t="s">
        <v>2423</v>
      </c>
      <c r="B196" s="151" t="s">
        <v>2424</v>
      </c>
      <c r="C196" s="152">
        <v>5</v>
      </c>
    </row>
    <row r="197" spans="1:3" ht="15.5" hidden="1" x14ac:dyDescent="0.35">
      <c r="A197" s="151" t="s">
        <v>2425</v>
      </c>
      <c r="B197" s="151" t="s">
        <v>2426</v>
      </c>
      <c r="C197" s="152">
        <v>4</v>
      </c>
    </row>
    <row r="198" spans="1:3" ht="15.5" hidden="1" x14ac:dyDescent="0.35">
      <c r="A198" s="151" t="s">
        <v>2427</v>
      </c>
      <c r="B198" s="151" t="s">
        <v>2093</v>
      </c>
      <c r="C198" s="152">
        <v>2</v>
      </c>
    </row>
    <row r="199" spans="1:3" ht="15.5" hidden="1" x14ac:dyDescent="0.35">
      <c r="A199" s="151" t="s">
        <v>2428</v>
      </c>
      <c r="B199" s="151" t="s">
        <v>2429</v>
      </c>
      <c r="C199" s="152">
        <v>1</v>
      </c>
    </row>
    <row r="200" spans="1:3" ht="15.5" hidden="1" x14ac:dyDescent="0.35">
      <c r="A200" s="151" t="s">
        <v>2430</v>
      </c>
      <c r="B200" s="151" t="s">
        <v>2431</v>
      </c>
      <c r="C200" s="152">
        <v>4</v>
      </c>
    </row>
    <row r="201" spans="1:3" ht="15.5" hidden="1" x14ac:dyDescent="0.35">
      <c r="A201" s="151" t="s">
        <v>2432</v>
      </c>
      <c r="B201" s="151" t="s">
        <v>2433</v>
      </c>
      <c r="C201" s="152">
        <v>3</v>
      </c>
    </row>
    <row r="202" spans="1:3" ht="15.5" hidden="1" x14ac:dyDescent="0.35">
      <c r="A202" s="151" t="s">
        <v>2434</v>
      </c>
      <c r="B202" s="151" t="s">
        <v>2435</v>
      </c>
      <c r="C202" s="152">
        <v>4</v>
      </c>
    </row>
    <row r="203" spans="1:3" ht="15.5" hidden="1" x14ac:dyDescent="0.35">
      <c r="A203" s="151" t="s">
        <v>2436</v>
      </c>
      <c r="B203" s="151" t="s">
        <v>2437</v>
      </c>
      <c r="C203" s="152">
        <v>4</v>
      </c>
    </row>
    <row r="204" spans="1:3" ht="15.5" hidden="1" x14ac:dyDescent="0.35">
      <c r="A204" s="151" t="s">
        <v>2438</v>
      </c>
      <c r="B204" s="151" t="s">
        <v>2439</v>
      </c>
      <c r="C204" s="152">
        <v>4</v>
      </c>
    </row>
    <row r="205" spans="1:3" ht="15.5" hidden="1" x14ac:dyDescent="0.35">
      <c r="A205" s="151" t="s">
        <v>2440</v>
      </c>
      <c r="B205" s="151" t="s">
        <v>2441</v>
      </c>
      <c r="C205" s="152">
        <v>2</v>
      </c>
    </row>
    <row r="206" spans="1:3" ht="15.5" hidden="1" x14ac:dyDescent="0.35">
      <c r="A206" s="151" t="s">
        <v>2442</v>
      </c>
      <c r="B206" s="151" t="s">
        <v>2443</v>
      </c>
      <c r="C206" s="152">
        <v>3</v>
      </c>
    </row>
    <row r="207" spans="1:3" ht="15.5" hidden="1" x14ac:dyDescent="0.35">
      <c r="A207" s="151" t="s">
        <v>2444</v>
      </c>
      <c r="B207" s="151" t="s">
        <v>2445</v>
      </c>
      <c r="C207" s="152">
        <v>4</v>
      </c>
    </row>
    <row r="208" spans="1:3" ht="15.5" hidden="1" x14ac:dyDescent="0.35">
      <c r="A208" s="151" t="s">
        <v>2446</v>
      </c>
      <c r="B208" s="151" t="s">
        <v>2447</v>
      </c>
      <c r="C208" s="152">
        <v>2</v>
      </c>
    </row>
    <row r="209" spans="1:3" ht="15.5" hidden="1" x14ac:dyDescent="0.35">
      <c r="A209" s="151" t="s">
        <v>2448</v>
      </c>
      <c r="B209" s="151" t="s">
        <v>2449</v>
      </c>
      <c r="C209" s="152">
        <v>4</v>
      </c>
    </row>
    <row r="210" spans="1:3" ht="15.5" hidden="1" x14ac:dyDescent="0.35">
      <c r="A210" s="151" t="s">
        <v>2450</v>
      </c>
      <c r="B210" s="151" t="s">
        <v>2451</v>
      </c>
      <c r="C210" s="152">
        <v>4</v>
      </c>
    </row>
    <row r="211" spans="1:3" ht="15.5" hidden="1" x14ac:dyDescent="0.35">
      <c r="A211" s="151" t="s">
        <v>2452</v>
      </c>
      <c r="B211" s="151" t="s">
        <v>2453</v>
      </c>
      <c r="C211" s="152">
        <v>4</v>
      </c>
    </row>
    <row r="212" spans="1:3" ht="15.5" hidden="1" x14ac:dyDescent="0.35">
      <c r="A212" s="151" t="s">
        <v>2454</v>
      </c>
      <c r="B212" s="151" t="s">
        <v>2455</v>
      </c>
      <c r="C212" s="152">
        <v>3</v>
      </c>
    </row>
    <row r="213" spans="1:3" ht="15.5" hidden="1" x14ac:dyDescent="0.35">
      <c r="A213" s="151" t="s">
        <v>2456</v>
      </c>
      <c r="B213" s="151" t="s">
        <v>2093</v>
      </c>
      <c r="C213" s="152">
        <v>2</v>
      </c>
    </row>
    <row r="214" spans="1:3" ht="15.5" hidden="1" x14ac:dyDescent="0.35">
      <c r="A214" s="151" t="s">
        <v>2457</v>
      </c>
      <c r="B214" s="151" t="s">
        <v>2458</v>
      </c>
      <c r="C214" s="152">
        <v>1</v>
      </c>
    </row>
    <row r="215" spans="1:3" ht="15.5" hidden="1" x14ac:dyDescent="0.35">
      <c r="A215" s="151" t="s">
        <v>2459</v>
      </c>
      <c r="B215" s="151" t="s">
        <v>2460</v>
      </c>
      <c r="C215" s="152">
        <v>4</v>
      </c>
    </row>
    <row r="216" spans="1:3" ht="15.5" hidden="1" x14ac:dyDescent="0.35">
      <c r="A216" s="151" t="s">
        <v>2461</v>
      </c>
      <c r="B216" s="151" t="s">
        <v>2462</v>
      </c>
      <c r="C216" s="152">
        <v>4</v>
      </c>
    </row>
    <row r="217" spans="1:3" ht="15.5" hidden="1" x14ac:dyDescent="0.35">
      <c r="A217" s="151" t="s">
        <v>2463</v>
      </c>
      <c r="B217" s="151" t="s">
        <v>2464</v>
      </c>
      <c r="C217" s="152">
        <v>4</v>
      </c>
    </row>
    <row r="218" spans="1:3" ht="31" hidden="1" x14ac:dyDescent="0.35">
      <c r="A218" s="151" t="s">
        <v>2465</v>
      </c>
      <c r="B218" s="151" t="s">
        <v>2466</v>
      </c>
      <c r="C218" s="152">
        <v>4</v>
      </c>
    </row>
    <row r="219" spans="1:3" ht="15.5" hidden="1" x14ac:dyDescent="0.35">
      <c r="A219" s="151" t="s">
        <v>2467</v>
      </c>
      <c r="B219" s="151" t="s">
        <v>2468</v>
      </c>
      <c r="C219" s="152">
        <v>2</v>
      </c>
    </row>
    <row r="220" spans="1:3" ht="15.5" hidden="1" x14ac:dyDescent="0.35">
      <c r="A220" s="151" t="s">
        <v>2469</v>
      </c>
      <c r="B220" s="151" t="s">
        <v>2470</v>
      </c>
      <c r="C220" s="152">
        <v>1</v>
      </c>
    </row>
    <row r="221" spans="1:3" ht="15.5" hidden="1" x14ac:dyDescent="0.35">
      <c r="A221" s="151" t="s">
        <v>2471</v>
      </c>
      <c r="B221" s="151" t="s">
        <v>2472</v>
      </c>
      <c r="C221" s="152">
        <v>1</v>
      </c>
    </row>
    <row r="222" spans="1:3" ht="31" hidden="1" x14ac:dyDescent="0.35">
      <c r="A222" s="151" t="s">
        <v>2473</v>
      </c>
      <c r="B222" s="151" t="s">
        <v>2474</v>
      </c>
      <c r="C222" s="152">
        <v>4</v>
      </c>
    </row>
    <row r="223" spans="1:3" ht="15.5" hidden="1" x14ac:dyDescent="0.35">
      <c r="A223" s="151" t="s">
        <v>2475</v>
      </c>
      <c r="B223" s="151" t="s">
        <v>2476</v>
      </c>
      <c r="C223" s="152">
        <v>7</v>
      </c>
    </row>
    <row r="224" spans="1:3" ht="15.5" hidden="1" x14ac:dyDescent="0.35">
      <c r="A224" s="151" t="s">
        <v>1131</v>
      </c>
      <c r="B224" s="151" t="s">
        <v>2477</v>
      </c>
      <c r="C224" s="152">
        <v>5</v>
      </c>
    </row>
    <row r="225" spans="1:3" ht="15.5" hidden="1" x14ac:dyDescent="0.35">
      <c r="A225" s="151" t="s">
        <v>2478</v>
      </c>
      <c r="B225" s="151" t="s">
        <v>2479</v>
      </c>
      <c r="C225" s="152">
        <v>6</v>
      </c>
    </row>
    <row r="226" spans="1:3" ht="15.5" hidden="1" x14ac:dyDescent="0.35">
      <c r="A226" s="151" t="s">
        <v>2480</v>
      </c>
      <c r="B226" s="151" t="s">
        <v>2481</v>
      </c>
      <c r="C226" s="152">
        <v>5</v>
      </c>
    </row>
    <row r="227" spans="1:3" ht="15.5" hidden="1" x14ac:dyDescent="0.35">
      <c r="A227" s="151" t="s">
        <v>2482</v>
      </c>
      <c r="B227" s="151" t="s">
        <v>2483</v>
      </c>
      <c r="C227" s="152">
        <v>2</v>
      </c>
    </row>
    <row r="228" spans="1:3" ht="15.5" hidden="1" x14ac:dyDescent="0.35">
      <c r="A228" s="151" t="s">
        <v>457</v>
      </c>
      <c r="B228" s="151" t="s">
        <v>2484</v>
      </c>
      <c r="C228" s="152">
        <v>3</v>
      </c>
    </row>
    <row r="229" spans="1:3" ht="15.5" hidden="1" x14ac:dyDescent="0.35">
      <c r="A229" s="151" t="s">
        <v>2485</v>
      </c>
      <c r="B229" s="151" t="s">
        <v>2486</v>
      </c>
      <c r="C229" s="152">
        <v>1</v>
      </c>
    </row>
    <row r="230" spans="1:3" ht="15.5" hidden="1" x14ac:dyDescent="0.35">
      <c r="A230" s="151" t="s">
        <v>2487</v>
      </c>
      <c r="B230" s="151" t="s">
        <v>2488</v>
      </c>
      <c r="C230" s="152">
        <v>7</v>
      </c>
    </row>
    <row r="231" spans="1:3" ht="15.5" hidden="1" x14ac:dyDescent="0.35">
      <c r="A231" s="151" t="s">
        <v>2489</v>
      </c>
      <c r="B231" s="151" t="s">
        <v>2490</v>
      </c>
      <c r="C231" s="152">
        <v>2</v>
      </c>
    </row>
    <row r="232" spans="1:3" ht="15.5" hidden="1" x14ac:dyDescent="0.35">
      <c r="A232" s="151" t="s">
        <v>2491</v>
      </c>
      <c r="B232" s="151" t="s">
        <v>2492</v>
      </c>
      <c r="C232" s="152">
        <v>5</v>
      </c>
    </row>
    <row r="233" spans="1:3" ht="15.5" hidden="1" x14ac:dyDescent="0.35">
      <c r="A233" s="151" t="s">
        <v>2493</v>
      </c>
      <c r="B233" s="151" t="s">
        <v>2093</v>
      </c>
      <c r="C233" s="152">
        <v>2</v>
      </c>
    </row>
    <row r="234" spans="1:3" ht="15.5" hidden="1" x14ac:dyDescent="0.35">
      <c r="A234" s="151" t="s">
        <v>1063</v>
      </c>
      <c r="B234" s="151" t="s">
        <v>2494</v>
      </c>
      <c r="C234" s="152">
        <v>6</v>
      </c>
    </row>
    <row r="235" spans="1:3" ht="15.5" hidden="1" x14ac:dyDescent="0.35">
      <c r="A235" s="151" t="s">
        <v>2495</v>
      </c>
      <c r="B235" s="151" t="s">
        <v>2496</v>
      </c>
      <c r="C235" s="152">
        <v>4</v>
      </c>
    </row>
    <row r="236" spans="1:3" ht="15.5" hidden="1" x14ac:dyDescent="0.35">
      <c r="A236" s="151" t="s">
        <v>2497</v>
      </c>
      <c r="B236" s="151" t="s">
        <v>2498</v>
      </c>
      <c r="C236" s="152">
        <v>6</v>
      </c>
    </row>
    <row r="237" spans="1:3" ht="15.5" hidden="1" x14ac:dyDescent="0.35">
      <c r="A237" s="151" t="s">
        <v>2499</v>
      </c>
      <c r="B237" s="151" t="s">
        <v>2500</v>
      </c>
      <c r="C237" s="152">
        <v>4</v>
      </c>
    </row>
    <row r="238" spans="1:3" ht="15.5" hidden="1" x14ac:dyDescent="0.35">
      <c r="A238" s="151" t="s">
        <v>2501</v>
      </c>
      <c r="B238" s="151" t="s">
        <v>2502</v>
      </c>
      <c r="C238" s="152">
        <v>6</v>
      </c>
    </row>
    <row r="239" spans="1:3" ht="15.5" hidden="1" x14ac:dyDescent="0.35">
      <c r="A239" s="151" t="s">
        <v>2503</v>
      </c>
      <c r="B239" s="151" t="s">
        <v>2504</v>
      </c>
      <c r="C239" s="152">
        <v>4</v>
      </c>
    </row>
    <row r="240" spans="1:3" ht="15.5" hidden="1" x14ac:dyDescent="0.35">
      <c r="A240" s="151" t="s">
        <v>2505</v>
      </c>
      <c r="B240" s="151" t="s">
        <v>2506</v>
      </c>
      <c r="C240" s="152">
        <v>7</v>
      </c>
    </row>
    <row r="241" spans="1:3" ht="15.5" hidden="1" x14ac:dyDescent="0.35">
      <c r="A241" s="151" t="s">
        <v>2507</v>
      </c>
      <c r="B241" s="151" t="s">
        <v>2508</v>
      </c>
      <c r="C241" s="152">
        <v>8</v>
      </c>
    </row>
    <row r="242" spans="1:3" ht="15.5" hidden="1" x14ac:dyDescent="0.35">
      <c r="A242" s="151" t="s">
        <v>221</v>
      </c>
      <c r="B242" s="151" t="s">
        <v>2509</v>
      </c>
      <c r="C242" s="152">
        <v>6</v>
      </c>
    </row>
    <row r="243" spans="1:3" ht="15.5" hidden="1" x14ac:dyDescent="0.35">
      <c r="A243" s="151" t="s">
        <v>2510</v>
      </c>
      <c r="B243" s="151" t="s">
        <v>2511</v>
      </c>
      <c r="C243" s="152">
        <v>5</v>
      </c>
    </row>
    <row r="244" spans="1:3" ht="15.5" hidden="1" x14ac:dyDescent="0.35">
      <c r="A244" s="151" t="s">
        <v>2512</v>
      </c>
      <c r="B244" s="151" t="s">
        <v>2513</v>
      </c>
      <c r="C244" s="152">
        <v>6</v>
      </c>
    </row>
    <row r="245" spans="1:3" ht="31" hidden="1" x14ac:dyDescent="0.35">
      <c r="A245" s="151" t="s">
        <v>2514</v>
      </c>
      <c r="B245" s="151" t="s">
        <v>2515</v>
      </c>
      <c r="C245" s="152">
        <v>1</v>
      </c>
    </row>
    <row r="246" spans="1:3" ht="15.5" hidden="1" x14ac:dyDescent="0.35">
      <c r="A246" s="151" t="s">
        <v>2516</v>
      </c>
      <c r="B246" s="151" t="s">
        <v>2517</v>
      </c>
      <c r="C246" s="152">
        <v>4</v>
      </c>
    </row>
    <row r="247" spans="1:3" ht="15.5" hidden="1" x14ac:dyDescent="0.35">
      <c r="A247" s="151" t="s">
        <v>2518</v>
      </c>
      <c r="B247" s="151" t="s">
        <v>2519</v>
      </c>
      <c r="C247" s="152">
        <v>5</v>
      </c>
    </row>
    <row r="248" spans="1:3" ht="15.5" hidden="1" x14ac:dyDescent="0.35">
      <c r="A248" s="151" t="s">
        <v>2520</v>
      </c>
      <c r="B248" s="151" t="s">
        <v>2093</v>
      </c>
      <c r="C248" s="152">
        <v>2</v>
      </c>
    </row>
    <row r="249" spans="1:3" ht="15.5" hidden="1" x14ac:dyDescent="0.35">
      <c r="A249" s="151" t="s">
        <v>2521</v>
      </c>
      <c r="B249" s="151" t="s">
        <v>2522</v>
      </c>
      <c r="C249" s="152">
        <v>8</v>
      </c>
    </row>
    <row r="250" spans="1:3" ht="15.5" hidden="1" x14ac:dyDescent="0.35">
      <c r="A250" s="151" t="s">
        <v>2523</v>
      </c>
      <c r="B250" s="151" t="s">
        <v>2524</v>
      </c>
      <c r="C250" s="152">
        <v>8</v>
      </c>
    </row>
    <row r="251" spans="1:3" ht="31" hidden="1" x14ac:dyDescent="0.35">
      <c r="A251" s="151" t="s">
        <v>2525</v>
      </c>
      <c r="B251" s="151" t="s">
        <v>2526</v>
      </c>
      <c r="C251" s="152">
        <v>7</v>
      </c>
    </row>
    <row r="252" spans="1:3" ht="15.5" hidden="1" x14ac:dyDescent="0.35">
      <c r="A252" s="151" t="s">
        <v>2527</v>
      </c>
      <c r="B252" s="151" t="s">
        <v>2528</v>
      </c>
      <c r="C252" s="152">
        <v>5</v>
      </c>
    </row>
    <row r="253" spans="1:3" ht="15.5" hidden="1" x14ac:dyDescent="0.35">
      <c r="A253" s="151" t="s">
        <v>2529</v>
      </c>
      <c r="B253" s="151" t="s">
        <v>2530</v>
      </c>
      <c r="C253" s="152">
        <v>7</v>
      </c>
    </row>
    <row r="254" spans="1:3" ht="31" hidden="1" x14ac:dyDescent="0.35">
      <c r="A254" s="151" t="s">
        <v>2531</v>
      </c>
      <c r="B254" s="151" t="s">
        <v>2532</v>
      </c>
      <c r="C254" s="152">
        <v>4</v>
      </c>
    </row>
    <row r="255" spans="1:3" ht="15.5" hidden="1" x14ac:dyDescent="0.35">
      <c r="A255" s="151" t="s">
        <v>2533</v>
      </c>
      <c r="B255" s="151" t="s">
        <v>2534</v>
      </c>
      <c r="C255" s="152">
        <v>4</v>
      </c>
    </row>
    <row r="256" spans="1:3" ht="15.5" hidden="1" x14ac:dyDescent="0.35">
      <c r="A256" s="151" t="s">
        <v>2535</v>
      </c>
      <c r="B256" s="151" t="s">
        <v>2536</v>
      </c>
      <c r="C256" s="152">
        <v>5</v>
      </c>
    </row>
    <row r="257" spans="1:3" ht="15.5" hidden="1" x14ac:dyDescent="0.35">
      <c r="A257" s="151" t="s">
        <v>2537</v>
      </c>
      <c r="B257" s="151" t="s">
        <v>2538</v>
      </c>
      <c r="C257" s="152">
        <v>8</v>
      </c>
    </row>
    <row r="258" spans="1:3" ht="15.5" hidden="1" x14ac:dyDescent="0.35">
      <c r="A258" s="151" t="s">
        <v>2539</v>
      </c>
      <c r="B258" s="151" t="s">
        <v>2540</v>
      </c>
      <c r="C258" s="152">
        <v>4</v>
      </c>
    </row>
    <row r="259" spans="1:3" ht="15.5" hidden="1" x14ac:dyDescent="0.35">
      <c r="A259" s="151" t="s">
        <v>2541</v>
      </c>
      <c r="B259" s="151" t="s">
        <v>2093</v>
      </c>
      <c r="C259" s="152">
        <v>3</v>
      </c>
    </row>
    <row r="260" spans="1:3" ht="15.5" hidden="1" x14ac:dyDescent="0.35">
      <c r="A260" s="151" t="s">
        <v>2542</v>
      </c>
      <c r="B260" s="151" t="s">
        <v>2543</v>
      </c>
      <c r="C260" s="152">
        <v>5</v>
      </c>
    </row>
    <row r="261" spans="1:3" ht="31" hidden="1" x14ac:dyDescent="0.35">
      <c r="A261" s="151" t="s">
        <v>2544</v>
      </c>
      <c r="B261" s="151" t="s">
        <v>2545</v>
      </c>
      <c r="C261" s="152">
        <v>8</v>
      </c>
    </row>
    <row r="262" spans="1:3" ht="15.5" hidden="1" x14ac:dyDescent="0.35">
      <c r="A262" s="151" t="s">
        <v>2546</v>
      </c>
      <c r="B262" s="151" t="s">
        <v>2547</v>
      </c>
      <c r="C262" s="152">
        <v>5</v>
      </c>
    </row>
    <row r="263" spans="1:3" ht="15.5" hidden="1" x14ac:dyDescent="0.35">
      <c r="A263" s="151" t="s">
        <v>2548</v>
      </c>
      <c r="B263" s="151" t="s">
        <v>2549</v>
      </c>
      <c r="C263" s="152">
        <v>4</v>
      </c>
    </row>
    <row r="264" spans="1:3" ht="15.5" hidden="1" x14ac:dyDescent="0.35">
      <c r="A264" s="151" t="s">
        <v>2550</v>
      </c>
      <c r="B264" s="151" t="s">
        <v>2551</v>
      </c>
      <c r="C264" s="152">
        <v>4</v>
      </c>
    </row>
    <row r="265" spans="1:3" ht="15.5" hidden="1" x14ac:dyDescent="0.35">
      <c r="A265" s="151" t="s">
        <v>2552</v>
      </c>
      <c r="B265" s="151" t="s">
        <v>2553</v>
      </c>
      <c r="C265" s="152">
        <v>5</v>
      </c>
    </row>
    <row r="266" spans="1:3" ht="15.5" hidden="1" x14ac:dyDescent="0.35">
      <c r="A266" s="151" t="s">
        <v>1103</v>
      </c>
      <c r="B266" s="151" t="s">
        <v>2554</v>
      </c>
      <c r="C266" s="152">
        <v>6</v>
      </c>
    </row>
    <row r="267" spans="1:3" ht="15.5" hidden="1" x14ac:dyDescent="0.35">
      <c r="A267" s="151" t="s">
        <v>2555</v>
      </c>
      <c r="B267" s="151" t="s">
        <v>2556</v>
      </c>
      <c r="C267" s="152">
        <v>5</v>
      </c>
    </row>
    <row r="268" spans="1:3" ht="15.5" hidden="1" x14ac:dyDescent="0.35">
      <c r="A268" s="151" t="s">
        <v>2557</v>
      </c>
      <c r="B268" s="151" t="s">
        <v>2558</v>
      </c>
      <c r="C268" s="152">
        <v>6</v>
      </c>
    </row>
    <row r="269" spans="1:3" ht="31" hidden="1" x14ac:dyDescent="0.35">
      <c r="A269" s="151" t="s">
        <v>2559</v>
      </c>
      <c r="B269" s="151" t="s">
        <v>2560</v>
      </c>
      <c r="C269" s="152">
        <v>8</v>
      </c>
    </row>
    <row r="270" spans="1:3" ht="31" hidden="1" x14ac:dyDescent="0.35">
      <c r="A270" s="151" t="s">
        <v>2561</v>
      </c>
      <c r="B270" s="151" t="s">
        <v>2562</v>
      </c>
      <c r="C270" s="152">
        <v>7</v>
      </c>
    </row>
    <row r="271" spans="1:3" ht="15.5" hidden="1" x14ac:dyDescent="0.35">
      <c r="A271" s="151" t="s">
        <v>2563</v>
      </c>
      <c r="B271" s="151" t="s">
        <v>2564</v>
      </c>
      <c r="C271" s="152">
        <v>6</v>
      </c>
    </row>
    <row r="272" spans="1:3" ht="15.5" hidden="1" x14ac:dyDescent="0.35">
      <c r="A272" s="151" t="s">
        <v>2565</v>
      </c>
      <c r="B272" s="151" t="s">
        <v>2566</v>
      </c>
      <c r="C272" s="152">
        <v>8</v>
      </c>
    </row>
    <row r="273" spans="1:3" ht="31" hidden="1" x14ac:dyDescent="0.35">
      <c r="A273" s="151" t="s">
        <v>510</v>
      </c>
      <c r="B273" s="151" t="s">
        <v>2567</v>
      </c>
      <c r="C273" s="152">
        <v>4</v>
      </c>
    </row>
    <row r="274" spans="1:3" ht="15.5" hidden="1" x14ac:dyDescent="0.35">
      <c r="A274" s="151" t="s">
        <v>2568</v>
      </c>
      <c r="B274" s="151" t="s">
        <v>2569</v>
      </c>
      <c r="C274" s="152">
        <v>8</v>
      </c>
    </row>
    <row r="275" spans="1:3" ht="15.5" hidden="1" x14ac:dyDescent="0.35">
      <c r="A275" s="151" t="s">
        <v>2570</v>
      </c>
      <c r="B275" s="151" t="s">
        <v>2571</v>
      </c>
      <c r="C275" s="152">
        <v>6</v>
      </c>
    </row>
    <row r="276" spans="1:3" ht="15.5" hidden="1" x14ac:dyDescent="0.35">
      <c r="A276" s="151" t="s">
        <v>2572</v>
      </c>
      <c r="B276" s="151" t="s">
        <v>2573</v>
      </c>
      <c r="C276" s="152">
        <v>6</v>
      </c>
    </row>
    <row r="277" spans="1:3" ht="15.5" hidden="1" x14ac:dyDescent="0.35">
      <c r="A277" s="151" t="s">
        <v>2574</v>
      </c>
      <c r="B277" s="151" t="s">
        <v>2575</v>
      </c>
      <c r="C277" s="152">
        <v>6</v>
      </c>
    </row>
    <row r="278" spans="1:3" ht="15.5" hidden="1" x14ac:dyDescent="0.35">
      <c r="A278" s="151" t="s">
        <v>2576</v>
      </c>
      <c r="B278" s="151" t="s">
        <v>2577</v>
      </c>
      <c r="C278" s="152">
        <v>4</v>
      </c>
    </row>
    <row r="279" spans="1:3" ht="15.5" hidden="1" x14ac:dyDescent="0.35">
      <c r="A279" s="151" t="s">
        <v>2578</v>
      </c>
      <c r="B279" s="151" t="s">
        <v>2093</v>
      </c>
      <c r="C279" s="152">
        <v>2</v>
      </c>
    </row>
    <row r="280" spans="1:3" ht="15.5" hidden="1" x14ac:dyDescent="0.35">
      <c r="A280" s="151" t="s">
        <v>2579</v>
      </c>
      <c r="B280" s="151" t="s">
        <v>2580</v>
      </c>
      <c r="C280" s="152">
        <v>2</v>
      </c>
    </row>
    <row r="281" spans="1:3" ht="15.5" hidden="1" x14ac:dyDescent="0.35">
      <c r="A281" s="151" t="s">
        <v>2581</v>
      </c>
      <c r="B281" s="151" t="s">
        <v>2582</v>
      </c>
      <c r="C281" s="152">
        <v>5</v>
      </c>
    </row>
    <row r="282" spans="1:3" ht="15.5" hidden="1" x14ac:dyDescent="0.35">
      <c r="A282" s="151" t="s">
        <v>2583</v>
      </c>
      <c r="B282" s="151" t="s">
        <v>2584</v>
      </c>
      <c r="C282" s="152">
        <v>5</v>
      </c>
    </row>
    <row r="283" spans="1:3" ht="15.5" hidden="1" x14ac:dyDescent="0.35">
      <c r="A283" s="151" t="s">
        <v>2585</v>
      </c>
      <c r="B283" s="151" t="s">
        <v>2586</v>
      </c>
      <c r="C283" s="152">
        <v>4</v>
      </c>
    </row>
    <row r="284" spans="1:3" ht="31" hidden="1" x14ac:dyDescent="0.35">
      <c r="A284" s="151" t="s">
        <v>2587</v>
      </c>
      <c r="B284" s="151" t="s">
        <v>2588</v>
      </c>
      <c r="C284" s="152">
        <v>4</v>
      </c>
    </row>
    <row r="285" spans="1:3" ht="15.5" hidden="1" x14ac:dyDescent="0.35">
      <c r="A285" s="151" t="s">
        <v>2589</v>
      </c>
      <c r="B285" s="151" t="s">
        <v>2590</v>
      </c>
      <c r="C285" s="152">
        <v>8</v>
      </c>
    </row>
    <row r="286" spans="1:3" ht="31" hidden="1" x14ac:dyDescent="0.35">
      <c r="A286" s="151" t="s">
        <v>2591</v>
      </c>
      <c r="B286" s="151" t="s">
        <v>2592</v>
      </c>
      <c r="C286" s="152">
        <v>7</v>
      </c>
    </row>
    <row r="287" spans="1:3" ht="31" hidden="1" x14ac:dyDescent="0.35">
      <c r="A287" s="151" t="s">
        <v>2593</v>
      </c>
      <c r="B287" s="151" t="s">
        <v>2594</v>
      </c>
      <c r="C287" s="152">
        <v>6</v>
      </c>
    </row>
    <row r="288" spans="1:3" ht="31" hidden="1" x14ac:dyDescent="0.35">
      <c r="A288" s="151" t="s">
        <v>2595</v>
      </c>
      <c r="B288" s="151" t="s">
        <v>2596</v>
      </c>
      <c r="C288" s="152">
        <v>8</v>
      </c>
    </row>
    <row r="289" spans="1:3" ht="31" hidden="1" x14ac:dyDescent="0.35">
      <c r="A289" s="151" t="s">
        <v>2597</v>
      </c>
      <c r="B289" s="151" t="s">
        <v>2598</v>
      </c>
      <c r="C289" s="152">
        <v>7</v>
      </c>
    </row>
    <row r="290" spans="1:3" ht="15.5" hidden="1" x14ac:dyDescent="0.35">
      <c r="A290" s="151" t="s">
        <v>2599</v>
      </c>
      <c r="B290" s="151" t="s">
        <v>2600</v>
      </c>
      <c r="C290" s="152">
        <v>6</v>
      </c>
    </row>
    <row r="291" spans="1:3" ht="31" hidden="1" x14ac:dyDescent="0.35">
      <c r="A291" s="151" t="s">
        <v>2601</v>
      </c>
      <c r="B291" s="151" t="s">
        <v>2602</v>
      </c>
      <c r="C291" s="152">
        <v>4</v>
      </c>
    </row>
    <row r="292" spans="1:3" ht="15.5" hidden="1" x14ac:dyDescent="0.35">
      <c r="A292" s="151" t="s">
        <v>2603</v>
      </c>
      <c r="B292" s="151" t="s">
        <v>2604</v>
      </c>
      <c r="C292" s="152">
        <v>4</v>
      </c>
    </row>
    <row r="293" spans="1:3" ht="15.5" hidden="1" x14ac:dyDescent="0.35">
      <c r="A293" s="151" t="s">
        <v>2605</v>
      </c>
      <c r="B293" s="151" t="s">
        <v>2606</v>
      </c>
      <c r="C293" s="152">
        <v>5</v>
      </c>
    </row>
    <row r="294" spans="1:3" ht="15.5" hidden="1" x14ac:dyDescent="0.35">
      <c r="A294" s="151" t="s">
        <v>2607</v>
      </c>
      <c r="B294" s="151" t="s">
        <v>2608</v>
      </c>
      <c r="C294" s="152">
        <v>1</v>
      </c>
    </row>
    <row r="295" spans="1:3" ht="15.5" hidden="1" x14ac:dyDescent="0.35">
      <c r="A295" s="151" t="s">
        <v>2609</v>
      </c>
      <c r="B295" s="151" t="s">
        <v>2610</v>
      </c>
      <c r="C295" s="152">
        <v>4</v>
      </c>
    </row>
    <row r="296" spans="1:3" ht="15.5" hidden="1" x14ac:dyDescent="0.35">
      <c r="A296" s="151" t="s">
        <v>2611</v>
      </c>
      <c r="B296" s="151" t="s">
        <v>2612</v>
      </c>
      <c r="C296" s="152">
        <v>7</v>
      </c>
    </row>
    <row r="297" spans="1:3" ht="15.5" hidden="1" x14ac:dyDescent="0.35">
      <c r="A297" s="151" t="s">
        <v>1552</v>
      </c>
      <c r="B297" s="151" t="s">
        <v>1553</v>
      </c>
      <c r="C297" s="152">
        <v>6</v>
      </c>
    </row>
    <row r="298" spans="1:3" ht="15.5" hidden="1" x14ac:dyDescent="0.35">
      <c r="A298" s="151" t="s">
        <v>2613</v>
      </c>
      <c r="B298" s="151" t="s">
        <v>2614</v>
      </c>
      <c r="C298" s="152">
        <v>5</v>
      </c>
    </row>
    <row r="299" spans="1:3" ht="15.5" hidden="1" x14ac:dyDescent="0.35">
      <c r="A299" s="151" t="s">
        <v>2615</v>
      </c>
      <c r="B299" s="151" t="s">
        <v>2616</v>
      </c>
      <c r="C299" s="152">
        <v>5</v>
      </c>
    </row>
    <row r="300" spans="1:3" ht="15.5" hidden="1" x14ac:dyDescent="0.35">
      <c r="A300" s="151" t="s">
        <v>2617</v>
      </c>
      <c r="B300" s="151" t="s">
        <v>2618</v>
      </c>
      <c r="C300" s="152">
        <v>3</v>
      </c>
    </row>
    <row r="301" spans="1:3" ht="15.5" hidden="1" x14ac:dyDescent="0.35">
      <c r="A301" s="151" t="s">
        <v>2619</v>
      </c>
      <c r="B301" s="151" t="s">
        <v>2620</v>
      </c>
      <c r="C301" s="152">
        <v>6</v>
      </c>
    </row>
    <row r="302" spans="1:3" ht="15.5" hidden="1" x14ac:dyDescent="0.35">
      <c r="A302" s="151" t="s">
        <v>2621</v>
      </c>
      <c r="B302" s="151" t="s">
        <v>2622</v>
      </c>
      <c r="C302" s="152">
        <v>5</v>
      </c>
    </row>
    <row r="303" spans="1:3" ht="15.5" hidden="1" x14ac:dyDescent="0.35">
      <c r="A303" s="151" t="s">
        <v>2623</v>
      </c>
      <c r="B303" s="151" t="s">
        <v>2624</v>
      </c>
      <c r="C303" s="152">
        <v>5</v>
      </c>
    </row>
    <row r="304" spans="1:3" ht="15.5" hidden="1" x14ac:dyDescent="0.35">
      <c r="A304" s="151" t="s">
        <v>2625</v>
      </c>
      <c r="B304" s="151" t="s">
        <v>2626</v>
      </c>
      <c r="C304" s="152">
        <v>6</v>
      </c>
    </row>
    <row r="305" spans="1:3" ht="15.5" hidden="1" x14ac:dyDescent="0.35">
      <c r="A305" s="151" t="s">
        <v>2627</v>
      </c>
      <c r="B305" s="151" t="s">
        <v>2628</v>
      </c>
      <c r="C305" s="152">
        <v>5</v>
      </c>
    </row>
    <row r="306" spans="1:3" ht="15.5" hidden="1" x14ac:dyDescent="0.35">
      <c r="A306" s="151" t="s">
        <v>2629</v>
      </c>
      <c r="B306" s="151" t="s">
        <v>2630</v>
      </c>
      <c r="C306" s="152">
        <v>5</v>
      </c>
    </row>
    <row r="307" spans="1:3" ht="15.5" hidden="1" x14ac:dyDescent="0.35">
      <c r="A307" s="151" t="s">
        <v>2631</v>
      </c>
      <c r="B307" s="151" t="s">
        <v>2093</v>
      </c>
      <c r="C307" s="152">
        <v>2</v>
      </c>
    </row>
    <row r="308" spans="1:3" ht="15.5" hidden="1" x14ac:dyDescent="0.35">
      <c r="A308" s="151" t="s">
        <v>2632</v>
      </c>
      <c r="B308" s="151" t="s">
        <v>2633</v>
      </c>
      <c r="C308" s="152">
        <v>1</v>
      </c>
    </row>
    <row r="309" spans="1:3" ht="15.5" hidden="1" x14ac:dyDescent="0.35">
      <c r="A309" s="151" t="s">
        <v>2634</v>
      </c>
      <c r="B309" s="151" t="s">
        <v>2635</v>
      </c>
      <c r="C309" s="152">
        <v>4</v>
      </c>
    </row>
    <row r="310" spans="1:3" ht="15.5" hidden="1" x14ac:dyDescent="0.35">
      <c r="A310" s="151" t="s">
        <v>2636</v>
      </c>
      <c r="B310" s="151" t="s">
        <v>2637</v>
      </c>
      <c r="C310" s="152">
        <v>5</v>
      </c>
    </row>
    <row r="311" spans="1:3" ht="15.5" hidden="1" x14ac:dyDescent="0.35">
      <c r="A311" s="151" t="s">
        <v>1540</v>
      </c>
      <c r="B311" s="151" t="s">
        <v>2638</v>
      </c>
      <c r="C311" s="152">
        <v>3</v>
      </c>
    </row>
    <row r="312" spans="1:3" ht="15.5" hidden="1" x14ac:dyDescent="0.35">
      <c r="A312" s="151" t="s">
        <v>2639</v>
      </c>
      <c r="B312" s="151" t="s">
        <v>2640</v>
      </c>
      <c r="C312" s="152">
        <v>6</v>
      </c>
    </row>
    <row r="313" spans="1:3" ht="15.5" hidden="1" x14ac:dyDescent="0.35">
      <c r="A313" s="151" t="s">
        <v>2641</v>
      </c>
      <c r="B313" s="151" t="s">
        <v>2642</v>
      </c>
      <c r="C313" s="152">
        <v>4</v>
      </c>
    </row>
    <row r="314" spans="1:3" ht="15.5" hidden="1" x14ac:dyDescent="0.35">
      <c r="A314" s="151" t="s">
        <v>700</v>
      </c>
      <c r="B314" s="151" t="s">
        <v>2643</v>
      </c>
      <c r="C314" s="152">
        <v>5</v>
      </c>
    </row>
    <row r="315" spans="1:3" ht="15.5" hidden="1" x14ac:dyDescent="0.35">
      <c r="A315" s="151" t="s">
        <v>2644</v>
      </c>
      <c r="B315" s="151" t="s">
        <v>2645</v>
      </c>
      <c r="C315" s="152">
        <v>4</v>
      </c>
    </row>
    <row r="316" spans="1:3" ht="15.5" hidden="1" x14ac:dyDescent="0.35">
      <c r="A316" s="151" t="s">
        <v>2646</v>
      </c>
      <c r="B316" s="151" t="s">
        <v>2647</v>
      </c>
      <c r="C316" s="152">
        <v>6</v>
      </c>
    </row>
    <row r="317" spans="1:3" ht="15.5" hidden="1" x14ac:dyDescent="0.35">
      <c r="A317" s="151" t="s">
        <v>2648</v>
      </c>
      <c r="B317" s="151" t="s">
        <v>2649</v>
      </c>
      <c r="C317" s="152">
        <v>6</v>
      </c>
    </row>
    <row r="318" spans="1:3" ht="15.5" hidden="1" x14ac:dyDescent="0.35">
      <c r="A318" s="151" t="s">
        <v>2650</v>
      </c>
      <c r="B318" s="151" t="s">
        <v>2651</v>
      </c>
      <c r="C318" s="152">
        <v>4</v>
      </c>
    </row>
    <row r="319" spans="1:3" ht="15.5" hidden="1" x14ac:dyDescent="0.35">
      <c r="A319" s="151" t="s">
        <v>2652</v>
      </c>
      <c r="B319" s="151" t="s">
        <v>2653</v>
      </c>
      <c r="C319" s="152">
        <v>6</v>
      </c>
    </row>
    <row r="320" spans="1:3" ht="15.5" hidden="1" x14ac:dyDescent="0.35">
      <c r="A320" s="151" t="s">
        <v>2654</v>
      </c>
      <c r="B320" s="151" t="s">
        <v>2655</v>
      </c>
      <c r="C320" s="152">
        <v>3</v>
      </c>
    </row>
    <row r="321" spans="1:3" ht="15.5" hidden="1" x14ac:dyDescent="0.35">
      <c r="A321" s="151" t="s">
        <v>330</v>
      </c>
      <c r="B321" s="151" t="s">
        <v>2656</v>
      </c>
      <c r="C321" s="152">
        <v>5</v>
      </c>
    </row>
    <row r="322" spans="1:3" ht="15.5" hidden="1" x14ac:dyDescent="0.35">
      <c r="A322" s="151" t="s">
        <v>1458</v>
      </c>
      <c r="B322" s="151" t="s">
        <v>1459</v>
      </c>
      <c r="C322" s="152">
        <v>4</v>
      </c>
    </row>
    <row r="323" spans="1:3" ht="15.5" hidden="1" x14ac:dyDescent="0.35">
      <c r="A323" s="151" t="s">
        <v>2657</v>
      </c>
      <c r="B323" s="151" t="s">
        <v>2658</v>
      </c>
      <c r="C323" s="152">
        <v>3</v>
      </c>
    </row>
    <row r="324" spans="1:3" ht="15.5" hidden="1" x14ac:dyDescent="0.35">
      <c r="A324" s="151" t="s">
        <v>2659</v>
      </c>
      <c r="B324" s="151" t="s">
        <v>2660</v>
      </c>
      <c r="C324" s="152">
        <v>4</v>
      </c>
    </row>
    <row r="325" spans="1:3" ht="15.5" hidden="1" x14ac:dyDescent="0.35">
      <c r="A325" s="151" t="s">
        <v>2661</v>
      </c>
      <c r="B325" s="151" t="s">
        <v>2662</v>
      </c>
      <c r="C325" s="152">
        <v>5</v>
      </c>
    </row>
    <row r="326" spans="1:3" ht="15.5" hidden="1" x14ac:dyDescent="0.35">
      <c r="A326" s="151" t="s">
        <v>1388</v>
      </c>
      <c r="B326" s="151" t="s">
        <v>1389</v>
      </c>
      <c r="C326" s="152">
        <v>4</v>
      </c>
    </row>
    <row r="327" spans="1:3" ht="15.5" hidden="1" x14ac:dyDescent="0.35">
      <c r="A327" s="151" t="s">
        <v>662</v>
      </c>
      <c r="B327" s="151" t="s">
        <v>2663</v>
      </c>
      <c r="C327" s="152">
        <v>5</v>
      </c>
    </row>
    <row r="328" spans="1:3" ht="15.5" hidden="1" x14ac:dyDescent="0.35">
      <c r="A328" s="151" t="s">
        <v>2664</v>
      </c>
      <c r="B328" s="151" t="s">
        <v>2665</v>
      </c>
      <c r="C328" s="152">
        <v>4</v>
      </c>
    </row>
    <row r="329" spans="1:3" ht="15.5" hidden="1" x14ac:dyDescent="0.35">
      <c r="A329" s="151" t="s">
        <v>2666</v>
      </c>
      <c r="B329" s="151" t="s">
        <v>2667</v>
      </c>
      <c r="C329" s="152">
        <v>4</v>
      </c>
    </row>
    <row r="330" spans="1:3" ht="15.5" hidden="1" x14ac:dyDescent="0.35">
      <c r="A330" s="151" t="s">
        <v>2668</v>
      </c>
      <c r="B330" s="151" t="s">
        <v>2669</v>
      </c>
      <c r="C330" s="152">
        <v>5</v>
      </c>
    </row>
    <row r="331" spans="1:3" ht="31" hidden="1" x14ac:dyDescent="0.35">
      <c r="A331" s="151" t="s">
        <v>2670</v>
      </c>
      <c r="B331" s="151" t="s">
        <v>2671</v>
      </c>
      <c r="C331" s="152">
        <v>6</v>
      </c>
    </row>
    <row r="332" spans="1:3" ht="15.5" hidden="1" x14ac:dyDescent="0.35">
      <c r="A332" s="151" t="s">
        <v>2672</v>
      </c>
      <c r="B332" s="151" t="s">
        <v>2673</v>
      </c>
      <c r="C332" s="152">
        <v>5</v>
      </c>
    </row>
    <row r="333" spans="1:3" ht="15.5" hidden="1" x14ac:dyDescent="0.35">
      <c r="A333" s="151" t="s">
        <v>1565</v>
      </c>
      <c r="B333" s="151" t="s">
        <v>1566</v>
      </c>
      <c r="C333" s="152">
        <v>5</v>
      </c>
    </row>
    <row r="334" spans="1:3" ht="15.5" hidden="1" x14ac:dyDescent="0.35">
      <c r="A334" s="151" t="s">
        <v>2674</v>
      </c>
      <c r="B334" s="151" t="s">
        <v>2675</v>
      </c>
      <c r="C334" s="152">
        <v>6</v>
      </c>
    </row>
    <row r="335" spans="1:3" ht="15.5" hidden="1" x14ac:dyDescent="0.35">
      <c r="A335" s="151" t="s">
        <v>2676</v>
      </c>
      <c r="B335" s="151" t="s">
        <v>2677</v>
      </c>
      <c r="C335" s="152">
        <v>5</v>
      </c>
    </row>
    <row r="336" spans="1:3" ht="15.5" hidden="1" x14ac:dyDescent="0.35">
      <c r="A336" s="151" t="s">
        <v>2678</v>
      </c>
      <c r="B336" s="151" t="s">
        <v>2679</v>
      </c>
      <c r="C336" s="152">
        <v>5</v>
      </c>
    </row>
    <row r="337" spans="1:3" ht="15.5" hidden="1" x14ac:dyDescent="0.35">
      <c r="A337" s="151" t="s">
        <v>598</v>
      </c>
      <c r="B337" s="151" t="s">
        <v>2680</v>
      </c>
      <c r="C337" s="152">
        <v>6</v>
      </c>
    </row>
    <row r="338" spans="1:3" ht="15.5" hidden="1" x14ac:dyDescent="0.35">
      <c r="A338" s="151" t="s">
        <v>2681</v>
      </c>
      <c r="B338" s="151" t="s">
        <v>2682</v>
      </c>
      <c r="C338" s="152">
        <v>6</v>
      </c>
    </row>
    <row r="339" spans="1:3" ht="15.5" hidden="1" x14ac:dyDescent="0.35">
      <c r="A339" s="151" t="s">
        <v>808</v>
      </c>
      <c r="B339" s="151" t="s">
        <v>2683</v>
      </c>
      <c r="C339" s="152">
        <v>6</v>
      </c>
    </row>
    <row r="340" spans="1:3" ht="15.5" hidden="1" x14ac:dyDescent="0.35">
      <c r="A340" s="151" t="s">
        <v>2684</v>
      </c>
      <c r="B340" s="151" t="s">
        <v>2685</v>
      </c>
      <c r="C340" s="152">
        <v>6</v>
      </c>
    </row>
    <row r="341" spans="1:3" ht="15.5" hidden="1" x14ac:dyDescent="0.35">
      <c r="A341" s="151" t="s">
        <v>2686</v>
      </c>
      <c r="B341" s="151" t="s">
        <v>2687</v>
      </c>
      <c r="C341" s="152">
        <v>6</v>
      </c>
    </row>
    <row r="342" spans="1:3" ht="15.5" hidden="1" x14ac:dyDescent="0.35">
      <c r="A342" s="151" t="s">
        <v>2688</v>
      </c>
      <c r="B342" s="151" t="s">
        <v>2689</v>
      </c>
      <c r="C342" s="152">
        <v>5</v>
      </c>
    </row>
    <row r="343" spans="1:3" ht="15.5" hidden="1" x14ac:dyDescent="0.35">
      <c r="A343" s="151" t="s">
        <v>2690</v>
      </c>
      <c r="B343" s="151" t="s">
        <v>2691</v>
      </c>
      <c r="C343" s="152">
        <v>6</v>
      </c>
    </row>
    <row r="344" spans="1:3" ht="15.5" hidden="1" x14ac:dyDescent="0.35">
      <c r="A344" s="151" t="s">
        <v>2692</v>
      </c>
      <c r="B344" s="151" t="s">
        <v>2693</v>
      </c>
      <c r="C344" s="152">
        <v>5</v>
      </c>
    </row>
    <row r="345" spans="1:3" ht="15.5" hidden="1" x14ac:dyDescent="0.35">
      <c r="A345" s="151" t="s">
        <v>2694</v>
      </c>
      <c r="B345" s="151" t="s">
        <v>2695</v>
      </c>
      <c r="C345" s="152">
        <v>6</v>
      </c>
    </row>
    <row r="346" spans="1:3" ht="15.5" hidden="1" x14ac:dyDescent="0.35">
      <c r="A346" s="151" t="s">
        <v>2696</v>
      </c>
      <c r="B346" s="151" t="s">
        <v>2697</v>
      </c>
      <c r="C346" s="152">
        <v>6</v>
      </c>
    </row>
    <row r="347" spans="1:3" ht="15.5" hidden="1" x14ac:dyDescent="0.35">
      <c r="A347" s="151" t="s">
        <v>2698</v>
      </c>
      <c r="B347" s="151" t="s">
        <v>2699</v>
      </c>
      <c r="C347" s="152">
        <v>4</v>
      </c>
    </row>
    <row r="348" spans="1:3" ht="15.5" hidden="1" x14ac:dyDescent="0.35">
      <c r="A348" s="151" t="s">
        <v>2700</v>
      </c>
      <c r="B348" s="151" t="s">
        <v>2701</v>
      </c>
      <c r="C348" s="152">
        <v>5</v>
      </c>
    </row>
    <row r="349" spans="1:3" ht="15.5" hidden="1" x14ac:dyDescent="0.35">
      <c r="A349" s="151" t="s">
        <v>714</v>
      </c>
      <c r="B349" s="151" t="s">
        <v>2702</v>
      </c>
      <c r="C349" s="152">
        <v>4</v>
      </c>
    </row>
    <row r="350" spans="1:3" ht="15.5" hidden="1" x14ac:dyDescent="0.35">
      <c r="A350" s="151" t="s">
        <v>2703</v>
      </c>
      <c r="B350" s="151" t="s">
        <v>2704</v>
      </c>
      <c r="C350" s="152">
        <v>3</v>
      </c>
    </row>
    <row r="351" spans="1:3" ht="15.5" hidden="1" x14ac:dyDescent="0.35">
      <c r="A351" s="151" t="s">
        <v>2705</v>
      </c>
      <c r="B351" s="151" t="s">
        <v>2706</v>
      </c>
      <c r="C351" s="152">
        <v>2</v>
      </c>
    </row>
    <row r="352" spans="1:3" ht="15.5" hidden="1" x14ac:dyDescent="0.35">
      <c r="A352" s="151" t="s">
        <v>2707</v>
      </c>
      <c r="B352" s="151" t="s">
        <v>2708</v>
      </c>
      <c r="C352" s="152">
        <v>3</v>
      </c>
    </row>
    <row r="353" spans="1:3" ht="15.5" hidden="1" x14ac:dyDescent="0.35">
      <c r="A353" s="151" t="s">
        <v>2709</v>
      </c>
      <c r="B353" s="151" t="s">
        <v>2093</v>
      </c>
      <c r="C353" s="152">
        <v>2</v>
      </c>
    </row>
    <row r="354" spans="1:3" ht="15.5" hidden="1" x14ac:dyDescent="0.35">
      <c r="A354" s="151" t="s">
        <v>2710</v>
      </c>
      <c r="B354" s="151" t="s">
        <v>2711</v>
      </c>
      <c r="C354" s="152">
        <v>7</v>
      </c>
    </row>
    <row r="355" spans="1:3" ht="15.5" hidden="1" x14ac:dyDescent="0.35">
      <c r="A355" s="151" t="s">
        <v>2712</v>
      </c>
      <c r="B355" s="151" t="s">
        <v>2713</v>
      </c>
      <c r="C355" s="152">
        <v>6</v>
      </c>
    </row>
    <row r="356" spans="1:3" ht="15.5" hidden="1" x14ac:dyDescent="0.35">
      <c r="A356" s="151" t="s">
        <v>2714</v>
      </c>
      <c r="B356" s="151" t="s">
        <v>2715</v>
      </c>
      <c r="C356" s="152">
        <v>7</v>
      </c>
    </row>
    <row r="357" spans="1:3" ht="15.5" hidden="1" x14ac:dyDescent="0.35">
      <c r="A357" s="151" t="s">
        <v>1641</v>
      </c>
      <c r="B357" s="151" t="s">
        <v>1642</v>
      </c>
      <c r="C357" s="152">
        <v>5</v>
      </c>
    </row>
    <row r="358" spans="1:3" ht="15.5" hidden="1" x14ac:dyDescent="0.35">
      <c r="A358" s="151" t="s">
        <v>2716</v>
      </c>
      <c r="B358" s="151" t="s">
        <v>2717</v>
      </c>
      <c r="C358" s="152">
        <v>5</v>
      </c>
    </row>
    <row r="359" spans="1:3" ht="15.5" hidden="1" x14ac:dyDescent="0.35">
      <c r="A359" s="151" t="s">
        <v>2718</v>
      </c>
      <c r="B359" s="151" t="s">
        <v>2719</v>
      </c>
      <c r="C359" s="152">
        <v>6</v>
      </c>
    </row>
    <row r="360" spans="1:3" ht="15.5" hidden="1" x14ac:dyDescent="0.35">
      <c r="A360" s="151" t="s">
        <v>2720</v>
      </c>
      <c r="B360" s="151" t="s">
        <v>2721</v>
      </c>
      <c r="C360" s="152">
        <v>5</v>
      </c>
    </row>
    <row r="361" spans="1:3" ht="15.5" hidden="1" x14ac:dyDescent="0.35">
      <c r="A361" s="151" t="s">
        <v>2722</v>
      </c>
      <c r="B361" s="151" t="s">
        <v>2723</v>
      </c>
      <c r="C361" s="152">
        <v>4</v>
      </c>
    </row>
    <row r="362" spans="1:3" ht="15.5" hidden="1" x14ac:dyDescent="0.35">
      <c r="A362" s="151" t="s">
        <v>2724</v>
      </c>
      <c r="B362" s="151" t="s">
        <v>2725</v>
      </c>
      <c r="C362" s="152">
        <v>2</v>
      </c>
    </row>
    <row r="363" spans="1:3" ht="15.5" hidden="1" x14ac:dyDescent="0.35">
      <c r="A363" s="151" t="s">
        <v>2726</v>
      </c>
      <c r="B363" s="151" t="s">
        <v>2727</v>
      </c>
      <c r="C363" s="152">
        <v>4</v>
      </c>
    </row>
    <row r="364" spans="1:3" ht="15.5" hidden="1" x14ac:dyDescent="0.35">
      <c r="A364" s="151" t="s">
        <v>2728</v>
      </c>
      <c r="B364" s="151" t="s">
        <v>2729</v>
      </c>
      <c r="C364" s="152">
        <v>4</v>
      </c>
    </row>
    <row r="365" spans="1:3" ht="15.5" hidden="1" x14ac:dyDescent="0.35">
      <c r="A365" s="151" t="s">
        <v>2730</v>
      </c>
      <c r="B365" s="151" t="s">
        <v>2731</v>
      </c>
      <c r="C365" s="152">
        <v>5</v>
      </c>
    </row>
    <row r="366" spans="1:3" ht="15.5" hidden="1" x14ac:dyDescent="0.35">
      <c r="A366" s="151" t="s">
        <v>2732</v>
      </c>
      <c r="B366" s="151" t="s">
        <v>2733</v>
      </c>
      <c r="C366" s="152">
        <v>2</v>
      </c>
    </row>
    <row r="367" spans="1:3" ht="15.5" hidden="1" x14ac:dyDescent="0.35">
      <c r="A367" s="151" t="s">
        <v>2734</v>
      </c>
      <c r="B367" s="151" t="s">
        <v>2735</v>
      </c>
      <c r="C367" s="152">
        <v>4</v>
      </c>
    </row>
    <row r="368" spans="1:3" ht="15.5" hidden="1" x14ac:dyDescent="0.35">
      <c r="A368" s="151" t="s">
        <v>2736</v>
      </c>
      <c r="B368" s="151" t="s">
        <v>2737</v>
      </c>
      <c r="C368" s="152">
        <v>4</v>
      </c>
    </row>
    <row r="369" spans="1:3" ht="15.5" hidden="1" x14ac:dyDescent="0.35">
      <c r="A369" s="151" t="s">
        <v>2738</v>
      </c>
      <c r="B369" s="151" t="s">
        <v>2739</v>
      </c>
      <c r="C369" s="152">
        <v>5</v>
      </c>
    </row>
    <row r="370" spans="1:3" ht="15.5" hidden="1" x14ac:dyDescent="0.35">
      <c r="A370" s="151" t="s">
        <v>2740</v>
      </c>
      <c r="B370" s="151" t="s">
        <v>2741</v>
      </c>
      <c r="C370" s="152">
        <v>8</v>
      </c>
    </row>
    <row r="371" spans="1:3" ht="15.5" hidden="1" x14ac:dyDescent="0.35">
      <c r="A371" s="151" t="s">
        <v>2742</v>
      </c>
      <c r="B371" s="151" t="s">
        <v>2743</v>
      </c>
      <c r="C371" s="152">
        <v>3</v>
      </c>
    </row>
    <row r="372" spans="1:3" ht="15.5" hidden="1" x14ac:dyDescent="0.35">
      <c r="A372" s="151" t="s">
        <v>2744</v>
      </c>
      <c r="B372" s="151" t="s">
        <v>2745</v>
      </c>
      <c r="C372" s="152">
        <v>4</v>
      </c>
    </row>
    <row r="373" spans="1:3" ht="15.5" hidden="1" x14ac:dyDescent="0.35">
      <c r="A373" s="151" t="s">
        <v>2746</v>
      </c>
      <c r="B373" s="151" t="s">
        <v>2747</v>
      </c>
      <c r="C373" s="152">
        <v>4</v>
      </c>
    </row>
    <row r="374" spans="1:3" ht="31" hidden="1" x14ac:dyDescent="0.35">
      <c r="A374" s="151" t="s">
        <v>2748</v>
      </c>
      <c r="B374" s="151" t="s">
        <v>2749</v>
      </c>
      <c r="C374" s="152">
        <v>4</v>
      </c>
    </row>
    <row r="375" spans="1:3" ht="15.5" hidden="1" x14ac:dyDescent="0.35">
      <c r="A375" s="151" t="s">
        <v>627</v>
      </c>
      <c r="B375" s="151" t="s">
        <v>2750</v>
      </c>
      <c r="C375" s="152">
        <v>5</v>
      </c>
    </row>
    <row r="376" spans="1:3" ht="15.5" hidden="1" x14ac:dyDescent="0.35">
      <c r="A376" s="151" t="s">
        <v>2751</v>
      </c>
      <c r="B376" s="151" t="s">
        <v>2752</v>
      </c>
      <c r="C376" s="152">
        <v>5</v>
      </c>
    </row>
    <row r="377" spans="1:3" ht="15.5" hidden="1" x14ac:dyDescent="0.35">
      <c r="A377" s="151" t="s">
        <v>2753</v>
      </c>
      <c r="B377" s="151" t="s">
        <v>2754</v>
      </c>
      <c r="C377" s="152">
        <v>5</v>
      </c>
    </row>
    <row r="378" spans="1:3" ht="15.5" hidden="1" x14ac:dyDescent="0.35">
      <c r="A378" s="151" t="s">
        <v>2755</v>
      </c>
      <c r="B378" s="151" t="s">
        <v>2756</v>
      </c>
      <c r="C378" s="152">
        <v>4</v>
      </c>
    </row>
    <row r="379" spans="1:3" ht="15.5" hidden="1" x14ac:dyDescent="0.35">
      <c r="A379" s="151" t="s">
        <v>2757</v>
      </c>
      <c r="B379" s="151" t="s">
        <v>2758</v>
      </c>
      <c r="C379" s="152">
        <v>6</v>
      </c>
    </row>
    <row r="380" spans="1:3" ht="15.5" hidden="1" x14ac:dyDescent="0.35">
      <c r="A380" s="151" t="s">
        <v>2759</v>
      </c>
      <c r="B380" s="151" t="s">
        <v>2760</v>
      </c>
      <c r="C380" s="152">
        <v>4</v>
      </c>
    </row>
    <row r="381" spans="1:3" ht="15.5" hidden="1" x14ac:dyDescent="0.35">
      <c r="A381" s="151" t="s">
        <v>2761</v>
      </c>
      <c r="B381" s="151" t="s">
        <v>2093</v>
      </c>
      <c r="C381" s="152">
        <v>2</v>
      </c>
    </row>
    <row r="382" spans="1:3" ht="15.5" hidden="1" x14ac:dyDescent="0.35">
      <c r="A382" s="151" t="s">
        <v>2762</v>
      </c>
      <c r="B382" s="151" t="s">
        <v>2763</v>
      </c>
      <c r="C382" s="152">
        <v>4</v>
      </c>
    </row>
    <row r="383" spans="1:3" ht="15.5" hidden="1" x14ac:dyDescent="0.35">
      <c r="A383" s="151" t="s">
        <v>2764</v>
      </c>
      <c r="B383" s="151" t="s">
        <v>2765</v>
      </c>
      <c r="C383" s="152">
        <v>1</v>
      </c>
    </row>
    <row r="384" spans="1:3" ht="15.5" hidden="1" x14ac:dyDescent="0.35">
      <c r="A384" s="151" t="s">
        <v>2766</v>
      </c>
      <c r="B384" s="151" t="s">
        <v>2767</v>
      </c>
      <c r="C384" s="152">
        <v>4</v>
      </c>
    </row>
    <row r="385" spans="1:3" ht="15.5" hidden="1" x14ac:dyDescent="0.35">
      <c r="A385" s="151" t="s">
        <v>2768</v>
      </c>
      <c r="B385" s="151" t="s">
        <v>2769</v>
      </c>
      <c r="C385" s="152">
        <v>3</v>
      </c>
    </row>
    <row r="386" spans="1:3" ht="15.5" hidden="1" x14ac:dyDescent="0.35">
      <c r="A386" s="151" t="s">
        <v>2770</v>
      </c>
      <c r="B386" s="151" t="s">
        <v>2771</v>
      </c>
      <c r="C386" s="152">
        <v>5</v>
      </c>
    </row>
    <row r="387" spans="1:3" ht="15.5" hidden="1" x14ac:dyDescent="0.35">
      <c r="A387" s="151" t="s">
        <v>2772</v>
      </c>
      <c r="B387" s="151" t="s">
        <v>2773</v>
      </c>
      <c r="C387" s="152">
        <v>4</v>
      </c>
    </row>
    <row r="388" spans="1:3" ht="15.5" hidden="1" x14ac:dyDescent="0.35">
      <c r="A388" s="151" t="s">
        <v>2774</v>
      </c>
      <c r="B388" s="151" t="s">
        <v>2775</v>
      </c>
      <c r="C388" s="152">
        <v>4</v>
      </c>
    </row>
    <row r="389" spans="1:3" ht="15.5" hidden="1" x14ac:dyDescent="0.35">
      <c r="A389" s="151" t="s">
        <v>2776</v>
      </c>
      <c r="B389" s="151" t="s">
        <v>2777</v>
      </c>
      <c r="C389" s="152">
        <v>5</v>
      </c>
    </row>
    <row r="390" spans="1:3" ht="15.5" hidden="1" x14ac:dyDescent="0.35">
      <c r="A390" s="151" t="s">
        <v>2778</v>
      </c>
      <c r="B390" s="151" t="s">
        <v>2779</v>
      </c>
      <c r="C390" s="152">
        <v>1</v>
      </c>
    </row>
    <row r="391" spans="1:3" ht="15.5" hidden="1" x14ac:dyDescent="0.35">
      <c r="A391" s="151" t="s">
        <v>2780</v>
      </c>
      <c r="B391" s="151" t="s">
        <v>2781</v>
      </c>
      <c r="C391" s="152">
        <v>1</v>
      </c>
    </row>
    <row r="392" spans="1:3" ht="15.5" hidden="1" x14ac:dyDescent="0.35">
      <c r="A392" s="151" t="s">
        <v>2782</v>
      </c>
      <c r="B392" s="151" t="s">
        <v>2093</v>
      </c>
      <c r="C392" s="152">
        <v>2</v>
      </c>
    </row>
    <row r="393" spans="1:3" ht="15.5" hidden="1" x14ac:dyDescent="0.35">
      <c r="A393" s="151" t="s">
        <v>2783</v>
      </c>
      <c r="B393" s="151" t="s">
        <v>2784</v>
      </c>
      <c r="C393" s="152">
        <v>1</v>
      </c>
    </row>
    <row r="394" spans="1:3" ht="15.5" hidden="1" x14ac:dyDescent="0.35">
      <c r="A394" s="151" t="s">
        <v>2785</v>
      </c>
      <c r="B394" s="151" t="s">
        <v>2786</v>
      </c>
      <c r="C394" s="152">
        <v>1</v>
      </c>
    </row>
    <row r="395" spans="1:3" ht="15.5" hidden="1" x14ac:dyDescent="0.35">
      <c r="A395" s="151" t="s">
        <v>2787</v>
      </c>
      <c r="B395" s="151" t="s">
        <v>2788</v>
      </c>
      <c r="C395" s="152">
        <v>1</v>
      </c>
    </row>
    <row r="396" spans="1:3" ht="15.5" hidden="1" x14ac:dyDescent="0.35">
      <c r="A396" s="151" t="s">
        <v>2789</v>
      </c>
      <c r="B396" s="151" t="s">
        <v>2790</v>
      </c>
      <c r="C396" s="152">
        <v>1</v>
      </c>
    </row>
    <row r="397" spans="1:3" ht="15.5" hidden="1" x14ac:dyDescent="0.35">
      <c r="A397" s="151" t="s">
        <v>2791</v>
      </c>
      <c r="B397" s="151" t="s">
        <v>2792</v>
      </c>
      <c r="C397" s="152">
        <v>1</v>
      </c>
    </row>
    <row r="398" spans="1:3" ht="15.5" hidden="1" x14ac:dyDescent="0.35">
      <c r="A398" s="151" t="s">
        <v>2793</v>
      </c>
      <c r="B398" s="151" t="s">
        <v>2794</v>
      </c>
      <c r="C398" s="152">
        <v>1</v>
      </c>
    </row>
    <row r="399" spans="1:3" ht="15.5" hidden="1" x14ac:dyDescent="0.35">
      <c r="A399" s="151" t="s">
        <v>2795</v>
      </c>
      <c r="B399" s="151" t="s">
        <v>2796</v>
      </c>
      <c r="C399" s="152">
        <v>1</v>
      </c>
    </row>
    <row r="400" spans="1:3" ht="15.5" hidden="1" x14ac:dyDescent="0.35">
      <c r="A400" s="151" t="s">
        <v>2797</v>
      </c>
      <c r="B400" s="151" t="s">
        <v>2798</v>
      </c>
      <c r="C400" s="152">
        <v>1</v>
      </c>
    </row>
    <row r="401" spans="1:3" ht="15.5" hidden="1" x14ac:dyDescent="0.35">
      <c r="A401" s="151" t="s">
        <v>2799</v>
      </c>
      <c r="B401" s="151" t="s">
        <v>2800</v>
      </c>
      <c r="C401" s="152">
        <v>1</v>
      </c>
    </row>
    <row r="402" spans="1:3" ht="15.5" hidden="1" x14ac:dyDescent="0.35">
      <c r="A402" s="151" t="s">
        <v>2801</v>
      </c>
      <c r="B402" s="151" t="s">
        <v>2802</v>
      </c>
      <c r="C402" s="152">
        <v>1</v>
      </c>
    </row>
    <row r="403" spans="1:3" ht="15.5" hidden="1" x14ac:dyDescent="0.35">
      <c r="A403" s="151" t="s">
        <v>2803</v>
      </c>
      <c r="B403" s="151" t="s">
        <v>2804</v>
      </c>
      <c r="C403" s="152">
        <v>1</v>
      </c>
    </row>
    <row r="404" spans="1:3" ht="15.5" hidden="1" x14ac:dyDescent="0.35">
      <c r="A404" s="151" t="s">
        <v>2805</v>
      </c>
      <c r="B404" s="151" t="s">
        <v>2806</v>
      </c>
      <c r="C404" s="152">
        <v>1</v>
      </c>
    </row>
    <row r="405" spans="1:3" ht="15.5" hidden="1" x14ac:dyDescent="0.35">
      <c r="A405" s="151" t="s">
        <v>2807</v>
      </c>
      <c r="B405" s="151" t="s">
        <v>2808</v>
      </c>
      <c r="C405" s="152">
        <v>1</v>
      </c>
    </row>
    <row r="406" spans="1:3" ht="15.5" hidden="1" x14ac:dyDescent="0.35">
      <c r="A406" s="151" t="s">
        <v>2809</v>
      </c>
      <c r="B406" s="151" t="s">
        <v>2810</v>
      </c>
      <c r="C406" s="152">
        <v>1</v>
      </c>
    </row>
    <row r="407" spans="1:3" ht="15.5" hidden="1" x14ac:dyDescent="0.35">
      <c r="A407" s="151" t="s">
        <v>2811</v>
      </c>
      <c r="B407" s="151" t="s">
        <v>2812</v>
      </c>
      <c r="C407" s="152">
        <v>1</v>
      </c>
    </row>
    <row r="408" spans="1:3" ht="15.5" hidden="1" x14ac:dyDescent="0.35">
      <c r="A408" s="151" t="s">
        <v>2813</v>
      </c>
      <c r="B408" s="151" t="s">
        <v>2814</v>
      </c>
      <c r="C408" s="152">
        <v>1</v>
      </c>
    </row>
    <row r="409" spans="1:3" ht="31" hidden="1" x14ac:dyDescent="0.35">
      <c r="A409" s="151" t="s">
        <v>2815</v>
      </c>
      <c r="B409" s="151" t="s">
        <v>2816</v>
      </c>
      <c r="C409" s="152">
        <v>1</v>
      </c>
    </row>
    <row r="410" spans="1:3" ht="15.5" hidden="1" x14ac:dyDescent="0.35">
      <c r="A410" s="151" t="s">
        <v>2817</v>
      </c>
      <c r="B410" s="151" t="s">
        <v>2818</v>
      </c>
      <c r="C410" s="152">
        <v>1</v>
      </c>
    </row>
    <row r="411" spans="1:3" ht="15.5" hidden="1" x14ac:dyDescent="0.35">
      <c r="A411" s="151" t="s">
        <v>2819</v>
      </c>
      <c r="B411" s="151" t="s">
        <v>2820</v>
      </c>
      <c r="C411" s="152">
        <v>1</v>
      </c>
    </row>
    <row r="412" spans="1:3" ht="15.5" hidden="1" x14ac:dyDescent="0.35">
      <c r="A412" s="151" t="s">
        <v>2821</v>
      </c>
      <c r="B412" s="151" t="s">
        <v>2822</v>
      </c>
      <c r="C412" s="152">
        <v>1</v>
      </c>
    </row>
    <row r="413" spans="1:3" ht="15.5" hidden="1" x14ac:dyDescent="0.35">
      <c r="A413" s="151" t="s">
        <v>2823</v>
      </c>
      <c r="B413" s="151" t="s">
        <v>2824</v>
      </c>
      <c r="C413" s="152">
        <v>1</v>
      </c>
    </row>
    <row r="414" spans="1:3" ht="15.5" hidden="1" x14ac:dyDescent="0.35">
      <c r="A414" s="151" t="s">
        <v>2825</v>
      </c>
      <c r="B414" s="151" t="s">
        <v>2826</v>
      </c>
      <c r="C414" s="152">
        <v>1</v>
      </c>
    </row>
    <row r="415" spans="1:3" ht="15.5" hidden="1" x14ac:dyDescent="0.35">
      <c r="A415" s="151" t="s">
        <v>2827</v>
      </c>
      <c r="B415" s="151" t="s">
        <v>2828</v>
      </c>
      <c r="C415" s="152">
        <v>1</v>
      </c>
    </row>
    <row r="416" spans="1:3" ht="15.5" hidden="1" x14ac:dyDescent="0.35">
      <c r="A416" s="151" t="s">
        <v>2829</v>
      </c>
      <c r="B416" s="151" t="s">
        <v>2830</v>
      </c>
      <c r="C416" s="152">
        <v>1</v>
      </c>
    </row>
    <row r="417" spans="1:3" ht="15.5" hidden="1" x14ac:dyDescent="0.35">
      <c r="A417" s="151" t="s">
        <v>2831</v>
      </c>
      <c r="B417" s="151" t="s">
        <v>2832</v>
      </c>
      <c r="C417" s="152">
        <v>1</v>
      </c>
    </row>
    <row r="418" spans="1:3" ht="15.5" hidden="1" x14ac:dyDescent="0.35">
      <c r="A418" s="151" t="s">
        <v>2833</v>
      </c>
      <c r="B418" s="151" t="s">
        <v>2834</v>
      </c>
      <c r="C418" s="152">
        <v>1</v>
      </c>
    </row>
    <row r="419" spans="1:3" ht="15.5" hidden="1" x14ac:dyDescent="0.35">
      <c r="A419" s="151" t="s">
        <v>2835</v>
      </c>
      <c r="B419" s="151" t="s">
        <v>2836</v>
      </c>
      <c r="C419" s="152">
        <v>1</v>
      </c>
    </row>
    <row r="420" spans="1:3" ht="15.5" hidden="1" x14ac:dyDescent="0.35">
      <c r="A420" s="151" t="s">
        <v>2837</v>
      </c>
      <c r="B420" s="151" t="s">
        <v>2838</v>
      </c>
      <c r="C420" s="152">
        <v>1</v>
      </c>
    </row>
    <row r="421" spans="1:3" ht="15.5" hidden="1" x14ac:dyDescent="0.35">
      <c r="A421" s="151" t="s">
        <v>2839</v>
      </c>
      <c r="B421" s="151" t="s">
        <v>2840</v>
      </c>
      <c r="C421" s="152">
        <v>1</v>
      </c>
    </row>
    <row r="422" spans="1:3" ht="15.5" hidden="1" x14ac:dyDescent="0.35">
      <c r="A422" s="151" t="s">
        <v>2841</v>
      </c>
      <c r="B422" s="151" t="s">
        <v>2842</v>
      </c>
      <c r="C422" s="152">
        <v>1</v>
      </c>
    </row>
    <row r="423" spans="1:3" ht="15.5" hidden="1" x14ac:dyDescent="0.35">
      <c r="A423" s="151" t="s">
        <v>2843</v>
      </c>
      <c r="B423" s="151" t="s">
        <v>2844</v>
      </c>
      <c r="C423" s="152">
        <v>1</v>
      </c>
    </row>
    <row r="424" spans="1:3" ht="15.5" hidden="1" x14ac:dyDescent="0.35">
      <c r="A424" s="151" t="s">
        <v>2845</v>
      </c>
      <c r="B424" s="151" t="s">
        <v>2846</v>
      </c>
      <c r="C424" s="152">
        <v>1</v>
      </c>
    </row>
    <row r="425" spans="1:3" ht="15.5" hidden="1" x14ac:dyDescent="0.35">
      <c r="A425" s="151" t="s">
        <v>2847</v>
      </c>
      <c r="B425" s="151" t="s">
        <v>2848</v>
      </c>
      <c r="C425" s="152">
        <v>1</v>
      </c>
    </row>
    <row r="426" spans="1:3" ht="15.5" hidden="1" x14ac:dyDescent="0.35">
      <c r="A426" s="151" t="s">
        <v>2849</v>
      </c>
      <c r="B426" s="151" t="s">
        <v>2850</v>
      </c>
      <c r="C426" s="152">
        <v>1</v>
      </c>
    </row>
    <row r="427" spans="1:3" ht="15.5" hidden="1" x14ac:dyDescent="0.35">
      <c r="A427" s="151" t="s">
        <v>2851</v>
      </c>
      <c r="B427" s="151" t="s">
        <v>2852</v>
      </c>
      <c r="C427" s="152">
        <v>1</v>
      </c>
    </row>
    <row r="428" spans="1:3" ht="15.5" hidden="1" x14ac:dyDescent="0.35">
      <c r="A428" s="151" t="s">
        <v>2853</v>
      </c>
      <c r="B428" s="151" t="s">
        <v>2854</v>
      </c>
      <c r="C428" s="152">
        <v>1</v>
      </c>
    </row>
    <row r="429" spans="1:3" ht="15.5" hidden="1" x14ac:dyDescent="0.35">
      <c r="A429" s="151" t="s">
        <v>2855</v>
      </c>
      <c r="B429" s="151" t="s">
        <v>2842</v>
      </c>
      <c r="C429" s="152">
        <v>1</v>
      </c>
    </row>
    <row r="430" spans="1:3" ht="15.5" hidden="1" x14ac:dyDescent="0.35">
      <c r="A430" s="151" t="s">
        <v>2856</v>
      </c>
      <c r="B430" s="151" t="s">
        <v>2857</v>
      </c>
      <c r="C430" s="152">
        <v>1</v>
      </c>
    </row>
    <row r="431" spans="1:3" ht="15.5" hidden="1" x14ac:dyDescent="0.35">
      <c r="A431" s="151" t="s">
        <v>2858</v>
      </c>
      <c r="B431" s="151" t="s">
        <v>2859</v>
      </c>
      <c r="C431" s="152">
        <v>1</v>
      </c>
    </row>
    <row r="432" spans="1:3" ht="15.5" hidden="1" x14ac:dyDescent="0.35">
      <c r="A432" s="151" t="s">
        <v>2860</v>
      </c>
      <c r="B432" s="151" t="s">
        <v>2861</v>
      </c>
      <c r="C432" s="152">
        <v>1</v>
      </c>
    </row>
    <row r="433" spans="1:3" ht="15.5" hidden="1" x14ac:dyDescent="0.35">
      <c r="A433" s="151" t="s">
        <v>2862</v>
      </c>
      <c r="B433" s="151" t="s">
        <v>2863</v>
      </c>
      <c r="C433" s="152">
        <v>1</v>
      </c>
    </row>
    <row r="434" spans="1:3" ht="15.5" hidden="1" x14ac:dyDescent="0.35">
      <c r="A434" s="151" t="s">
        <v>2864</v>
      </c>
      <c r="B434" s="151" t="s">
        <v>2865</v>
      </c>
      <c r="C434" s="152">
        <v>1</v>
      </c>
    </row>
    <row r="435" spans="1:3" ht="15.5" hidden="1" x14ac:dyDescent="0.35">
      <c r="A435" s="151" t="s">
        <v>2866</v>
      </c>
      <c r="B435" s="151" t="s">
        <v>2867</v>
      </c>
      <c r="C435" s="152">
        <v>1</v>
      </c>
    </row>
    <row r="436" spans="1:3" ht="15.5" hidden="1" x14ac:dyDescent="0.35">
      <c r="A436" s="151" t="s">
        <v>2868</v>
      </c>
      <c r="B436" s="151" t="s">
        <v>2869</v>
      </c>
      <c r="C436" s="152">
        <v>1</v>
      </c>
    </row>
    <row r="437" spans="1:3" ht="15.5" hidden="1" x14ac:dyDescent="0.35">
      <c r="A437" s="151" t="s">
        <v>2870</v>
      </c>
      <c r="B437" s="151" t="s">
        <v>2871</v>
      </c>
      <c r="C437" s="152">
        <v>1</v>
      </c>
    </row>
    <row r="438" spans="1:3" ht="15.5" hidden="1" x14ac:dyDescent="0.35">
      <c r="A438" s="151" t="s">
        <v>2872</v>
      </c>
      <c r="B438" s="151" t="s">
        <v>2873</v>
      </c>
      <c r="C438" s="152">
        <v>1</v>
      </c>
    </row>
    <row r="439" spans="1:3" ht="15.5" hidden="1" x14ac:dyDescent="0.35">
      <c r="A439" s="151" t="s">
        <v>2874</v>
      </c>
      <c r="B439" s="151" t="s">
        <v>2875</v>
      </c>
      <c r="C439" s="152">
        <v>1</v>
      </c>
    </row>
    <row r="440" spans="1:3" ht="15.5" hidden="1" x14ac:dyDescent="0.35">
      <c r="A440" s="151" t="s">
        <v>2876</v>
      </c>
      <c r="B440" s="151" t="s">
        <v>2877</v>
      </c>
      <c r="C440" s="152">
        <v>1</v>
      </c>
    </row>
    <row r="441" spans="1:3" ht="15.5" hidden="1" x14ac:dyDescent="0.35">
      <c r="A441" s="151" t="s">
        <v>2878</v>
      </c>
      <c r="B441" s="151" t="s">
        <v>2879</v>
      </c>
      <c r="C441" s="152">
        <v>1</v>
      </c>
    </row>
    <row r="442" spans="1:3" ht="15.5" hidden="1" x14ac:dyDescent="0.35">
      <c r="A442" s="151" t="s">
        <v>2880</v>
      </c>
      <c r="B442" s="151" t="s">
        <v>2881</v>
      </c>
      <c r="C442" s="152">
        <v>1</v>
      </c>
    </row>
    <row r="443" spans="1:3" ht="15.5" hidden="1" x14ac:dyDescent="0.35">
      <c r="A443" s="151" t="s">
        <v>2882</v>
      </c>
      <c r="B443" s="151" t="s">
        <v>2883</v>
      </c>
      <c r="C443" s="152">
        <v>1</v>
      </c>
    </row>
    <row r="444" spans="1:3" ht="15.5" hidden="1" x14ac:dyDescent="0.35">
      <c r="A444" s="151" t="s">
        <v>2884</v>
      </c>
      <c r="B444" s="151" t="s">
        <v>2885</v>
      </c>
      <c r="C444" s="152">
        <v>1</v>
      </c>
    </row>
    <row r="445" spans="1:3" ht="15.5" hidden="1" x14ac:dyDescent="0.35">
      <c r="A445" s="151" t="s">
        <v>2886</v>
      </c>
      <c r="B445" s="151" t="s">
        <v>2887</v>
      </c>
      <c r="C445" s="152">
        <v>1</v>
      </c>
    </row>
    <row r="446" spans="1:3" ht="15.5" hidden="1" x14ac:dyDescent="0.35">
      <c r="A446" s="151" t="s">
        <v>2888</v>
      </c>
      <c r="B446" s="151" t="s">
        <v>2889</v>
      </c>
      <c r="C446" s="152">
        <v>1</v>
      </c>
    </row>
    <row r="447" spans="1:3" ht="15.5" hidden="1" x14ac:dyDescent="0.35">
      <c r="A447" s="151" t="s">
        <v>2890</v>
      </c>
      <c r="B447" s="151" t="s">
        <v>2891</v>
      </c>
      <c r="C447" s="152">
        <v>1</v>
      </c>
    </row>
    <row r="448" spans="1:3" ht="15.5" hidden="1" x14ac:dyDescent="0.35">
      <c r="A448" s="151" t="s">
        <v>2892</v>
      </c>
      <c r="B448" s="151" t="s">
        <v>2893</v>
      </c>
      <c r="C448" s="152">
        <v>1</v>
      </c>
    </row>
    <row r="449" spans="1:3" ht="15.5" hidden="1" x14ac:dyDescent="0.35">
      <c r="A449" s="151" t="s">
        <v>2894</v>
      </c>
      <c r="B449" s="151" t="s">
        <v>2895</v>
      </c>
      <c r="C449" s="152">
        <v>1</v>
      </c>
    </row>
    <row r="450" spans="1:3" ht="15.5" hidden="1" x14ac:dyDescent="0.35">
      <c r="A450" s="151" t="s">
        <v>2896</v>
      </c>
      <c r="B450" s="151" t="s">
        <v>2897</v>
      </c>
      <c r="C450" s="152">
        <v>1</v>
      </c>
    </row>
    <row r="451" spans="1:3" ht="15.5" hidden="1" x14ac:dyDescent="0.35">
      <c r="A451" s="151" t="s">
        <v>2898</v>
      </c>
      <c r="B451" s="151" t="s">
        <v>2899</v>
      </c>
      <c r="C451" s="152">
        <v>1</v>
      </c>
    </row>
    <row r="452" spans="1:3" ht="15.5" hidden="1" x14ac:dyDescent="0.35">
      <c r="A452" s="151" t="s">
        <v>2900</v>
      </c>
      <c r="B452" s="151" t="s">
        <v>2901</v>
      </c>
      <c r="C452" s="152">
        <v>1</v>
      </c>
    </row>
    <row r="453" spans="1:3" ht="15.5" hidden="1" x14ac:dyDescent="0.35">
      <c r="A453" s="151" t="s">
        <v>2902</v>
      </c>
      <c r="B453" s="151" t="s">
        <v>2903</v>
      </c>
      <c r="C453" s="152">
        <v>1</v>
      </c>
    </row>
    <row r="454" spans="1:3" ht="15.5" hidden="1" x14ac:dyDescent="0.35">
      <c r="A454" s="151" t="s">
        <v>2904</v>
      </c>
      <c r="B454" s="151" t="s">
        <v>2905</v>
      </c>
      <c r="C454" s="152">
        <v>1</v>
      </c>
    </row>
    <row r="455" spans="1:3" ht="15.5" hidden="1" x14ac:dyDescent="0.35">
      <c r="A455" s="151" t="s">
        <v>2906</v>
      </c>
      <c r="B455" s="151" t="s">
        <v>2907</v>
      </c>
      <c r="C455" s="152">
        <v>1</v>
      </c>
    </row>
    <row r="456" spans="1:3" ht="15.5" hidden="1" x14ac:dyDescent="0.35">
      <c r="A456" s="151" t="s">
        <v>2908</v>
      </c>
      <c r="B456" s="151" t="s">
        <v>2909</v>
      </c>
      <c r="C456" s="152">
        <v>1</v>
      </c>
    </row>
    <row r="457" spans="1:3" ht="15.5" hidden="1" x14ac:dyDescent="0.35">
      <c r="A457" s="151" t="s">
        <v>2910</v>
      </c>
      <c r="B457" s="151" t="s">
        <v>2911</v>
      </c>
      <c r="C457" s="152">
        <v>1</v>
      </c>
    </row>
    <row r="458" spans="1:3" ht="15.5" hidden="1" x14ac:dyDescent="0.35">
      <c r="A458" s="151" t="s">
        <v>2912</v>
      </c>
      <c r="B458" s="151" t="s">
        <v>2913</v>
      </c>
      <c r="C458" s="152">
        <v>1</v>
      </c>
    </row>
    <row r="459" spans="1:3" ht="15.5" hidden="1" x14ac:dyDescent="0.35">
      <c r="A459" s="151" t="s">
        <v>2914</v>
      </c>
      <c r="B459" s="151" t="s">
        <v>2915</v>
      </c>
      <c r="C459" s="152">
        <v>1</v>
      </c>
    </row>
    <row r="460" spans="1:3" ht="12.75" hidden="1" customHeight="1" x14ac:dyDescent="0.35">
      <c r="A460" s="151" t="s">
        <v>2916</v>
      </c>
      <c r="B460" s="151" t="s">
        <v>2917</v>
      </c>
      <c r="C460" s="152">
        <v>1</v>
      </c>
    </row>
    <row r="461" spans="1:3" ht="12.75" hidden="1" customHeight="1" x14ac:dyDescent="0.35">
      <c r="A461" s="151" t="s">
        <v>2918</v>
      </c>
      <c r="B461" s="151" t="s">
        <v>2919</v>
      </c>
      <c r="C461" s="152">
        <v>1</v>
      </c>
    </row>
    <row r="462" spans="1:3" ht="12.75" hidden="1" customHeight="1" x14ac:dyDescent="0.35">
      <c r="A462" s="151" t="s">
        <v>2920</v>
      </c>
      <c r="B462" s="151" t="s">
        <v>2921</v>
      </c>
      <c r="C462" s="152">
        <v>1</v>
      </c>
    </row>
    <row r="463" spans="1:3" ht="12.75" hidden="1" customHeight="1" x14ac:dyDescent="0.35">
      <c r="A463" s="151" t="s">
        <v>2922</v>
      </c>
      <c r="B463" s="151" t="s">
        <v>2923</v>
      </c>
      <c r="C463" s="152">
        <v>1</v>
      </c>
    </row>
    <row r="464" spans="1:3" ht="12.75" hidden="1" customHeight="1" x14ac:dyDescent="0.35">
      <c r="A464" s="151" t="s">
        <v>2924</v>
      </c>
      <c r="B464" s="151" t="s">
        <v>2925</v>
      </c>
      <c r="C464" s="152">
        <v>1</v>
      </c>
    </row>
    <row r="465" spans="1:3" ht="12.75" hidden="1" customHeight="1" x14ac:dyDescent="0.35">
      <c r="A465" s="151" t="s">
        <v>2926</v>
      </c>
      <c r="B465" s="151" t="s">
        <v>2927</v>
      </c>
      <c r="C465" s="152">
        <v>1</v>
      </c>
    </row>
    <row r="466" spans="1:3" ht="12.75" hidden="1" customHeight="1" x14ac:dyDescent="0.35">
      <c r="A466" s="151" t="s">
        <v>2928</v>
      </c>
      <c r="B466" s="151" t="s">
        <v>2929</v>
      </c>
      <c r="C466" s="152">
        <v>1</v>
      </c>
    </row>
    <row r="467" spans="1:3" ht="12.75" hidden="1" customHeight="1" x14ac:dyDescent="0.35">
      <c r="A467" s="151" t="s">
        <v>2930</v>
      </c>
      <c r="B467" s="151" t="s">
        <v>2931</v>
      </c>
      <c r="C467" s="152">
        <v>1</v>
      </c>
    </row>
    <row r="468" spans="1:3" ht="12.75" hidden="1" customHeight="1" x14ac:dyDescent="0.35">
      <c r="A468" s="151" t="s">
        <v>2932</v>
      </c>
      <c r="B468" s="151" t="s">
        <v>2933</v>
      </c>
      <c r="C468" s="152">
        <v>1</v>
      </c>
    </row>
    <row r="469" spans="1:3" ht="12.75" hidden="1" customHeight="1" x14ac:dyDescent="0.35">
      <c r="A469" s="151" t="s">
        <v>2934</v>
      </c>
      <c r="B469" s="151" t="s">
        <v>2935</v>
      </c>
      <c r="C469" s="152">
        <v>1</v>
      </c>
    </row>
    <row r="470" spans="1:3" ht="12.75" hidden="1" customHeight="1" x14ac:dyDescent="0.35">
      <c r="A470" s="151" t="s">
        <v>2936</v>
      </c>
      <c r="B470" s="151" t="s">
        <v>2937</v>
      </c>
      <c r="C470" s="152">
        <v>1</v>
      </c>
    </row>
    <row r="471" spans="1:3" ht="12.75" hidden="1" customHeight="1" x14ac:dyDescent="0.35">
      <c r="A471" s="151" t="s">
        <v>2938</v>
      </c>
      <c r="B471" s="151" t="s">
        <v>2939</v>
      </c>
      <c r="C471" s="152">
        <v>1</v>
      </c>
    </row>
    <row r="472" spans="1:3" ht="12.75" hidden="1" customHeight="1" x14ac:dyDescent="0.35">
      <c r="A472" s="151" t="s">
        <v>2940</v>
      </c>
      <c r="B472" s="151" t="s">
        <v>2941</v>
      </c>
      <c r="C472" s="152">
        <v>1</v>
      </c>
    </row>
    <row r="473" spans="1:3" ht="12.75" hidden="1" customHeight="1" x14ac:dyDescent="0.35">
      <c r="A473" s="151" t="s">
        <v>2942</v>
      </c>
      <c r="B473" s="151" t="s">
        <v>2943</v>
      </c>
      <c r="C473" s="152">
        <v>1</v>
      </c>
    </row>
    <row r="474" spans="1:3" ht="12.75" hidden="1" customHeight="1" x14ac:dyDescent="0.35">
      <c r="A474" s="151" t="s">
        <v>2944</v>
      </c>
      <c r="B474" s="151" t="s">
        <v>2945</v>
      </c>
      <c r="C474" s="152">
        <v>1</v>
      </c>
    </row>
    <row r="475" spans="1:3" ht="12.75" hidden="1" customHeight="1" x14ac:dyDescent="0.35">
      <c r="A475" s="151" t="s">
        <v>2946</v>
      </c>
      <c r="B475" s="151" t="s">
        <v>2947</v>
      </c>
      <c r="C475" s="152">
        <v>5</v>
      </c>
    </row>
    <row r="476" spans="1:3" ht="12.75" hidden="1" customHeight="1" x14ac:dyDescent="0.35">
      <c r="A476" s="151" t="s">
        <v>2948</v>
      </c>
      <c r="B476" s="151" t="s">
        <v>2949</v>
      </c>
      <c r="C476" s="152">
        <v>4</v>
      </c>
    </row>
    <row r="477" spans="1:3" ht="12.75" hidden="1" customHeight="1" x14ac:dyDescent="0.35">
      <c r="A477" s="151" t="s">
        <v>2950</v>
      </c>
      <c r="B477" s="151" t="s">
        <v>2951</v>
      </c>
      <c r="C477" s="152">
        <v>1</v>
      </c>
    </row>
    <row r="478" spans="1:3" ht="12.75" hidden="1" customHeight="1" x14ac:dyDescent="0.35">
      <c r="A478" s="151" t="s">
        <v>2952</v>
      </c>
      <c r="B478" s="151" t="s">
        <v>2953</v>
      </c>
      <c r="C478" s="152">
        <v>1</v>
      </c>
    </row>
    <row r="479" spans="1:3" ht="12.75" hidden="1" customHeight="1" x14ac:dyDescent="0.35">
      <c r="A479" s="151" t="s">
        <v>2954</v>
      </c>
      <c r="B479" s="151" t="s">
        <v>2955</v>
      </c>
      <c r="C479" s="152">
        <v>1</v>
      </c>
    </row>
    <row r="480" spans="1:3" ht="12.75" hidden="1" customHeight="1" x14ac:dyDescent="0.35">
      <c r="A480" s="151" t="s">
        <v>2956</v>
      </c>
      <c r="B480" s="151" t="s">
        <v>2957</v>
      </c>
      <c r="C480" s="152">
        <v>1</v>
      </c>
    </row>
    <row r="481" spans="1:3" ht="12.75" hidden="1" customHeight="1" x14ac:dyDescent="0.35">
      <c r="A481" s="151" t="s">
        <v>2958</v>
      </c>
      <c r="B481" s="151" t="s">
        <v>2959</v>
      </c>
      <c r="C481" s="152">
        <v>1</v>
      </c>
    </row>
    <row r="482" spans="1:3" ht="12.75" hidden="1" customHeight="1" x14ac:dyDescent="0.35">
      <c r="A482" s="151" t="s">
        <v>2960</v>
      </c>
      <c r="B482" s="151" t="s">
        <v>2961</v>
      </c>
      <c r="C482" s="152">
        <v>1</v>
      </c>
    </row>
    <row r="483" spans="1:3" ht="12.75" hidden="1" customHeight="1" x14ac:dyDescent="0.35">
      <c r="A483" s="151" t="s">
        <v>2962</v>
      </c>
      <c r="B483" s="151" t="s">
        <v>2963</v>
      </c>
      <c r="C483" s="152">
        <v>1</v>
      </c>
    </row>
    <row r="484" spans="1:3" ht="12.75" hidden="1" customHeight="1" x14ac:dyDescent="0.35">
      <c r="A484" s="151" t="s">
        <v>2964</v>
      </c>
      <c r="B484" s="151" t="s">
        <v>2965</v>
      </c>
      <c r="C484" s="152">
        <v>1</v>
      </c>
    </row>
    <row r="485" spans="1:3" ht="12.75" hidden="1" customHeight="1" x14ac:dyDescent="0.35">
      <c r="A485" s="151" t="s">
        <v>2966</v>
      </c>
      <c r="B485" s="151" t="s">
        <v>2967</v>
      </c>
      <c r="C485" s="152">
        <v>1</v>
      </c>
    </row>
    <row r="486" spans="1:3" ht="12.75" hidden="1" customHeight="1" x14ac:dyDescent="0.35">
      <c r="A486" s="151" t="s">
        <v>2968</v>
      </c>
      <c r="B486" s="151" t="s">
        <v>2969</v>
      </c>
      <c r="C486" s="152">
        <v>1</v>
      </c>
    </row>
    <row r="487" spans="1:3" ht="12.75" hidden="1" customHeight="1" x14ac:dyDescent="0.35">
      <c r="A487" s="151" t="s">
        <v>2970</v>
      </c>
      <c r="B487" s="151" t="s">
        <v>2971</v>
      </c>
      <c r="C487" s="152">
        <v>1</v>
      </c>
    </row>
    <row r="488" spans="1:3" ht="12.75" hidden="1" customHeight="1" x14ac:dyDescent="0.35">
      <c r="A488" s="151" t="s">
        <v>2972</v>
      </c>
      <c r="B488" s="151" t="s">
        <v>2973</v>
      </c>
      <c r="C488" s="152">
        <v>1</v>
      </c>
    </row>
    <row r="489" spans="1:3" ht="12.75" hidden="1" customHeight="1" x14ac:dyDescent="0.35">
      <c r="A489" s="151" t="s">
        <v>2974</v>
      </c>
      <c r="B489" s="151" t="s">
        <v>2975</v>
      </c>
      <c r="C489" s="152">
        <v>1</v>
      </c>
    </row>
    <row r="490" spans="1:3" ht="12.75" hidden="1" customHeight="1" x14ac:dyDescent="0.35">
      <c r="A490" s="151" t="s">
        <v>2976</v>
      </c>
      <c r="B490" s="151" t="s">
        <v>2977</v>
      </c>
      <c r="C490" s="152">
        <v>8</v>
      </c>
    </row>
    <row r="491" spans="1:3" ht="12.75" hidden="1" customHeight="1" x14ac:dyDescent="0.35">
      <c r="A491" s="151" t="s">
        <v>2978</v>
      </c>
      <c r="B491" s="151" t="s">
        <v>2979</v>
      </c>
      <c r="C491" s="152">
        <v>1</v>
      </c>
    </row>
    <row r="492" spans="1:3" ht="12.75" hidden="1" customHeight="1" x14ac:dyDescent="0.35">
      <c r="A492" s="151" t="s">
        <v>2980</v>
      </c>
      <c r="B492" s="151" t="s">
        <v>2981</v>
      </c>
      <c r="C492" s="152">
        <v>1</v>
      </c>
    </row>
    <row r="493" spans="1:3" ht="12.75" hidden="1" customHeight="1" x14ac:dyDescent="0.35">
      <c r="A493" s="151" t="s">
        <v>2982</v>
      </c>
      <c r="B493" s="151" t="s">
        <v>2983</v>
      </c>
      <c r="C493" s="152">
        <v>1</v>
      </c>
    </row>
    <row r="494" spans="1:3" ht="12.75" hidden="1" customHeight="1" x14ac:dyDescent="0.35">
      <c r="A494" s="151" t="s">
        <v>2984</v>
      </c>
      <c r="B494" s="151" t="s">
        <v>2985</v>
      </c>
      <c r="C494" s="152">
        <v>1</v>
      </c>
    </row>
    <row r="495" spans="1:3" ht="12.75" hidden="1" customHeight="1" x14ac:dyDescent="0.35">
      <c r="A495" s="151" t="s">
        <v>2986</v>
      </c>
      <c r="B495" s="151" t="s">
        <v>2987</v>
      </c>
      <c r="C495" s="152">
        <v>1</v>
      </c>
    </row>
    <row r="496" spans="1:3" ht="12.75" hidden="1" customHeight="1" x14ac:dyDescent="0.35">
      <c r="A496" s="151" t="s">
        <v>2988</v>
      </c>
      <c r="B496" s="151" t="s">
        <v>2989</v>
      </c>
      <c r="C496" s="152">
        <v>1</v>
      </c>
    </row>
    <row r="497" spans="1:3" ht="12.75" hidden="1" customHeight="1" x14ac:dyDescent="0.35">
      <c r="A497" s="151" t="s">
        <v>2990</v>
      </c>
      <c r="B497" s="151" t="s">
        <v>2991</v>
      </c>
      <c r="C497" s="152">
        <v>1</v>
      </c>
    </row>
    <row r="498" spans="1:3" ht="12.75" hidden="1" customHeight="1" x14ac:dyDescent="0.35">
      <c r="A498" s="151" t="s">
        <v>2992</v>
      </c>
      <c r="B498" s="151" t="s">
        <v>2993</v>
      </c>
      <c r="C498" s="152">
        <v>1</v>
      </c>
    </row>
    <row r="499" spans="1:3" ht="12.75" hidden="1" customHeight="1" x14ac:dyDescent="0.35">
      <c r="A499" s="151" t="s">
        <v>2994</v>
      </c>
      <c r="B499" s="151" t="s">
        <v>2995</v>
      </c>
      <c r="C499" s="152">
        <v>1</v>
      </c>
    </row>
    <row r="500" spans="1:3" ht="12.75" hidden="1" customHeight="1" x14ac:dyDescent="0.35">
      <c r="A500" s="151" t="s">
        <v>2996</v>
      </c>
      <c r="B500" s="151" t="s">
        <v>2997</v>
      </c>
      <c r="C500" s="152">
        <v>1</v>
      </c>
    </row>
    <row r="501" spans="1:3" ht="12.75" hidden="1" customHeight="1" x14ac:dyDescent="0.35">
      <c r="A501" s="151" t="s">
        <v>2998</v>
      </c>
      <c r="B501" s="151" t="s">
        <v>2999</v>
      </c>
      <c r="C501" s="152">
        <v>1</v>
      </c>
    </row>
    <row r="502" spans="1:3" ht="12.75" hidden="1" customHeight="1" x14ac:dyDescent="0.35">
      <c r="A502" s="151" t="s">
        <v>3000</v>
      </c>
      <c r="B502" s="151" t="s">
        <v>3001</v>
      </c>
      <c r="C502" s="152">
        <v>1</v>
      </c>
    </row>
    <row r="503" spans="1:3" ht="12.75" hidden="1" customHeight="1" x14ac:dyDescent="0.35">
      <c r="A503" s="151" t="s">
        <v>3002</v>
      </c>
      <c r="B503" s="151" t="s">
        <v>3003</v>
      </c>
      <c r="C503" s="152">
        <v>1</v>
      </c>
    </row>
    <row r="504" spans="1:3" ht="12.75" hidden="1" customHeight="1" x14ac:dyDescent="0.35">
      <c r="A504" s="151" t="s">
        <v>3004</v>
      </c>
      <c r="B504" s="151" t="s">
        <v>3005</v>
      </c>
      <c r="C504" s="152">
        <v>1</v>
      </c>
    </row>
    <row r="505" spans="1:3" ht="12.75" hidden="1" customHeight="1" x14ac:dyDescent="0.35">
      <c r="A505" s="151" t="s">
        <v>3006</v>
      </c>
      <c r="B505" s="151" t="s">
        <v>3007</v>
      </c>
      <c r="C505" s="152">
        <v>1</v>
      </c>
    </row>
    <row r="506" spans="1:3" ht="12.75" hidden="1" customHeight="1" x14ac:dyDescent="0.35">
      <c r="A506" s="151" t="s">
        <v>3008</v>
      </c>
      <c r="B506" s="151" t="s">
        <v>3009</v>
      </c>
      <c r="C506" s="152">
        <v>1</v>
      </c>
    </row>
    <row r="507" spans="1:3" ht="12.75" hidden="1" customHeight="1" x14ac:dyDescent="0.35">
      <c r="A507" s="151" t="s">
        <v>3010</v>
      </c>
      <c r="B507" s="151" t="s">
        <v>3011</v>
      </c>
      <c r="C507" s="152">
        <v>1</v>
      </c>
    </row>
    <row r="508" spans="1:3" ht="12.75" hidden="1" customHeight="1" x14ac:dyDescent="0.35">
      <c r="A508" s="151" t="s">
        <v>3012</v>
      </c>
      <c r="B508" s="151" t="s">
        <v>3013</v>
      </c>
      <c r="C508" s="152">
        <v>1</v>
      </c>
    </row>
    <row r="509" spans="1:3" ht="12.75" hidden="1" customHeight="1" x14ac:dyDescent="0.35">
      <c r="A509" s="151" t="s">
        <v>3014</v>
      </c>
      <c r="B509" s="151" t="s">
        <v>3015</v>
      </c>
      <c r="C509" s="152">
        <v>1</v>
      </c>
    </row>
    <row r="510" spans="1:3" ht="12.75" hidden="1" customHeight="1" x14ac:dyDescent="0.35">
      <c r="A510" s="151" t="s">
        <v>3016</v>
      </c>
      <c r="B510" s="151" t="s">
        <v>3017</v>
      </c>
      <c r="C510" s="152">
        <v>1</v>
      </c>
    </row>
    <row r="511" spans="1:3" ht="12.75" hidden="1" customHeight="1" x14ac:dyDescent="0.35">
      <c r="A511" s="151" t="s">
        <v>3018</v>
      </c>
      <c r="B511" s="151" t="s">
        <v>3019</v>
      </c>
      <c r="C511" s="152">
        <v>1</v>
      </c>
    </row>
    <row r="512" spans="1:3" ht="12.75" hidden="1" customHeight="1" x14ac:dyDescent="0.35">
      <c r="A512" s="151" t="s">
        <v>3020</v>
      </c>
      <c r="B512" s="151" t="s">
        <v>3021</v>
      </c>
      <c r="C512" s="152">
        <v>1</v>
      </c>
    </row>
    <row r="513" spans="1:3" ht="12.75" hidden="1" customHeight="1" x14ac:dyDescent="0.35">
      <c r="A513" s="151" t="s">
        <v>3022</v>
      </c>
      <c r="B513" s="151" t="s">
        <v>3023</v>
      </c>
      <c r="C513" s="152">
        <v>1</v>
      </c>
    </row>
    <row r="514" spans="1:3" ht="12.75" hidden="1" customHeight="1" x14ac:dyDescent="0.35">
      <c r="A514" s="151" t="s">
        <v>3024</v>
      </c>
      <c r="B514" s="151" t="s">
        <v>3025</v>
      </c>
      <c r="C514" s="152">
        <v>1</v>
      </c>
    </row>
    <row r="515" spans="1:3" ht="12.75" hidden="1" customHeight="1" x14ac:dyDescent="0.35">
      <c r="A515" s="151" t="s">
        <v>3026</v>
      </c>
      <c r="B515" s="151" t="s">
        <v>3027</v>
      </c>
      <c r="C515" s="152">
        <v>1</v>
      </c>
    </row>
    <row r="516" spans="1:3" ht="12.75" hidden="1" customHeight="1" x14ac:dyDescent="0.35">
      <c r="A516" s="151" t="s">
        <v>3028</v>
      </c>
      <c r="B516" s="151" t="s">
        <v>3029</v>
      </c>
      <c r="C516" s="152">
        <v>1</v>
      </c>
    </row>
    <row r="517" spans="1:3" ht="12.75" hidden="1" customHeight="1" x14ac:dyDescent="0.35">
      <c r="A517" s="151" t="s">
        <v>3030</v>
      </c>
      <c r="B517" s="151" t="s">
        <v>3031</v>
      </c>
      <c r="C517" s="152">
        <v>1</v>
      </c>
    </row>
    <row r="518" spans="1:3" ht="12.75" hidden="1" customHeight="1" x14ac:dyDescent="0.35">
      <c r="A518" s="151" t="s">
        <v>3032</v>
      </c>
      <c r="B518" s="151" t="s">
        <v>3033</v>
      </c>
      <c r="C518" s="152">
        <v>1</v>
      </c>
    </row>
    <row r="519" spans="1:3" ht="12.75" hidden="1" customHeight="1" x14ac:dyDescent="0.35">
      <c r="A519" s="151" t="s">
        <v>3034</v>
      </c>
      <c r="B519" s="151" t="s">
        <v>3035</v>
      </c>
      <c r="C519" s="152">
        <v>1</v>
      </c>
    </row>
    <row r="520" spans="1:3" ht="12.75" hidden="1" customHeight="1" x14ac:dyDescent="0.35">
      <c r="A520" s="151" t="s">
        <v>3036</v>
      </c>
      <c r="B520" s="151" t="s">
        <v>3037</v>
      </c>
      <c r="C520" s="152">
        <v>1</v>
      </c>
    </row>
    <row r="521" spans="1:3" ht="12.75" hidden="1" customHeight="1" x14ac:dyDescent="0.35">
      <c r="A521" s="151" t="s">
        <v>3038</v>
      </c>
      <c r="B521" s="151" t="s">
        <v>3039</v>
      </c>
      <c r="C521" s="152">
        <v>1</v>
      </c>
    </row>
    <row r="522" spans="1:3" ht="12.75" hidden="1" customHeight="1" x14ac:dyDescent="0.35">
      <c r="A522" s="151" t="s">
        <v>3040</v>
      </c>
      <c r="B522" s="151" t="s">
        <v>3041</v>
      </c>
      <c r="C522" s="152">
        <v>1</v>
      </c>
    </row>
    <row r="523" spans="1:3" ht="12.75" hidden="1" customHeight="1" x14ac:dyDescent="0.35">
      <c r="A523" s="151" t="s">
        <v>3042</v>
      </c>
      <c r="B523" s="151" t="s">
        <v>3043</v>
      </c>
      <c r="C523" s="152">
        <v>1</v>
      </c>
    </row>
    <row r="524" spans="1:3" ht="12.75" hidden="1" customHeight="1" x14ac:dyDescent="0.35">
      <c r="A524" s="151" t="s">
        <v>3044</v>
      </c>
      <c r="B524" s="151" t="s">
        <v>3045</v>
      </c>
      <c r="C524" s="152">
        <v>1</v>
      </c>
    </row>
    <row r="525" spans="1:3" ht="12.75" hidden="1" customHeight="1" x14ac:dyDescent="0.35">
      <c r="A525" s="151" t="s">
        <v>3046</v>
      </c>
      <c r="B525" s="151" t="s">
        <v>3047</v>
      </c>
      <c r="C525" s="152">
        <v>1</v>
      </c>
    </row>
    <row r="526" spans="1:3" ht="12.75" hidden="1" customHeight="1" x14ac:dyDescent="0.35">
      <c r="A526" s="151" t="s">
        <v>3048</v>
      </c>
      <c r="B526" s="151" t="s">
        <v>3049</v>
      </c>
      <c r="C526" s="152">
        <v>1</v>
      </c>
    </row>
    <row r="527" spans="1:3" ht="12.75" hidden="1" customHeight="1" x14ac:dyDescent="0.35">
      <c r="A527" s="151" t="s">
        <v>3050</v>
      </c>
      <c r="B527" s="151" t="s">
        <v>3051</v>
      </c>
      <c r="C527" s="152">
        <v>1</v>
      </c>
    </row>
    <row r="528" spans="1:3" ht="12.75" hidden="1" customHeight="1" x14ac:dyDescent="0.35">
      <c r="A528" s="151" t="s">
        <v>3052</v>
      </c>
      <c r="B528" s="151" t="s">
        <v>3053</v>
      </c>
      <c r="C528" s="152">
        <v>1</v>
      </c>
    </row>
    <row r="529" spans="1:3" ht="12.75" hidden="1" customHeight="1" x14ac:dyDescent="0.35">
      <c r="A529" s="151" t="s">
        <v>3054</v>
      </c>
      <c r="B529" s="151" t="s">
        <v>3055</v>
      </c>
      <c r="C529" s="152">
        <v>1</v>
      </c>
    </row>
    <row r="530" spans="1:3" ht="12.75" hidden="1" customHeight="1" x14ac:dyDescent="0.35">
      <c r="A530" s="151" t="s">
        <v>3056</v>
      </c>
      <c r="B530" s="151" t="s">
        <v>3057</v>
      </c>
      <c r="C530" s="152">
        <v>1</v>
      </c>
    </row>
    <row r="531" spans="1:3" ht="12.75" hidden="1" customHeight="1" x14ac:dyDescent="0.35">
      <c r="A531" s="151" t="s">
        <v>3058</v>
      </c>
      <c r="B531" s="151" t="s">
        <v>3059</v>
      </c>
      <c r="C531" s="152">
        <v>1</v>
      </c>
    </row>
    <row r="532" spans="1:3" ht="12.75" hidden="1" customHeight="1" x14ac:dyDescent="0.35">
      <c r="A532" s="151" t="s">
        <v>3060</v>
      </c>
      <c r="B532" s="151" t="s">
        <v>3061</v>
      </c>
      <c r="C532" s="152">
        <v>1</v>
      </c>
    </row>
    <row r="533" spans="1:3" ht="12.75" hidden="1" customHeight="1" x14ac:dyDescent="0.35">
      <c r="A533" s="151" t="s">
        <v>3062</v>
      </c>
      <c r="B533" s="151" t="s">
        <v>3063</v>
      </c>
      <c r="C533" s="152">
        <v>1</v>
      </c>
    </row>
    <row r="534" spans="1:3" ht="12.75" hidden="1" customHeight="1" x14ac:dyDescent="0.35">
      <c r="A534" s="151" t="s">
        <v>3064</v>
      </c>
      <c r="B534" s="151" t="s">
        <v>3065</v>
      </c>
      <c r="C534" s="152">
        <v>1</v>
      </c>
    </row>
    <row r="535" spans="1:3" ht="12.75" hidden="1" customHeight="1" x14ac:dyDescent="0.35">
      <c r="A535" s="151" t="s">
        <v>3066</v>
      </c>
      <c r="B535" s="151" t="s">
        <v>3067</v>
      </c>
      <c r="C535" s="152">
        <v>1</v>
      </c>
    </row>
    <row r="536" spans="1:3" ht="12.75" hidden="1" customHeight="1" x14ac:dyDescent="0.35">
      <c r="A536" s="151" t="s">
        <v>3068</v>
      </c>
      <c r="B536" s="151" t="s">
        <v>3069</v>
      </c>
      <c r="C536" s="152">
        <v>1</v>
      </c>
    </row>
    <row r="537" spans="1:3" ht="12.75" hidden="1" customHeight="1" x14ac:dyDescent="0.35">
      <c r="A537" s="151" t="s">
        <v>3070</v>
      </c>
      <c r="B537" s="151" t="s">
        <v>3071</v>
      </c>
      <c r="C537" s="152">
        <v>1</v>
      </c>
    </row>
    <row r="538" spans="1:3" ht="12.75" hidden="1" customHeight="1" x14ac:dyDescent="0.35">
      <c r="A538" s="151" t="s">
        <v>3072</v>
      </c>
      <c r="B538" s="151" t="s">
        <v>3073</v>
      </c>
      <c r="C538" s="152">
        <v>1</v>
      </c>
    </row>
    <row r="539" spans="1:3" ht="12.75" hidden="1" customHeight="1" x14ac:dyDescent="0.35">
      <c r="A539" s="151" t="s">
        <v>3074</v>
      </c>
      <c r="B539" s="151" t="s">
        <v>3075</v>
      </c>
      <c r="C539" s="152">
        <v>1</v>
      </c>
    </row>
    <row r="540" spans="1:3" ht="12.75" hidden="1" customHeight="1" x14ac:dyDescent="0.35">
      <c r="A540" s="151" t="s">
        <v>3076</v>
      </c>
      <c r="B540" s="151" t="s">
        <v>3077</v>
      </c>
      <c r="C540" s="152">
        <v>1</v>
      </c>
    </row>
    <row r="541" spans="1:3" ht="12.75" hidden="1" customHeight="1" x14ac:dyDescent="0.35">
      <c r="A541" s="151" t="s">
        <v>3078</v>
      </c>
      <c r="B541" s="151" t="s">
        <v>3079</v>
      </c>
      <c r="C541" s="152">
        <v>1</v>
      </c>
    </row>
    <row r="542" spans="1:3" ht="12.75" hidden="1" customHeight="1" x14ac:dyDescent="0.35">
      <c r="A542" s="151" t="s">
        <v>3080</v>
      </c>
      <c r="B542" s="151" t="s">
        <v>3081</v>
      </c>
      <c r="C542" s="152">
        <v>1</v>
      </c>
    </row>
    <row r="543" spans="1:3" ht="12.75" hidden="1" customHeight="1" x14ac:dyDescent="0.35">
      <c r="A543" s="151" t="s">
        <v>3082</v>
      </c>
      <c r="B543" s="151" t="s">
        <v>3083</v>
      </c>
      <c r="C543" s="152">
        <v>1</v>
      </c>
    </row>
    <row r="544" spans="1:3" ht="12.75" hidden="1" customHeight="1" x14ac:dyDescent="0.35">
      <c r="A544" s="151" t="s">
        <v>3084</v>
      </c>
      <c r="B544" s="151" t="s">
        <v>3085</v>
      </c>
      <c r="C544" s="152">
        <v>1</v>
      </c>
    </row>
    <row r="545" spans="1:3" ht="12.75" hidden="1" customHeight="1" x14ac:dyDescent="0.35">
      <c r="A545" s="151" t="s">
        <v>3086</v>
      </c>
      <c r="B545" s="151" t="s">
        <v>3087</v>
      </c>
      <c r="C545" s="152">
        <v>1</v>
      </c>
    </row>
    <row r="546" spans="1:3" ht="12.75" hidden="1" customHeight="1" x14ac:dyDescent="0.35">
      <c r="A546" s="151" t="s">
        <v>3088</v>
      </c>
      <c r="B546" s="151" t="s">
        <v>3089</v>
      </c>
      <c r="C546" s="152">
        <v>1</v>
      </c>
    </row>
    <row r="547" spans="1:3" ht="12.75" hidden="1" customHeight="1" x14ac:dyDescent="0.35">
      <c r="A547" s="151" t="s">
        <v>3090</v>
      </c>
      <c r="B547" s="151" t="s">
        <v>3091</v>
      </c>
      <c r="C547" s="152">
        <v>1</v>
      </c>
    </row>
    <row r="548" spans="1:3" ht="12.75" hidden="1" customHeight="1" x14ac:dyDescent="0.35">
      <c r="A548" s="151" t="s">
        <v>3092</v>
      </c>
      <c r="B548" s="151" t="s">
        <v>3093</v>
      </c>
      <c r="C548" s="152">
        <v>1</v>
      </c>
    </row>
  </sheetData>
  <autoFilter ref="A1:U548" xr:uid="{00000000-0009-0000-0000-000007000000}">
    <filterColumn colId="1">
      <filters>
        <filter val="System configuration provides additional attack surface"/>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95F71-5E31-4064-BF88-F3884421349F}">
  <ds:schemaRefs>
    <ds:schemaRef ds:uri="http://schemas.microsoft.com/office/infopath/2007/PartnerControls"/>
    <ds:schemaRef ds:uri="http://purl.org/dc/terms/"/>
    <ds:schemaRef ds:uri="http://purl.org/dc/dcmitype/"/>
    <ds:schemaRef ds:uri="be105e32-4fe1-4160-ab0f-41a15f6ce0eb"/>
    <ds:schemaRef ds:uri="2c75e67c-ed2d-4c91-baba-8aa4949e551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B9BC08F-9093-4CE0-BCD1-C70391CBE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7095B5-AD83-4F37-B63E-13165740F4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ESXI7.0 Test Cases</vt:lpstr>
      <vt:lpstr>ESXi8.0 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2024-12-05T22:12:18Z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0x0101005F9A23EE154DD5418D5EADA94C08CC29</vt:lpwstr>
  </property>
  <property fmtid="{D5CDD505-2E9C-101B-9397-08002B2CF9AE}" pid="4" name="MediaServiceImageTags">
    <vt:lpwstr/>
  </property>
</Properties>
</file>