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irsgov-my.sharepoint.com/personal/p8rmb_ds_irsnet_gov/Documents/Documents/SBU Data/Disclosure/DETAIL Data Services/1 PPS NEW JOB 2024-2025/IRS.gov/2026/Mike 02-11-2026 SCSCM/"/>
    </mc:Choice>
  </mc:AlternateContent>
  <xr:revisionPtr revIDLastSave="0" documentId="8_{27B1EC74-1B40-447D-985B-D57A16BFEDCA}" xr6:coauthVersionLast="47" xr6:coauthVersionMax="47" xr10:uidLastSave="{00000000-0000-0000-0000-000000000000}"/>
  <bookViews>
    <workbookView xWindow="-110" yWindow="-110" windowWidth="19420" windowHeight="10300" tabRatio="726" xr2:uid="{00000000-000D-0000-FFFF-FFFF00000000}"/>
  </bookViews>
  <sheets>
    <sheet name="Dashboard" sheetId="1" r:id="rId1"/>
    <sheet name="Results" sheetId="8" r:id="rId2"/>
    <sheet name="Instructions" sheetId="9" r:id="rId3"/>
    <sheet name="Remote Access VPN" sheetId="4" r:id="rId4"/>
    <sheet name="Site to Site VPN" sheetId="15" r:id="rId5"/>
    <sheet name="Change Log" sheetId="11" r:id="rId6"/>
    <sheet name="New Release Changes" sheetId="13" r:id="rId7"/>
    <sheet name="Issue Code Table" sheetId="12" r:id="rId8"/>
  </sheets>
  <definedNames>
    <definedName name="_xlnm._FilterDatabase" localSheetId="7" hidden="1">'Issue Code Table'!$A$1:$D$522</definedName>
    <definedName name="_xlnm._FilterDatabase" localSheetId="3" hidden="1">'Remote Access VPN'!$A$2:$AA$45</definedName>
    <definedName name="_xlnm._FilterDatabase" localSheetId="4" hidden="1">'Site to Site VPN'!$A$2:$AA$51</definedName>
    <definedName name="_xlnm.Print_Area" localSheetId="5">'Change Log'!$A$1:$D$13</definedName>
    <definedName name="_xlnm.Print_Area" localSheetId="0">Dashboard!$A$1:$C$45</definedName>
    <definedName name="_xlnm.Print_Area" localSheetId="2">Instructions!$A$1:$N$38</definedName>
    <definedName name="_xlnm.Print_Area" localSheetId="6">'New Release Changes'!$A$1:$D$2</definedName>
    <definedName name="_xlnm.Print_Area" localSheetId="3">'Remote Access VPN'!$A$1:$J$44</definedName>
    <definedName name="_xlnm.Print_Area" localSheetId="1">Results!$A$1:$O$23</definedName>
    <definedName name="_xlnm.Print_Area" localSheetId="4">'Site to Site VPN'!$A$1:$J$51</definedName>
    <definedName name="_xlnm.Print_Titles" localSheetId="3">'Remote Access VPN'!$2:$2</definedName>
    <definedName name="_xlnm.Print_Titles" localSheetId="4">'Site to Site VPN'!$2:$2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2" i="4" l="1"/>
  <c r="AA44" i="4"/>
  <c r="AA4" i="4"/>
  <c r="AA5" i="4"/>
  <c r="AA6" i="4"/>
  <c r="AA7" i="4"/>
  <c r="AA8" i="4"/>
  <c r="AA9" i="4"/>
  <c r="AA10" i="4"/>
  <c r="AA11" i="4"/>
  <c r="AA12" i="4"/>
  <c r="AA13" i="4"/>
  <c r="AA14"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3" i="4"/>
  <c r="AA4" i="15"/>
  <c r="AA5" i="15"/>
  <c r="AA6" i="15"/>
  <c r="AA7" i="15"/>
  <c r="AA8" i="15"/>
  <c r="AA9" i="15"/>
  <c r="AA10" i="15"/>
  <c r="AA11" i="15"/>
  <c r="AA12" i="15"/>
  <c r="AA13" i="15"/>
  <c r="AA14" i="15"/>
  <c r="AA15" i="15"/>
  <c r="AA16" i="15"/>
  <c r="AA17" i="15"/>
  <c r="AA18" i="15"/>
  <c r="AA19" i="15"/>
  <c r="AA20" i="15"/>
  <c r="AA21" i="15"/>
  <c r="AA22" i="15"/>
  <c r="AA23" i="15"/>
  <c r="AA24" i="15"/>
  <c r="AA25" i="15"/>
  <c r="AA26" i="15"/>
  <c r="AA27" i="15"/>
  <c r="AA28" i="15"/>
  <c r="AA29" i="15"/>
  <c r="AA30" i="15"/>
  <c r="AA31" i="15"/>
  <c r="AA32" i="15"/>
  <c r="AA33" i="15"/>
  <c r="AA34" i="15"/>
  <c r="AA35" i="15"/>
  <c r="AA36" i="15"/>
  <c r="AA37" i="15"/>
  <c r="AA38" i="15"/>
  <c r="AA39" i="15"/>
  <c r="AA40" i="15"/>
  <c r="AA41" i="15"/>
  <c r="AA42" i="15"/>
  <c r="AA43" i="15"/>
  <c r="AA44" i="15"/>
  <c r="AA45" i="15"/>
  <c r="AA46" i="15"/>
  <c r="AA47" i="15"/>
  <c r="AA48" i="15"/>
  <c r="AA49" i="15"/>
  <c r="AA50" i="15"/>
  <c r="AA3" i="15" l="1"/>
  <c r="O29" i="8" l="1"/>
  <c r="M29" i="8"/>
  <c r="E29" i="8"/>
  <c r="D29" i="8"/>
  <c r="C29" i="8"/>
  <c r="B29" i="8"/>
  <c r="F29" i="8" l="1"/>
  <c r="N29" i="8"/>
  <c r="F40" i="8" l="1"/>
  <c r="D40" i="8"/>
  <c r="E40" i="8"/>
  <c r="F39" i="8"/>
  <c r="C40" i="8"/>
  <c r="D39" i="8"/>
  <c r="E39" i="8"/>
  <c r="F38" i="8"/>
  <c r="C39" i="8"/>
  <c r="D38" i="8"/>
  <c r="E38" i="8"/>
  <c r="C38" i="8"/>
  <c r="F37" i="8"/>
  <c r="E37" i="8"/>
  <c r="D37" i="8"/>
  <c r="F36" i="8"/>
  <c r="C37" i="8"/>
  <c r="D36" i="8"/>
  <c r="E36" i="8"/>
  <c r="F35" i="8"/>
  <c r="C36" i="8"/>
  <c r="D35" i="8"/>
  <c r="E35" i="8"/>
  <c r="C35" i="8"/>
  <c r="F34" i="8"/>
  <c r="D34" i="8"/>
  <c r="E34" i="8"/>
  <c r="F33" i="8"/>
  <c r="C34" i="8"/>
  <c r="D33" i="8"/>
  <c r="E33" i="8"/>
  <c r="C33" i="8"/>
  <c r="C12" i="8"/>
  <c r="AA3" i="4"/>
  <c r="O12" i="8"/>
  <c r="M12" i="8"/>
  <c r="D12" i="8"/>
  <c r="E12" i="8"/>
  <c r="B12" i="8"/>
  <c r="H33" i="8" l="1"/>
  <c r="I33" i="8"/>
  <c r="I39" i="8"/>
  <c r="I36" i="8"/>
  <c r="I35" i="8"/>
  <c r="I34" i="8"/>
  <c r="I38" i="8"/>
  <c r="I40" i="8"/>
  <c r="I37" i="8"/>
  <c r="E17" i="8"/>
  <c r="C22" i="8"/>
  <c r="C18" i="8"/>
  <c r="D21" i="8"/>
  <c r="I21" i="8" s="1"/>
  <c r="D17" i="8"/>
  <c r="I17" i="8" s="1"/>
  <c r="E20" i="8"/>
  <c r="C21" i="8"/>
  <c r="C17" i="8"/>
  <c r="D20" i="8"/>
  <c r="I20" i="8" s="1"/>
  <c r="E23" i="8"/>
  <c r="E19" i="8"/>
  <c r="C20" i="8"/>
  <c r="D23" i="8"/>
  <c r="I23" i="8" s="1"/>
  <c r="D19" i="8"/>
  <c r="I19" i="8" s="1"/>
  <c r="E22" i="8"/>
  <c r="E18" i="8"/>
  <c r="C23" i="8"/>
  <c r="C19" i="8"/>
  <c r="D22" i="8"/>
  <c r="I22" i="8" s="1"/>
  <c r="D18" i="8"/>
  <c r="I18" i="8" s="1"/>
  <c r="E21" i="8"/>
  <c r="N12" i="8"/>
  <c r="F19" i="8"/>
  <c r="F16" i="8"/>
  <c r="F22" i="8"/>
  <c r="D16" i="8"/>
  <c r="I16" i="8" s="1"/>
  <c r="F21" i="8"/>
  <c r="F12" i="8"/>
  <c r="E16" i="8"/>
  <c r="F20" i="8"/>
  <c r="F17" i="8"/>
  <c r="C16" i="8"/>
  <c r="F18" i="8"/>
  <c r="F23" i="8"/>
  <c r="H38" i="8" l="1"/>
  <c r="H40" i="8"/>
  <c r="H39" i="8"/>
  <c r="H34" i="8"/>
  <c r="H36" i="8"/>
  <c r="H35" i="8"/>
  <c r="H37" i="8"/>
  <c r="H22" i="8"/>
  <c r="H18" i="8"/>
  <c r="H19" i="8"/>
  <c r="H16" i="8"/>
  <c r="H21" i="8"/>
  <c r="H20" i="8"/>
  <c r="H17" i="8"/>
  <c r="H23" i="8"/>
  <c r="D41" i="8" l="1"/>
  <c r="G29" i="8" s="1"/>
  <c r="D24" i="8"/>
  <c r="G12" i="8" s="1"/>
</calcChain>
</file>

<file path=xl/sharedStrings.xml><?xml version="1.0" encoding="utf-8"?>
<sst xmlns="http://schemas.openxmlformats.org/spreadsheetml/2006/main" count="2368" uniqueCount="1781">
  <si>
    <t>Internal Revenue Service</t>
  </si>
  <si>
    <t>Office of Safeguards</t>
  </si>
  <si>
    <t xml:space="preserve"> ▪ SCSEM Subject: Virtual Private Network</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</si>
  <si>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</si>
  <si>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</si>
  <si>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</si>
  <si>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</si>
  <si>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</si>
  <si>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</si>
  <si>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</si>
  <si>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</si>
  <si>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</si>
  <si>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</si>
  <si>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</si>
  <si>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</si>
  <si>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</si>
  <si>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</si>
  <si>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</si>
  <si>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</si>
  <si>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</si>
  <si>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</si>
  <si>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</si>
  <si>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</si>
  <si>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</si>
  <si>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</si>
  <si>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</si>
  <si>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</si>
  <si>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</si>
  <si>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</si>
  <si>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</si>
  <si>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</si>
  <si>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</si>
  <si>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</si>
  <si>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</si>
  <si>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</si>
  <si>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</si>
  <si>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</si>
  <si>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</si>
  <si>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 xml:space="preserve">       </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</si>
  <si>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</si>
  <si>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</si>
  <si>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</si>
  <si>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</si>
  <si>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</si>
  <si>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</si>
  <si>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</si>
  <si>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</si>
  <si>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</si>
  <si>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</si>
  <si>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</si>
  <si>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</si>
  <si>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</si>
  <si>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</si>
  <si>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</si>
  <si>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</si>
  <si>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</si>
  <si>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</si>
  <si>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</si>
  <si>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</si>
  <si>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</si>
  <si>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</si>
  <si>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</si>
  <si>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</si>
  <si>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 xml:space="preserve">This SCSEM is used by the IRS Office of Safeguards to evaluate compliance with IRS Publication 1075 for agencies that have implemented a Virtual </t>
  </si>
  <si>
    <t xml:space="preserve">Private Network (VPN) solution that is used to access systems that receive, store, process or transmit Federal Tax Information (FTI) remotely from the </t>
  </si>
  <si>
    <t>Internet, or another non-agency network. This SCSEM does not apply if the agency utilizes a VPN, but does not use it for access to systems with FTI.</t>
  </si>
  <si>
    <t xml:space="preserve">Agencies should use this SCSEM to prepare for an upcoming Safeguard review, but it is also an effective tool for agencies to use as part of internal </t>
  </si>
  <si>
    <t>periodic security assessments or internal inspections to ensure continued compliance in the years when a Safeguard review is not scheduled.  Also the</t>
  </si>
  <si>
    <t>agency can use the SCSEM to identify the types of policies to have in place to ensure continued compliance with IRS Publication 1075.</t>
  </si>
  <si>
    <t>This SCSEM was created for the IRS Office of Safeguards based on the following resources.</t>
  </si>
  <si>
    <t xml:space="preserve">▪ IRS Publication 1075, Tax Information Security Guidelines for Federal, State and Local Agencies (Rev. 11-2021) </t>
  </si>
  <si>
    <t>▪ NIST SP 800-53 Rev. 5, Recommended Security Controls for Federal Information Systems and Organizations</t>
  </si>
  <si>
    <t>▪ DISA Network Infrastructure Security Technical Implementation Guide Version 7, Release 1</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</si>
  <si>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</si>
  <si>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</si>
  <si>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</si>
  <si>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</si>
  <si>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</si>
  <si>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</si>
  <si>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</si>
  <si>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</si>
  <si>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</si>
  <si>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 xml:space="preserve">The test case is executed by Interview, Examine or Test methods in accordance with the test methodology specified </t>
  </si>
  <si>
    <t xml:space="preserve">in NIST SP 800-53A.  In test plans where SCAP testing is available, Automated and Manual indicators are added to </t>
  </si>
  <si>
    <t>the Test method to indicate whether the test can be accomplished through the SCAP tool.</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</si>
  <si>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</si>
  <si>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</si>
  <si>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</si>
  <si>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</si>
  <si>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</si>
  <si>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 Test).</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</si>
  <si>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</si>
  <si>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</si>
  <si>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</si>
  <si>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</si>
  <si>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</si>
  <si>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</si>
  <si>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</si>
  <si>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</si>
  <si>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</si>
  <si>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</si>
  <si>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</si>
  <si>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</si>
  <si>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</si>
  <si>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</si>
  <si>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</si>
  <si>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</si>
  <si>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Issue Codes</t>
  </si>
  <si>
    <t>A single issue code must be selected for each test case to calculate the weighted risk score.  This determination must be made for all test cases in order to determine the complete weighted score.</t>
  </si>
  <si>
    <t>Test ID</t>
  </si>
  <si>
    <t>NIST ID</t>
  </si>
  <si>
    <t>NIST Control Name</t>
  </si>
  <si>
    <t>Test Method</t>
  </si>
  <si>
    <t>Test Objective</t>
  </si>
  <si>
    <t>Test Procedures</t>
  </si>
  <si>
    <t>Expected Results</t>
  </si>
  <si>
    <t>Actual Results</t>
  </si>
  <si>
    <t>Status</t>
  </si>
  <si>
    <t>Notes/Evidence</t>
  </si>
  <si>
    <t>Criticality</t>
  </si>
  <si>
    <t>Issue Code</t>
  </si>
  <si>
    <t>Risk Rating (Do Not Edit)</t>
  </si>
  <si>
    <t>VPN-01</t>
  </si>
  <si>
    <t>SA-22</t>
  </si>
  <si>
    <t>Unsupported System Components</t>
  </si>
  <si>
    <t>Examine</t>
  </si>
  <si>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</si>
  <si>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</si>
  <si>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</si>
  <si>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VPN-02</t>
  </si>
  <si>
    <t>SI-2</t>
  </si>
  <si>
    <t>Flaw Remediation</t>
  </si>
  <si>
    <t>Significant</t>
  </si>
  <si>
    <t>HSI2
HSI27</t>
  </si>
  <si>
    <t xml:space="preserve">HSI2: System patch level is insufficient
HSI27: Critical security patches have not been applied </t>
  </si>
  <si>
    <t>VPN-03</t>
  </si>
  <si>
    <t>1-2. The latest security patches are installed.</t>
  </si>
  <si>
    <t>VPN-04</t>
  </si>
  <si>
    <t>AC-2</t>
  </si>
  <si>
    <t>Account Management</t>
  </si>
  <si>
    <t>Examine &amp; Interview</t>
  </si>
  <si>
    <t>HAC37</t>
  </si>
  <si>
    <t>HAC37: Account management procedures are not implemented</t>
  </si>
  <si>
    <t>VPN-05</t>
  </si>
  <si>
    <t>IA-2</t>
  </si>
  <si>
    <t>Identification and Authentication (Organizational Users)</t>
  </si>
  <si>
    <t>Verify an authentication server (e.g., Active Directory) is used to remotely identify and authenticate end users to the agency's network.</t>
  </si>
  <si>
    <t xml:space="preserve">1. Interview the VPN administrator and verify an authentication server is used to remotely identify and authenticate end users to the agency's network. </t>
  </si>
  <si>
    <t>1. An authentication server is used to remotely identify and authenticate end users to the agency's network.</t>
  </si>
  <si>
    <t>HIA3</t>
  </si>
  <si>
    <t>HIA3: Authentication server is not used for end user authentication</t>
  </si>
  <si>
    <t>VPN-06</t>
  </si>
  <si>
    <t>Verify an authentication server (e.g., Active Directory, Radius, etc.) is used to identify and authenticate administrators to the VPN.</t>
  </si>
  <si>
    <t>1.  Interview the VPN administrator and verify an authentication server is used to identify and authenticate administrators for management of the VPN.</t>
  </si>
  <si>
    <t xml:space="preserve">1.  An authentication server is used to identify and authenticate VPN administrators. </t>
  </si>
  <si>
    <t>HIA4</t>
  </si>
  <si>
    <t>HIA4: Authentication server is not used for device administration</t>
  </si>
  <si>
    <t>VPN-07</t>
  </si>
  <si>
    <t>IA-5</t>
  </si>
  <si>
    <t>Authenticator Management</t>
  </si>
  <si>
    <t>Verify that default passwords have been changed.</t>
  </si>
  <si>
    <t>1. If default accounts exist on the system, examine the administrator attempt to authenticate with the published default password for any existing built-in account.  Examples may include:
- Nortel VPN gateway UN=admin PW=admin
- Cisco VPN 3000 Series UN=admin PW=admin
- Juniper - N/A (PW set at initial setup)
Note: This test will require the reviewer to research ahead of time built-in accounts and default passwords for the system used by the agency, which will be identified during the PSE.</t>
  </si>
  <si>
    <t>1. All VPN default passwords have been changed from their default values.</t>
  </si>
  <si>
    <t xml:space="preserve">*Consider upgrading baseline criticality if default passwords exist on an external facing system. </t>
  </si>
  <si>
    <t>HPW17</t>
  </si>
  <si>
    <t>HPW17: Default passwords have not been changed</t>
  </si>
  <si>
    <t>VPN-08</t>
  </si>
  <si>
    <t>AC-6</t>
  </si>
  <si>
    <t>Least Privilege</t>
  </si>
  <si>
    <t>Verify that access to the VPN is limited to individuals with a valid business purpose (least privilege).</t>
  </si>
  <si>
    <t>1. The sampled accounts have the proper authorization in place in accordance with agency policy (e.g., VPN access request form).
2. The list of active accounts does not contain personnel who have recently departed the agency or no longer need access.</t>
  </si>
  <si>
    <t>HAC11</t>
  </si>
  <si>
    <t>HAC11: User access was not established with concept of least privilege</t>
  </si>
  <si>
    <t>VPN-09</t>
  </si>
  <si>
    <t>Interview</t>
  </si>
  <si>
    <t xml:space="preserve">Verify user accounts are reviewed at least annually; and privileged accounts are reviewed at least semi-annually for compliance with agency account management requirements. </t>
  </si>
  <si>
    <t>Moderate</t>
  </si>
  <si>
    <t>HAC8</t>
  </si>
  <si>
    <t>HAC8: Accounts are not reviewed periodically for proper privileges</t>
  </si>
  <si>
    <t>VPN-10</t>
  </si>
  <si>
    <t xml:space="preserve">Verify that remote access users utilize unique accounts.
</t>
  </si>
  <si>
    <r>
      <rPr>
        <u/>
        <sz val="10"/>
        <rFont val="Arial"/>
        <family val="2"/>
      </rPr>
      <t>End users:</t>
    </r>
    <r>
      <rPr>
        <sz val="10"/>
        <rFont val="Arial"/>
        <family val="2"/>
      </rPr>
      <t xml:space="preserve">
1. Examine the list of remote access accounts and ensure all user accounts are unique.
2. Interview the VPN administrator to see if any accounts are shared inappropriately.</t>
    </r>
  </si>
  <si>
    <t xml:space="preserve">1-2. All remote access accounts are unique; there are no duplicate accounts.
</t>
  </si>
  <si>
    <t>HAC20</t>
  </si>
  <si>
    <t>HAC20: Agency duplicates usernames</t>
  </si>
  <si>
    <t>VPN-11</t>
  </si>
  <si>
    <t>Administrators:
1. Examine the list of VPN privileged accounts and ensure all administrative accounts are unique.
2. Interview the VPN administrator to see if any privileged accounts are shared inappropriately.</t>
  </si>
  <si>
    <t>HAC21</t>
  </si>
  <si>
    <t>HAC21: Agency shares administrative account inappropriately</t>
  </si>
  <si>
    <t>VPN-12</t>
  </si>
  <si>
    <t>AC-3</t>
  </si>
  <si>
    <t>Access Enforcement</t>
  </si>
  <si>
    <t xml:space="preserve">Ensure only authorized administrators are given access to the stored configuration files.
</t>
  </si>
  <si>
    <t>1-2. VPN configurations are securely stored and access is restricted to individuals to those who require it (e.g., system administrators)</t>
  </si>
  <si>
    <t>HAC42</t>
  </si>
  <si>
    <t>HAC42: System configuration files are not stored securely</t>
  </si>
  <si>
    <t>VPN-13</t>
  </si>
  <si>
    <t>IA-4</t>
  </si>
  <si>
    <t>Identifier Management</t>
  </si>
  <si>
    <t xml:space="preserve">User IDs must follow username standards whenever possible (authentication server or local accounts). </t>
  </si>
  <si>
    <t>HIA2</t>
  </si>
  <si>
    <t>HIA2: Standardized naming convention is not enforced</t>
  </si>
  <si>
    <t>VPN-14</t>
  </si>
  <si>
    <t xml:space="preserve">1. Examine password requirements (local and network / authentication server accounts) for the VPN system and ensure a password is required for all system access.
</t>
  </si>
  <si>
    <t>1. The system does not allow the use of null passwords.</t>
  </si>
  <si>
    <t>HPW18</t>
  </si>
  <si>
    <t xml:space="preserve">HPW18: No password is required to remotely access an FTI system </t>
  </si>
  <si>
    <t>VPN-15</t>
  </si>
  <si>
    <t>VPN-16</t>
  </si>
  <si>
    <t>Ensure that unencrypted VPN passwords are not stored in an offline configuration file.</t>
  </si>
  <si>
    <t>1.  Review the stored VPN configuration files to ensure passwords are not stored in plain-text format.</t>
  </si>
  <si>
    <t>1. Unencrypted passwords are not stored in an offline configuration file.</t>
  </si>
  <si>
    <t>HPW21</t>
  </si>
  <si>
    <t>HPW21: Passwords are allowed to be stored unencrypted in config files</t>
  </si>
  <si>
    <t>VPN-17</t>
  </si>
  <si>
    <t>AC-7</t>
  </si>
  <si>
    <t>Unsuccessful Logon Attempts</t>
  </si>
  <si>
    <t xml:space="preserve">The VPN enforces user account lockout.
The system locks user/administrator accounts after no more than three unsuccessful attempts to logon with an invalid password. </t>
  </si>
  <si>
    <t>HAC15</t>
  </si>
  <si>
    <t>HAC15: User accounts not locked out after 3 unsuccessful login attempts</t>
  </si>
  <si>
    <t>VPN-18</t>
  </si>
  <si>
    <t>IA-6</t>
  </si>
  <si>
    <t>Authenticator Feedback</t>
  </si>
  <si>
    <t xml:space="preserve">Verify that clear text passwords are not displayed during login
</t>
  </si>
  <si>
    <t xml:space="preserve">1. The password is not displayed in clear text, it is blotted by characters, i.e., asterisks. </t>
  </si>
  <si>
    <t>HPW8</t>
  </si>
  <si>
    <t>HPW8: Passwords are displayed on screen when entered</t>
  </si>
  <si>
    <t>VPN-19</t>
  </si>
  <si>
    <t>AC-8</t>
  </si>
  <si>
    <t>System Use Notification</t>
  </si>
  <si>
    <t xml:space="preserve">Verify that a warning banner displayed upon connection and is in compliance with IRS requirements. This banner should require user intervention to clear.  </t>
  </si>
  <si>
    <t>Limited</t>
  </si>
  <si>
    <t>HAC14 
HAC38</t>
  </si>
  <si>
    <t>HAC14: Warning banner is insufficient
HAC38: Warning banner does not exist</t>
  </si>
  <si>
    <t>VPN-20</t>
  </si>
  <si>
    <t>AC-12</t>
  </si>
  <si>
    <t>Session Termination</t>
  </si>
  <si>
    <t>Verify the VPN requires an automatic timeout and termination for login sessions.</t>
  </si>
  <si>
    <t>1. User sessions are terminated after no more than 30 minutes of inactivity.</t>
  </si>
  <si>
    <t>HRM5</t>
  </si>
  <si>
    <t>HRM5: User sessions do not terminate after the Publication 1075 period of inactivity</t>
  </si>
  <si>
    <t>VPN-21</t>
  </si>
  <si>
    <t>AC-17</t>
  </si>
  <si>
    <t>Remote Access</t>
  </si>
  <si>
    <t>Interview &amp; Examine</t>
  </si>
  <si>
    <t>Verify that the agency ensures that VPN sessions employ additional security measures, such as multi-factor authentication.</t>
  </si>
  <si>
    <t>1. The multi-factor authentication mechanism is sufficient and utilized to access the system through the VPN.
2. Soft-token implementations meet IRS requirements if used.
3. Minimum requirements are met as outlined in test case if a PIN is used.</t>
  </si>
  <si>
    <t>Multi-factor authentication requires the user to provide two or more of the three authentication factors: a knowledge factor (something only known by the user such as a password), a possession factor ("something only the user has"), and an inherence factor ("something only the user is").</t>
  </si>
  <si>
    <t xml:space="preserve">HAC64: Multi-factor authentication is not required for internal privileged and non-privileged access
HAC65: Multi-factor authentication is not required for internal privileged access
HAC66: Multi-factor authentication is not required for internal non-privileged access
HRM20: Multi-factor authentication is not properly configured for external or remote access
HPW12: Passwords do not meet complexity requirements
</t>
  </si>
  <si>
    <t>VPN-22</t>
  </si>
  <si>
    <t>Ensure that all remote management connections to the device require multi-factor authentication.</t>
  </si>
  <si>
    <t>1. The VPN is configured to require multi-factor authentication for remote device management.
2. The multi-factor authentication mechanism is sufficient and implemented for all remote accesses to the network.
3. Minimum requirements are met as outlined in test case if a PIN is used.</t>
  </si>
  <si>
    <t>HRM15
HPW12</t>
  </si>
  <si>
    <t xml:space="preserve">HRM15: Multi-factor authentication is not enforced for local device management
HPW12: Passwords do not meet complexity requirements
</t>
  </si>
  <si>
    <t>VPN-23</t>
  </si>
  <si>
    <t>SC-7</t>
  </si>
  <si>
    <t>Boundary Protection</t>
  </si>
  <si>
    <t>Verify that the VPN system resides on a secured subnet that is separate from the internal network.</t>
  </si>
  <si>
    <t>1. Interview the VPN administrator to determine if the VPN system is located on a protected network (such as a DMZ).
2. Examine system architecture diagrams to determine if the VPN system is located on a protected network (such as a DMZ).</t>
  </si>
  <si>
    <t>1-2. The VPN access point is located on a segmented network (e.g. a DMZ)</t>
  </si>
  <si>
    <t>HSC28</t>
  </si>
  <si>
    <t>HSC28: The network is not properly segmented</t>
  </si>
  <si>
    <t>VPN-24</t>
  </si>
  <si>
    <t xml:space="preserve">Verify the VPN is established as a tunnel type that terminates outside the trusted portion of the network, (e.g., between the router and the firewall / DMZ, or connected to an outside interface of the router). </t>
  </si>
  <si>
    <t>1. Interview the VPN administrator to verify the termination point for VPN tunnels.
2. Examine network diagrams to verify the termination point for VPN tunnels.</t>
  </si>
  <si>
    <t>1-2. VPN tunnels terminate at a network location that allow for traffic inspection (e.g., within the DMZ or outside trusted network locations).</t>
  </si>
  <si>
    <t>HSC22</t>
  </si>
  <si>
    <t>HSC22: VPN termination point is not sufficient</t>
  </si>
  <si>
    <t>VPN-25</t>
  </si>
  <si>
    <t xml:space="preserve">Verify that the VPN provides the ability to manually log off of the VPN and terminate the session.
</t>
  </si>
  <si>
    <t>1. Ask the administrator to logon to the VPN and then have him or her attempt to manually close the VPN session.  If this option is not available, ask the administrator to explain how this function is performed.
Note:  Reasonable accessibility is defined as the user having a hyperlink or button which they can click to manually log off.</t>
  </si>
  <si>
    <t xml:space="preserve">1. The VPN provides the ability for a user to manually initiate a log out and the log out feature is reasonably accessible to the user.
</t>
  </si>
  <si>
    <t>HAC44</t>
  </si>
  <si>
    <t>HAC44: System does not have a manual log off feature</t>
  </si>
  <si>
    <t>VPN-26</t>
  </si>
  <si>
    <t>1. Split tunneling is disabled, or the criteria in test procedures is met.</t>
  </si>
  <si>
    <t>HAC45</t>
  </si>
  <si>
    <t>HAC45: Split tunneling is enabled</t>
  </si>
  <si>
    <t>VPN-27</t>
  </si>
  <si>
    <t>Verify that there are limited VPN access points employed.</t>
  </si>
  <si>
    <t>1. There are only a limited number of VPN access points on the network.</t>
  </si>
  <si>
    <t>HRM16</t>
  </si>
  <si>
    <t>HRM16: VPN access points have not been limited</t>
  </si>
  <si>
    <t>VPN-28</t>
  </si>
  <si>
    <t>Verify that the number of VPN logon sessions is limited.
Multiple log-ons are controlled and monitored.</t>
  </si>
  <si>
    <t>1. Examine the VPN configuration to determine if the agency adequately limits the total number of VPN sessions open for the entire VPN system. 
2. Examine the VPN configuration to determine if the agency adequately limits (no more than one) the total number of concurrent sessions that can be opened by a single user.  
Note: If configuration parameters cannot be viewed, conduct manual tests for the two items above.</t>
  </si>
  <si>
    <t>1. The system provides a capability to limit the total number of VPN sessions that can be active at the same time.  
2. The system limits the number of concurrent VPN sessions that can be opened by a single user to one.</t>
  </si>
  <si>
    <t>HSC21</t>
  </si>
  <si>
    <t>HSC21: Number of logon sessions are not managed appropriately</t>
  </si>
  <si>
    <t>VPN-29</t>
  </si>
  <si>
    <t>IA-3</t>
  </si>
  <si>
    <t>Device Identification and Authentication</t>
  </si>
  <si>
    <t>Verify that the organization VPN system identifies and authenticates specific devices before establishing a connection.</t>
  </si>
  <si>
    <t>1. Interview the VPN administrator to ascertain if there is a mechanism in place to restrict access (e.g. client based certificates, MAC filtering, whitelists, etc.) to the VPN before establishing a connection .</t>
  </si>
  <si>
    <t>1. The organizational VPN system restricts access to authorized systems before authentication occurs.</t>
  </si>
  <si>
    <t>HIA1</t>
  </si>
  <si>
    <t>HIA1: Adequate device identification and authentication is not employed</t>
  </si>
  <si>
    <t>VPN-30</t>
  </si>
  <si>
    <t>CM-6</t>
  </si>
  <si>
    <t xml:space="preserve">Configuration Setting </t>
  </si>
  <si>
    <t>Interview &amp;
Examine</t>
  </si>
  <si>
    <t>HRM9</t>
  </si>
  <si>
    <t>HRM9: VPN technology does not perform host checking</t>
  </si>
  <si>
    <t>VPN-31</t>
  </si>
  <si>
    <t>SC-4</t>
  </si>
  <si>
    <t>Information in Shared System Resources</t>
  </si>
  <si>
    <t>1. A client side cache cleaning utility is implemented.</t>
  </si>
  <si>
    <t>HRM10</t>
  </si>
  <si>
    <t>HRM10: Client side cache cleaning utility has not been implemented</t>
  </si>
  <si>
    <t>VPN-32</t>
  </si>
  <si>
    <t>SC-8</t>
  </si>
  <si>
    <t>Transmission Confidentiality and Integrity</t>
  </si>
  <si>
    <t>Verify that passwords are encrypted prior to transmission.</t>
  </si>
  <si>
    <t>1. Interview the VPN administrator to ensure passwords are encrypted with the latest Federal Information Processing Standard (FIPS) validated encryption during authentication before they are transmitted.</t>
  </si>
  <si>
    <t xml:space="preserve">1. The VPN system encrypts passwords before they are transmitted during authentication with the latest FIPS validated encryption.
</t>
  </si>
  <si>
    <t>HSC42</t>
  </si>
  <si>
    <t>HSC42: Encryption capabilities do not meet the latest FIPS 140 requirements</t>
  </si>
  <si>
    <t>VPN-33</t>
  </si>
  <si>
    <t>SC-13</t>
  </si>
  <si>
    <t>Cryptographic Protection</t>
  </si>
  <si>
    <t xml:space="preserve">1-2. All cryptographic functions used by the VPN use FIPS 140 validated ciphers (e.g. AES-128, AES-256, etc). </t>
  </si>
  <si>
    <t>VPN-34</t>
  </si>
  <si>
    <t>VPN-35</t>
  </si>
  <si>
    <t>AU-2</t>
  </si>
  <si>
    <t>Audit Events</t>
  </si>
  <si>
    <t xml:space="preserve">Ensure the system audits remote access to the agency's network. </t>
  </si>
  <si>
    <t>1. All remote access connection attempts are logged.</t>
  </si>
  <si>
    <t>HAU14</t>
  </si>
  <si>
    <t>HAU14: Remote access is not logged</t>
  </si>
  <si>
    <t>VPN-36</t>
  </si>
  <si>
    <t xml:space="preserve">Ensure the system audits sufficient events and actions. </t>
  </si>
  <si>
    <t xml:space="preserve">1. The system audits sufficient events and actions. </t>
  </si>
  <si>
    <t>HAU2
HAU6
HAU17
HAU21</t>
  </si>
  <si>
    <t xml:space="preserve">HAU2: No auditing is being performed on the system
HAU6: System does not audit changes to access control settings
HAU17: Audit logs do not capture sufficient auditable events
HAU21: System does not audit all attempts to gain access </t>
  </si>
  <si>
    <t>VPN-37</t>
  </si>
  <si>
    <t>AU-3</t>
  </si>
  <si>
    <t>Content of Audit Records</t>
  </si>
  <si>
    <t>Verify that the VPN software produces audit records that contain sufficient information to establish what events occurred, the sources of the events, and the outcomes of the events.</t>
  </si>
  <si>
    <t xml:space="preserve">1. Sufficient security relevant data is captured in system logs. </t>
  </si>
  <si>
    <t>HAU22</t>
  </si>
  <si>
    <t>HAU22: Content of audit records is not sufficient</t>
  </si>
  <si>
    <t>VPN-38</t>
  </si>
  <si>
    <t>AU-6</t>
  </si>
  <si>
    <t>Audit Review, Analysis, and Reporting</t>
  </si>
  <si>
    <t>1. Interview VPN administrator and determine when the last audit logs were reviewed.  
2. Examine reports that demonstrate monitoring of security violations, such as unauthorized user access. 
Note: If device audit logs (remote access and VPN administrator logs) are correlated and reviewed at the enterprise-level (e.g., through the implementation of a SIEM tool), this test case will be N/A and will be evaluated in the agency's Network Assessment.</t>
  </si>
  <si>
    <t>HAU3
HAU18
HAU19</t>
  </si>
  <si>
    <t>HAU3: Audit logs are not being reviewed
HAU18: Audit logs are reviewed, but not per Pub 1075 requirements
HAU19: Audit log anomalies or findings are not reported and tracked</t>
  </si>
  <si>
    <t>VPN-39</t>
  </si>
  <si>
    <t>AU-11</t>
  </si>
  <si>
    <t>Audit Record Retention</t>
  </si>
  <si>
    <t xml:space="preserve">Verify that audit data is archived and maintained.
IRS practice has been to retain archived audit logs/trails for the remainder of the year they were made plus six years.  Logs must be retained for a total of 7 years.  </t>
  </si>
  <si>
    <t>1. Interview the VPN administrator to determine if audit data is captured, backed up, and maintained. IRS practice has been to retain archived audit logs/trails for the remainder of the year they were made plus six years for a total of 7 years.
Note: If device audit logs (remote access and VPN administrator logs) are correlated and reviewed at the enterprise-level (e.g., through the implementation of a SIEM tool), this test case will be N/A and will be evaluated in the agency's Network Assessment.</t>
  </si>
  <si>
    <t>1. Audit data is captured, backed up, and maintained. IRS requires agencies to retain archived audit logs/trails for the remainder of the year they were made plus six years for a total of 7 years.</t>
  </si>
  <si>
    <t>HAU7</t>
  </si>
  <si>
    <t>HAU7: Audit records are not retained per Pub 1075</t>
  </si>
  <si>
    <t>VPN-40</t>
  </si>
  <si>
    <t>AU-9</t>
  </si>
  <si>
    <t>Protection of Audit Information</t>
  </si>
  <si>
    <t xml:space="preserve">The audit trail shall be protected from unauthorized access, use, deletion or modification.
The audit trail shall be restricted to personnel routinely responsible for performing security audit functions. </t>
  </si>
  <si>
    <t>HAU16
HAU10</t>
  </si>
  <si>
    <t>HAU16: A centralized automated audit log analysis solution is not implemented
HAU10: Audit logs are not properly protected</t>
  </si>
  <si>
    <t>VPN-41</t>
  </si>
  <si>
    <t>AU-8</t>
  </si>
  <si>
    <t>Time Stamps</t>
  </si>
  <si>
    <t>Check to validate the system is synchronized with the agency's authoritative time server.</t>
  </si>
  <si>
    <t xml:space="preserve">1. Interview VPN administrator to ensure the system is synchronized with the agency's authoritative time server.
 2. Examine configuration file(s) to verify NTP has been properly configured to synchronize with the agency's internal authoritative time server.
</t>
  </si>
  <si>
    <t xml:space="preserve">1-2. The VPN and audit records are synchronized with the agency's authoritative time server. </t>
  </si>
  <si>
    <t>HAU11</t>
  </si>
  <si>
    <t>HAU11: NTP is not properly implemented</t>
  </si>
  <si>
    <t>Input of test results starting with this row require corresponding Test IDs in Column A. Insert new rows above here.</t>
  </si>
  <si>
    <t>Do not edit below</t>
  </si>
  <si>
    <t>Info</t>
  </si>
  <si>
    <t>Test (Automated)</t>
  </si>
  <si>
    <t>Test (Manual)</t>
  </si>
  <si>
    <t>Criticality Ratings</t>
  </si>
  <si>
    <t>Change Log</t>
  </si>
  <si>
    <t>Version</t>
  </si>
  <si>
    <t>Date</t>
  </si>
  <si>
    <t>Description of Changes</t>
  </si>
  <si>
    <t>Author</t>
  </si>
  <si>
    <t>First Draft</t>
  </si>
  <si>
    <t>Updated for NIST 800-53 Rev 3
Updated for new version of Publication 1075
Dashboard updated</t>
  </si>
  <si>
    <t>Updated template.  Increased version to 1.0.</t>
  </si>
  <si>
    <t>Minor update to correct worksheet locking capabilities.  Added back NIST control name to Test Cases Tab.</t>
  </si>
  <si>
    <t>Update test cases based on NIST 800-53 R4</t>
  </si>
  <si>
    <t>Updates based on Publication 1075.  See SCSEM notes column for specific updates.</t>
  </si>
  <si>
    <t xml:space="preserve">Updated VPN-14 based on Publication 1075 Audit requirements. 
Removed VPN-06 and merged content with VPN-04.
Removed VPN-10 session creation and termination control (redundant control).
Added AU-9 protection of audit information.
Updated Test Method Column
</t>
  </si>
  <si>
    <t>Added baseline Criticality Score and Issue Codes, weighted test cases based on criticality, and updated Results Tab</t>
  </si>
  <si>
    <t>Removed duplicative test cases, added test cases per latest Publication 1075, re-assigned issue codes and revised weighted risk formulas</t>
  </si>
  <si>
    <t>Added in check for VPN client in support and updated (VPN-02), Session terminations set to 30 minutes, account automated unlock set to 15 minutes, TLS requirements raised to TLS 1.2, Issue code changes</t>
  </si>
  <si>
    <t>Updated issue code table</t>
  </si>
  <si>
    <t>Minor content updates. Multi-factor is only required for remote management.</t>
  </si>
  <si>
    <t>Internal Update</t>
  </si>
  <si>
    <t>Test Case Udpates</t>
  </si>
  <si>
    <t>Internal Updates, and updated issue code table</t>
  </si>
  <si>
    <t>Updated VPN-26 per Split Tunneling Tech Memo, Internal Updates, and updated issue code table</t>
  </si>
  <si>
    <t>Updated based on IRS Publication 1075 (November 2021) Internal updates and Issue Code Table updates</t>
  </si>
  <si>
    <t>Internal changes &amp; updates</t>
  </si>
  <si>
    <t>Updated Issue Code Table</t>
  </si>
  <si>
    <t>Description</t>
  </si>
  <si>
    <t>HAC1</t>
  </si>
  <si>
    <t>Contractors with unauthorized access to FTI</t>
  </si>
  <si>
    <t>HAC2</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</si>
  <si>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</si>
  <si>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</si>
  <si>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</si>
  <si>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</si>
  <si>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</si>
  <si>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</si>
  <si>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</si>
  <si>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</si>
  <si>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</si>
  <si>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</si>
  <si>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</si>
  <si>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</si>
  <si>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</si>
  <si>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</si>
  <si>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</si>
  <si>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</si>
  <si>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</si>
  <si>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</si>
  <si>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</si>
  <si>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HAC12</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</si>
  <si>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</si>
  <si>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</si>
  <si>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</si>
  <si>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</si>
  <si>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</si>
  <si>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</si>
  <si>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</si>
  <si>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</si>
  <si>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</si>
  <si>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</si>
  <si>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</si>
  <si>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</si>
  <si>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</si>
  <si>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</si>
  <si>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Agency duplicates usernames</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</si>
  <si>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</si>
  <si>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</si>
  <si>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</si>
  <si>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</si>
  <si>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</si>
  <si>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</si>
  <si>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</si>
  <si>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</si>
  <si>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</si>
  <si>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</si>
  <si>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</si>
  <si>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</si>
  <si>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</si>
  <si>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</si>
  <si>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</si>
  <si>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</si>
  <si>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</si>
  <si>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</si>
  <si>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</si>
  <si>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</si>
  <si>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</si>
  <si>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</si>
  <si>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</si>
  <si>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</si>
  <si>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</si>
  <si>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</si>
  <si>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</si>
  <si>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</si>
  <si>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</si>
  <si>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</si>
  <si>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</si>
  <si>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</si>
  <si>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</si>
  <si>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</si>
  <si>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</si>
  <si>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</si>
  <si>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</si>
  <si>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</si>
  <si>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</si>
  <si>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</si>
  <si>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System configuration files are not stored securely</t>
  </si>
  <si>
    <t>HAC43</t>
  </si>
  <si>
    <t>Management sessions are not properly restricted by ACL</t>
  </si>
  <si>
    <t>System does not have a manual log off feature</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</si>
  <si>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</si>
  <si>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</si>
  <si>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</si>
  <si>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</si>
  <si>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</si>
  <si>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</si>
  <si>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</si>
  <si>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</si>
  <si>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</si>
  <si>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</si>
  <si>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</si>
  <si>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</si>
  <si>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</si>
  <si>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</si>
  <si>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</si>
  <si>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</si>
  <si>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</si>
  <si>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</si>
  <si>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</si>
  <si>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</si>
  <si>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</si>
  <si>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</si>
  <si>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</si>
  <si>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</si>
  <si>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</si>
  <si>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</si>
  <si>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</si>
  <si>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</si>
  <si>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</si>
  <si>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</si>
  <si>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</si>
  <si>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</si>
  <si>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</si>
  <si>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</si>
  <si>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</si>
  <si>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</si>
  <si>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</si>
  <si>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</si>
  <si>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</si>
  <si>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</si>
  <si>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</si>
  <si>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</si>
  <si>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</si>
  <si>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</si>
  <si>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</si>
  <si>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</si>
  <si>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</si>
  <si>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</si>
  <si>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</si>
  <si>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</si>
  <si>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</si>
  <si>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</si>
  <si>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</si>
  <si>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Standardized naming convention is not enforced</t>
  </si>
  <si>
    <t>Authentication server is not used for end user authentication</t>
  </si>
  <si>
    <t>Authentication server is not used for device administration</t>
  </si>
  <si>
    <t>HIA5</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</si>
  <si>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</si>
  <si>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</si>
  <si>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</si>
  <si>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</si>
  <si>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</si>
  <si>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</si>
  <si>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</si>
  <si>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</si>
  <si>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</si>
  <si>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</si>
  <si>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</si>
  <si>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</si>
  <si>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</si>
  <si>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</si>
  <si>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</si>
  <si>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</si>
  <si>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</si>
  <si>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</si>
  <si>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HAU8</t>
  </si>
  <si>
    <t>Logs are not maintained on a centralized log server</t>
  </si>
  <si>
    <t>HAU9</t>
  </si>
  <si>
    <t>No log reduction system exists</t>
  </si>
  <si>
    <t>HAU10</t>
  </si>
  <si>
    <t>Audit logs are not properly protected</t>
  </si>
  <si>
    <t>HAU100</t>
  </si>
  <si>
    <t>NTP is not properly implemented</t>
  </si>
  <si>
    <t>HAU12</t>
  </si>
  <si>
    <t>Audit records are not timestamped</t>
  </si>
  <si>
    <t>HAU13</t>
  </si>
  <si>
    <t>Audit records are not archived during VM rollback</t>
  </si>
  <si>
    <t>Remote access is not logged</t>
  </si>
  <si>
    <t>HAU15</t>
  </si>
  <si>
    <t>Verbose logging is not being performed on perimeter devices</t>
  </si>
  <si>
    <t>HAU16</t>
  </si>
  <si>
    <t>A centralized automated audit log analysis solution is not implemented</t>
  </si>
  <si>
    <t>HAU17</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</si>
  <si>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</si>
  <si>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</si>
  <si>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</si>
  <si>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</si>
  <si>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</si>
  <si>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</si>
  <si>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</si>
  <si>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</si>
  <si>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</si>
  <si>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</si>
  <si>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</si>
  <si>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</si>
  <si>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</si>
  <si>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</si>
  <si>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</si>
  <si>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</si>
  <si>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</si>
  <si>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</si>
  <si>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</si>
  <si>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</si>
  <si>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</si>
  <si>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</si>
  <si>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</si>
  <si>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</si>
  <si>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</si>
  <si>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</si>
  <si>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</si>
  <si>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</si>
  <si>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</si>
  <si>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</si>
  <si>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</si>
  <si>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</si>
  <si>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</si>
  <si>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</si>
  <si>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</si>
  <si>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</si>
  <si>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</si>
  <si>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</si>
  <si>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</si>
  <si>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</si>
  <si>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</si>
  <si>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</si>
  <si>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</si>
  <si>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</si>
  <si>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</si>
  <si>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</si>
  <si>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</si>
  <si>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</si>
  <si>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</si>
  <si>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</si>
  <si>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</si>
  <si>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</si>
  <si>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</si>
  <si>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</si>
  <si>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</si>
  <si>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</si>
  <si>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</si>
  <si>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</si>
  <si>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</si>
  <si>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</si>
  <si>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</si>
  <si>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</si>
  <si>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</si>
  <si>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HCM10</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</si>
  <si>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</si>
  <si>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</si>
  <si>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</si>
  <si>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</si>
  <si>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</si>
  <si>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</si>
  <si>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</si>
  <si>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</si>
  <si>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</si>
  <si>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</si>
  <si>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</si>
  <si>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</si>
  <si>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</si>
  <si>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</si>
  <si>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</si>
  <si>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</si>
  <si>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</si>
  <si>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</si>
  <si>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</si>
  <si>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</si>
  <si>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</si>
  <si>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</si>
  <si>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</si>
  <si>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</si>
  <si>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</si>
  <si>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</si>
  <si>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</si>
  <si>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</si>
  <si>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</si>
  <si>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</si>
  <si>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</si>
  <si>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</si>
  <si>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</si>
  <si>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</si>
  <si>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</si>
  <si>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</si>
  <si>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</si>
  <si>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</si>
  <si>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</si>
  <si>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</si>
  <si>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</si>
  <si>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</si>
  <si>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</si>
  <si>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</si>
  <si>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</si>
  <si>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</si>
  <si>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</si>
  <si>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</si>
  <si>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</si>
  <si>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</si>
  <si>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</si>
  <si>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</si>
  <si>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</si>
  <si>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</si>
  <si>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</si>
  <si>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</si>
  <si>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</si>
  <si>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</si>
  <si>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</si>
  <si>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</si>
  <si>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</si>
  <si>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</si>
  <si>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</si>
  <si>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</si>
  <si>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</si>
  <si>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</si>
  <si>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</si>
  <si>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</si>
  <si>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</si>
  <si>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</si>
  <si>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</si>
  <si>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</si>
  <si>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</si>
  <si>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</si>
  <si>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</si>
  <si>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</si>
  <si>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</si>
  <si>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</si>
  <si>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</si>
  <si>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</si>
  <si>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</si>
  <si>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</si>
  <si>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</si>
  <si>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</si>
  <si>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</si>
  <si>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</si>
  <si>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</si>
  <si>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</si>
  <si>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</si>
  <si>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</si>
  <si>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</si>
  <si>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</si>
  <si>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</si>
  <si>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</si>
  <si>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</si>
  <si>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</si>
  <si>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</si>
  <si>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</si>
  <si>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</si>
  <si>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</si>
  <si>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</si>
  <si>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</si>
  <si>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</si>
  <si>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</si>
  <si>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</si>
  <si>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</si>
  <si>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</si>
  <si>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</si>
  <si>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</si>
  <si>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</si>
  <si>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</si>
  <si>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</si>
  <si>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</si>
  <si>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</si>
  <si>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</si>
  <si>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</si>
  <si>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</si>
  <si>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</si>
  <si>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</si>
  <si>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</si>
  <si>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</si>
  <si>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</si>
  <si>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</si>
  <si>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</si>
  <si>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</si>
  <si>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</si>
  <si>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</si>
  <si>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</si>
  <si>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</si>
  <si>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</si>
  <si>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</si>
  <si>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</si>
  <si>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</si>
  <si>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</si>
  <si>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</si>
  <si>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</si>
  <si>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</si>
  <si>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</si>
  <si>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</si>
  <si>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</si>
  <si>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</si>
  <si>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</si>
  <si>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</si>
  <si>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</si>
  <si>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</si>
  <si>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</si>
  <si>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</si>
  <si>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</si>
  <si>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</si>
  <si>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</si>
  <si>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</si>
  <si>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</si>
  <si>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</si>
  <si>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</si>
  <si>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</si>
  <si>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</si>
  <si>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</si>
  <si>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</si>
  <si>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</si>
  <si>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</si>
  <si>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</si>
  <si>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</si>
  <si>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</si>
  <si>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</si>
  <si>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</si>
  <si>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</si>
  <si>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</si>
  <si>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</si>
  <si>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</si>
  <si>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</si>
  <si>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</si>
  <si>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</si>
  <si>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</si>
  <si>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</si>
  <si>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</si>
  <si>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</si>
  <si>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</si>
  <si>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</si>
  <si>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</si>
  <si>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</si>
  <si>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HPW2</t>
  </si>
  <si>
    <t>Password does not expire timely</t>
  </si>
  <si>
    <t>HPW3</t>
  </si>
  <si>
    <t>Minimum password length is too short</t>
  </si>
  <si>
    <t>HPW4</t>
  </si>
  <si>
    <t>Minimum password age does not exist</t>
  </si>
  <si>
    <t>HPW5</t>
  </si>
  <si>
    <t>Passwords are generated and distributed automatically</t>
  </si>
  <si>
    <t>HPW6</t>
  </si>
  <si>
    <t>Password history is insufficient</t>
  </si>
  <si>
    <t>HPW7</t>
  </si>
  <si>
    <t>Password change notification is not sufficient</t>
  </si>
  <si>
    <t>Passwords are displayed on screen when entered</t>
  </si>
  <si>
    <t>HPW9</t>
  </si>
  <si>
    <t>Password management processes are not documented</t>
  </si>
  <si>
    <t>HPW10</t>
  </si>
  <si>
    <t>Passwords are allowed to be stored</t>
  </si>
  <si>
    <t>HPW100</t>
  </si>
  <si>
    <t>HPW11</t>
  </si>
  <si>
    <t>Password transmission does not use strong cryptography</t>
  </si>
  <si>
    <t>HPW12</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</si>
  <si>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</si>
  <si>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</si>
  <si>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</si>
  <si>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</si>
  <si>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</si>
  <si>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</si>
  <si>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</si>
  <si>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</si>
  <si>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</si>
  <si>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Default passwords have not been changed</t>
  </si>
  <si>
    <t xml:space="preserve">No password is required to remotely access an FTI system </t>
  </si>
  <si>
    <t>HPW19</t>
  </si>
  <si>
    <t>More than one Publication 1075 password requirement is not met</t>
  </si>
  <si>
    <t>HPW20</t>
  </si>
  <si>
    <t>User is not required to change password upon first use</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</si>
  <si>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</si>
  <si>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</si>
  <si>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</si>
  <si>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</si>
  <si>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</si>
  <si>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</si>
  <si>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</si>
  <si>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</si>
  <si>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</si>
  <si>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</si>
  <si>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</si>
  <si>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</si>
  <si>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</si>
  <si>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</si>
  <si>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</si>
  <si>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</si>
  <si>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</si>
  <si>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</si>
  <si>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</si>
  <si>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</si>
  <si>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</si>
  <si>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</si>
  <si>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</si>
  <si>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</si>
  <si>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</si>
  <si>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</si>
  <si>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</si>
  <si>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</si>
  <si>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</si>
  <si>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</si>
  <si>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</si>
  <si>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</si>
  <si>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</si>
  <si>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</si>
  <si>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</si>
  <si>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</si>
  <si>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</si>
  <si>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</si>
  <si>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</si>
  <si>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</si>
  <si>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</si>
  <si>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</si>
  <si>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</si>
  <si>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</si>
  <si>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</si>
  <si>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</si>
  <si>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</si>
  <si>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</si>
  <si>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</si>
  <si>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</si>
  <si>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</si>
  <si>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</si>
  <si>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</si>
  <si>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</si>
  <si>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</si>
  <si>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</si>
  <si>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</si>
  <si>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</si>
  <si>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</si>
  <si>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</si>
  <si>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</si>
  <si>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</si>
  <si>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</si>
  <si>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</si>
  <si>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</si>
  <si>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</si>
  <si>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</si>
  <si>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</si>
  <si>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</si>
  <si>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</si>
  <si>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</si>
  <si>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</si>
  <si>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</si>
  <si>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</si>
  <si>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</si>
  <si>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</si>
  <si>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</si>
  <si>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</si>
  <si>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</si>
  <si>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</si>
  <si>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</si>
  <si>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</si>
  <si>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</si>
  <si>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</si>
  <si>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</si>
  <si>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</si>
  <si>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</si>
  <si>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</si>
  <si>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</si>
  <si>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</si>
  <si>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</si>
  <si>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</si>
  <si>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</si>
  <si>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</si>
  <si>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</si>
  <si>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</si>
  <si>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</si>
  <si>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</si>
  <si>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</si>
  <si>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</si>
  <si>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</si>
  <si>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</si>
  <si>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</si>
  <si>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</si>
  <si>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</si>
  <si>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</si>
  <si>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</si>
  <si>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</si>
  <si>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</si>
  <si>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</si>
  <si>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</si>
  <si>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</si>
  <si>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</si>
  <si>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</si>
  <si>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</si>
  <si>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</si>
  <si>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</si>
  <si>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</si>
  <si>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</si>
  <si>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</si>
  <si>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</si>
  <si>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</si>
  <si>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</si>
  <si>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</si>
  <si>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</si>
  <si>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</si>
  <si>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</si>
  <si>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</si>
  <si>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</si>
  <si>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</si>
  <si>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</si>
  <si>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</si>
  <si>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</si>
  <si>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</si>
  <si>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</si>
  <si>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</si>
  <si>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</si>
  <si>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</si>
  <si>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</si>
  <si>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Number of logon sessions are not managed appropriately</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</si>
  <si>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</si>
  <si>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</si>
  <si>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</si>
  <si>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</si>
  <si>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</si>
  <si>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</si>
  <si>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</si>
  <si>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</si>
  <si>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</si>
  <si>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</si>
  <si>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</si>
  <si>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</si>
  <si>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</si>
  <si>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</si>
  <si>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</si>
  <si>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</si>
  <si>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</si>
  <si>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</si>
  <si>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</si>
  <si>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</si>
  <si>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</si>
  <si>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</si>
  <si>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</si>
  <si>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</si>
  <si>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</si>
  <si>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</si>
  <si>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</si>
  <si>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</si>
  <si>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</si>
  <si>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</si>
  <si>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</si>
  <si>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</si>
  <si>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</si>
  <si>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</si>
  <si>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</si>
  <si>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</si>
  <si>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</si>
  <si>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</si>
  <si>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</si>
  <si>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</si>
  <si>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</si>
  <si>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</si>
  <si>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</si>
  <si>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</si>
  <si>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</si>
  <si>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</si>
  <si>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</si>
  <si>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</si>
  <si>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</si>
  <si>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</si>
  <si>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</si>
  <si>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</si>
  <si>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</si>
  <si>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</si>
  <si>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</si>
  <si>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</si>
  <si>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</si>
  <si>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</si>
  <si>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</si>
  <si>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</si>
  <si>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</si>
  <si>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</si>
  <si>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</si>
  <si>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</si>
  <si>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</si>
  <si>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</si>
  <si>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</si>
  <si>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</si>
  <si>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</si>
  <si>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</si>
  <si>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</si>
  <si>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</si>
  <si>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</si>
  <si>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</si>
  <si>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</si>
  <si>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</si>
  <si>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</si>
  <si>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</si>
  <si>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</si>
  <si>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</si>
  <si>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</si>
  <si>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</si>
  <si>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</si>
  <si>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</si>
  <si>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</si>
  <si>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</si>
  <si>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</si>
  <si>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</si>
  <si>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</si>
  <si>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</si>
  <si>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</si>
  <si>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</si>
  <si>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</si>
  <si>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</si>
  <si>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</si>
  <si>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</si>
  <si>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</si>
  <si>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</si>
  <si>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</si>
  <si>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</si>
  <si>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</si>
  <si>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</si>
  <si>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</si>
  <si>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</si>
  <si>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</si>
  <si>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</si>
  <si>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</si>
  <si>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</si>
  <si>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</si>
  <si>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</si>
  <si>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</si>
  <si>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</si>
  <si>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</si>
  <si>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</si>
  <si>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</si>
  <si>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</si>
  <si>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</si>
  <si>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</si>
  <si>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</si>
  <si>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</si>
  <si>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</si>
  <si>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</si>
  <si>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</si>
  <si>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</si>
  <si>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</si>
  <si>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</si>
  <si>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</si>
  <si>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</si>
  <si>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</si>
  <si>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</si>
  <si>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</si>
  <si>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</si>
  <si>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</si>
  <si>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</si>
  <si>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</si>
  <si>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</si>
  <si>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</si>
  <si>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</si>
  <si>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</si>
  <si>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</si>
  <si>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</si>
  <si>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</si>
  <si>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</si>
  <si>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</si>
  <si>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</si>
  <si>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</si>
  <si>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</si>
  <si>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</si>
  <si>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</si>
  <si>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</si>
  <si>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</si>
  <si>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</si>
  <si>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</si>
  <si>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</si>
  <si>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</si>
  <si>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</si>
  <si>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</si>
  <si>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</si>
  <si>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</si>
  <si>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</si>
  <si>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</si>
  <si>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</si>
  <si>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</si>
  <si>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</si>
  <si>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</si>
  <si>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</si>
  <si>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</si>
  <si>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</si>
  <si>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</si>
  <si>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</si>
  <si>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</si>
  <si>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</si>
  <si>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</si>
  <si>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</si>
  <si>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</si>
  <si>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</si>
  <si>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</si>
  <si>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</si>
  <si>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</si>
  <si>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</si>
  <si>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</si>
  <si>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</si>
  <si>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</si>
  <si>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</si>
  <si>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</si>
  <si>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</si>
  <si>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</si>
  <si>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</si>
  <si>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</si>
  <si>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</si>
  <si>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</si>
  <si>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</si>
  <si>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</si>
  <si>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</si>
  <si>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</si>
  <si>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</si>
  <si>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</si>
  <si>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</si>
  <si>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</si>
  <si>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</si>
  <si>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</si>
  <si>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</si>
  <si>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</si>
  <si>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</si>
  <si>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</si>
  <si>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</si>
  <si>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</si>
  <si>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</si>
  <si>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</si>
  <si>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</si>
  <si>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</si>
  <si>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</si>
  <si>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</si>
  <si>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</si>
  <si>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</si>
  <si>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</si>
  <si>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</si>
  <si>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</si>
  <si>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</si>
  <si>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</si>
  <si>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</si>
  <si>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</si>
  <si>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</si>
  <si>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</si>
  <si>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</si>
  <si>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</si>
  <si>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</si>
  <si>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</si>
  <si>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</si>
  <si>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</si>
  <si>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</si>
  <si>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</si>
  <si>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</si>
  <si>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</si>
  <si>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</si>
  <si>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</si>
  <si>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</si>
  <si>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</si>
  <si>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</si>
  <si>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</si>
  <si>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</si>
  <si>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</si>
  <si>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</si>
  <si>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</si>
  <si>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</si>
  <si>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</si>
  <si>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</si>
  <si>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</si>
  <si>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</si>
  <si>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</si>
  <si>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</si>
  <si>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</si>
  <si>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</si>
  <si>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</si>
  <si>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</si>
  <si>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</si>
  <si>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</si>
  <si>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</si>
  <si>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</si>
  <si>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</si>
  <si>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</si>
  <si>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</si>
  <si>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</si>
  <si>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</si>
  <si>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</si>
  <si>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</si>
  <si>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</si>
  <si>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</si>
  <si>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</si>
  <si>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</si>
  <si>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</si>
  <si>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</si>
  <si>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</si>
  <si>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</si>
  <si>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</si>
  <si>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</si>
  <si>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</si>
  <si>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</si>
  <si>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</si>
  <si>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</si>
  <si>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</si>
  <si>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</si>
  <si>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</si>
  <si>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</si>
  <si>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</si>
  <si>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</si>
  <si>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</si>
  <si>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</si>
  <si>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</si>
  <si>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</si>
  <si>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</si>
  <si>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</si>
  <si>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</si>
  <si>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</si>
  <si>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</si>
  <si>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</si>
  <si>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</si>
  <si>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</si>
  <si>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</si>
  <si>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</si>
  <si>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</si>
  <si>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</si>
  <si>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</si>
  <si>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</si>
  <si>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</si>
  <si>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</si>
  <si>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</si>
  <si>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</si>
  <si>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</si>
  <si>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</si>
  <si>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</si>
  <si>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</si>
  <si>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</si>
  <si>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</si>
  <si>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</si>
  <si>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</si>
  <si>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</si>
  <si>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</si>
  <si>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</si>
  <si>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</si>
  <si>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</si>
  <si>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</si>
  <si>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</si>
  <si>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</si>
  <si>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</si>
  <si>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</si>
  <si>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</si>
  <si>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</si>
  <si>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</si>
  <si>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</si>
  <si>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</si>
  <si>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</si>
  <si>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</si>
  <si>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</si>
  <si>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</si>
  <si>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</si>
  <si>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</si>
  <si>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</si>
  <si>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</si>
  <si>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</si>
  <si>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</si>
  <si>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</si>
  <si>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</si>
  <si>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</si>
  <si>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</si>
  <si>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</si>
  <si>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</si>
  <si>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</si>
  <si>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</si>
  <si>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</si>
  <si>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</si>
  <si>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</si>
  <si>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</si>
  <si>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</si>
  <si>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</si>
  <si>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</si>
  <si>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</si>
  <si>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</si>
  <si>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</si>
  <si>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</si>
  <si>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</si>
  <si>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</si>
  <si>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</si>
  <si>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</si>
  <si>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</si>
  <si>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</si>
  <si>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</si>
  <si>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</si>
  <si>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</si>
  <si>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</si>
  <si>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</si>
  <si>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</si>
  <si>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</si>
  <si>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</si>
  <si>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</si>
  <si>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</si>
  <si>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</si>
  <si>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</si>
  <si>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</si>
  <si>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</si>
  <si>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</si>
  <si>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</si>
  <si>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</si>
  <si>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</si>
  <si>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</si>
  <si>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</si>
  <si>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</si>
  <si>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</si>
  <si>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</si>
  <si>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</si>
  <si>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</si>
  <si>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</si>
  <si>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</si>
  <si>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</si>
  <si>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</si>
  <si>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</si>
  <si>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</si>
  <si>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</si>
  <si>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</si>
  <si>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</si>
  <si>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</si>
  <si>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</si>
  <si>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</si>
  <si>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</si>
  <si>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</si>
  <si>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</si>
  <si>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</si>
  <si>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</si>
  <si>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</si>
  <si>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</si>
  <si>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</si>
  <si>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</si>
  <si>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</si>
  <si>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</si>
  <si>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</si>
  <si>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</si>
  <si>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</si>
  <si>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</si>
  <si>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</si>
  <si>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</si>
  <si>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</si>
  <si>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</si>
  <si>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</si>
  <si>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</si>
  <si>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</si>
  <si>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</si>
  <si>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</si>
  <si>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</si>
  <si>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</si>
  <si>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</si>
  <si>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</si>
  <si>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</si>
  <si>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</si>
  <si>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</si>
  <si>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 xml:space="preserve">Test Case Tab </t>
  </si>
  <si>
    <t xml:space="preserve">Date </t>
  </si>
  <si>
    <t>Internal Updates</t>
  </si>
  <si>
    <t xml:space="preserve">Internal Revenue Service </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</si>
  <si>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</si>
  <si>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</si>
  <si>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</si>
  <si>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</si>
  <si>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</si>
  <si>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</si>
  <si>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</si>
  <si>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</si>
  <si>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</si>
  <si>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</si>
  <si>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</si>
  <si>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</si>
  <si>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</si>
  <si>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</si>
  <si>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</si>
  <si>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</si>
  <si>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</si>
  <si>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</si>
  <si>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</si>
  <si>
    <t xml:space="preserve"> ▪ SCSEM Release Date: December 30, 2025</t>
  </si>
  <si>
    <t>SC-7 / CM-7</t>
  </si>
  <si>
    <t>Boundary Protection / Least Functionality</t>
  </si>
  <si>
    <t>Confirm site-to-site VPN uses only CNSSP-15 / NIST-approved algorithms for IKE and IPsec.</t>
  </si>
  <si>
    <t>Ensure the site-to-site VPN gateway’s exposed attack surface is restricted to required IPsec ports and peers.</t>
  </si>
  <si>
    <t>All active site-to-site tunnels use CNSSP-15 / NIST-approved algorithms; there are no SAs or policies using DES/3DES, DH 1/2/5, or SHA-1.</t>
  </si>
  <si>
    <t>Only authorized remote peer IPs can reach UDP 500/4500 and ESP on the gateway; all other IKE/IPsec traffic is blocked and logged. No other unnecessary services are exposed to the Internet.</t>
  </si>
  <si>
    <t>1. On each VPN gateway, run the vendor “show SA” commands (e.g., show crypto isakmp sa detail, show crypto ipsec sa, show vpn ike-sa, show vpn ipsec-sa). 
2. For each active site-to-site tunnel, record negotiated DH group, encryption, hash, and mode for IKE and IPsec. 
3. Verify only approved suites (e.g., DH group 16/20, AES-256, SHA-384/512, AES-CBC or AES-GCM) are present; confirm no DES/3DES, no DH group 1/2/5, no SHA-1.</t>
  </si>
  <si>
    <t>1. Review firewall/ACL rules in front of each VPN gateway. 
2. Confirm only UDP 500, UDP 4500, and ESP from known peer IPs are allowed to the gateway’s public IP. 
3. Verify there are deny rules for IKE/IPsec traffic from all other sources. 
4. From a test host with an unapproved source IP, attempt IKE connection; confirm blocked/logged.</t>
  </si>
  <si>
    <t>SC-10</t>
  </si>
  <si>
    <t>Network Disconnect</t>
  </si>
  <si>
    <t>Verify that the site-to-site VPN terminates network connections and security associations when a session ends or when the peer is unreachable, to prevent “orphaned” tunnels and hijacking.</t>
  </si>
  <si>
    <t>When a peer is unreachable or a session is idle beyond the defined threshold, IKE/IPsec SAs are cleared and related routes are withdrawn. No long-lived orphaned tunnels or stale SAs remain on the gateways.</t>
  </si>
  <si>
    <t>AC-4</t>
  </si>
  <si>
    <t>Information Flow Enforcement</t>
  </si>
  <si>
    <t>Ensure that inbound and outbound traffic over the site-to-site VPN is controlled by explicit security policies consistent with information-flow control requirements.</t>
  </si>
  <si>
    <t>Configuration Settings</t>
  </si>
  <si>
    <t>CM-7</t>
  </si>
  <si>
    <t>Least Functionality</t>
  </si>
  <si>
    <t xml:space="preserve">Examine the warning banner that is displayed when administrators connect to the VPN management interface.  Validate the warning banner language is compliant with IRS requirements. </t>
  </si>
  <si>
    <t>Examine system configurations and verify administrators are logged out of the VPN management interface and the session is terminated after no more than 30 minutes of inactivity.</t>
  </si>
  <si>
    <t xml:space="preserve">Examine the screen while an administrator attempts to login to the VPN management interface and view authenticator feedback to ensure passwords are not displayed during entry. </t>
  </si>
  <si>
    <t>SVPN-04</t>
  </si>
  <si>
    <t>Verify the agency has implemented an account management process for administrative access to Site-to-Site VPN gateways.</t>
  </si>
  <si>
    <t>1–2. The VPN administrator can demonstrate that an account-management process has been implemented for VPN gateway administrative access.</t>
  </si>
  <si>
    <t>SVPN-09</t>
  </si>
  <si>
    <t>Verify VPN gateway administrative (privileged) accounts are reviewed at least semi-annually for compliance with agency account-management requirements.</t>
  </si>
  <si>
    <t>1. VPN gateway administrative accounts are reviewed at least semi-annually for compliance with account-management requirements. 1a. Evidence of such reviews is available.</t>
  </si>
  <si>
    <t>SVPN-10</t>
  </si>
  <si>
    <t>Verify that VPN gateway administrative users utilize unique accounts.</t>
  </si>
  <si>
    <t>1–2. All VPN gateway administrative accounts are unique; there are no duplicate or generic admin accounts.</t>
  </si>
  <si>
    <t>SVPN-11</t>
  </si>
  <si>
    <t>Verify that the Site-to-Site VPN system does not contain duplicate privileged accounts, and that administrative identification and authentication are unique to each user or system.</t>
  </si>
  <si>
    <t>SVPN-01</t>
  </si>
  <si>
    <t>SVPN-03</t>
  </si>
  <si>
    <t>SVPN-06</t>
  </si>
  <si>
    <t>SVPN-07</t>
  </si>
  <si>
    <t>SVPN-08</t>
  </si>
  <si>
    <t>SVPN-12</t>
  </si>
  <si>
    <t>SVPN-29</t>
  </si>
  <si>
    <t>Verify that the Site-to-Site VPN gateways uniquely identify and authenticate specific peer devices using cryptographic, bidirectional authentication before establishing a tunnel.</t>
  </si>
  <si>
    <t>1. The organizational Site-to-Site VPN system restricts tunnel establishment to authorized peer devices only, using cryptographic, bidirectional authentication (e.g., IKEv2 with certificates or strong unique PSKs).</t>
  </si>
  <si>
    <t>SVPN-30</t>
  </si>
  <si>
    <t>Verify that Site-to-Site VPN gateway authenticators (pre-shared keys or certificates) meet strength requirements, are not vendor defaults, and are managed in accordance with agency procedures.</t>
  </si>
  <si>
    <t>SVPN-31</t>
  </si>
  <si>
    <t>Ensure that Site-to-Site VPN shared secrets and other sensitive authenticators are not stored in plaintext in offline configuration files or documentation.</t>
  </si>
  <si>
    <t>1. Site-to-Site VPN pre-shared keys, private keys, and other authenticators are not stored in plaintext in offline configuration files or documentation.</t>
  </si>
  <si>
    <t>SVPN-13</t>
  </si>
  <si>
    <t>SVPN-27</t>
  </si>
  <si>
    <t>IA-7</t>
  </si>
  <si>
    <t>Cryptographic Module Authentication</t>
  </si>
  <si>
    <t>Verify that Site-to-Site VPN gateways use FIPS-validated cryptographic modules for IPsec and IKE where required by agency policy.</t>
  </si>
  <si>
    <t>1. Interview the VPN/network administrator to determine how Site-to-Site VPN peers are authenticated (e.g., IKEv2 with certificates, unique pre-shared keys per peer). 
2. Examine the Site-to-Site VPN configuration (or “show vpn / show crypto” output) and verify that each tunnel is defined with specific peer identifiers (e.g., IP address, FQDN, certificate DN) and uses mutual cryptographic authentication.</t>
  </si>
  <si>
    <t>Verify that user IDs for VPN gateway administrative accounts follow approved username standards whenever possible (authentication server or local accounts).</t>
  </si>
  <si>
    <t>1. Discuss with the VPN/network administrator to ensure that a standard is used to generate all VPN gateway administrative user IDs (local and TACACS/RADIUS/other authentication-server IDs).</t>
  </si>
  <si>
    <t>1. All VPN gateway administrative user IDs, including TACACS (or other authentication server) IDs, follow approved username standards.</t>
  </si>
  <si>
    <t>SVPN-05</t>
  </si>
  <si>
    <t>Verify an authentication server (e.g., Active Directory, RADIUS, TACACS+) is used to identify and authenticate administrators who manage the Site-to-Site VPN gateways.</t>
  </si>
  <si>
    <t>1. Interview the VPN/network administrator and verify that an authentication server is used to identify and authenticate administrators for management of the Site-to-Site VPN gateways (rather than local standalone accounts wherever possible).</t>
  </si>
  <si>
    <t>1. An authentication server is used to identify and authenticate administrators for management of the Site-to-Site VPN gateways.</t>
  </si>
  <si>
    <t>Verify that multi-factor authentication is required for all administrative access to Site-to-Site VPN gateways and that one factor is provided by a separate AAL2-compliant device (e.g., token, smartcard, authenticator app).</t>
  </si>
  <si>
    <t>SVPN-14</t>
  </si>
  <si>
    <t>Verify that Site-to-Site VPN gateways do not allow blank passwords for any local administrative accounts.</t>
  </si>
  <si>
    <t>1. The Site-to-Site VPN gateways do not allow the use of null or blank passwords for any local administrative accounts.</t>
  </si>
  <si>
    <t>1. Interview the VPN/network administrator to determine how administrators authenticate when accessing the Site-to-Site VPN management interfaces (web, SSH, console, etc.). 
2. Examine VPN gateway and/or authentication-server configuration to verify that MFA is enforced for all administrative accounts (e.g., smartcard + PIN, token + password, authenticator app + password). 
3. Confirm that at least one factor is provided via a device separate from the system gaining access and that the device type is approved (AAL2-equivalent per agency standards).</t>
  </si>
  <si>
    <t>1. Examine password requirements for local administrative accounts on the Site-to-Site VPN gateways and ensure a password is required for all local logins. 
2. Where feasible, attempt to create or use a local administrative account with a blank password in a controlled test environment (not production) to confirm it is rejected.</t>
  </si>
  <si>
    <t>1. All administrative access paths used to manage Site-to-Site VPN gateways require multi-factor authentication. 
2. At least one factor is provided by a separate, agency-approved authenticator device (e.g., smartcard, OTP token, authenticator app).</t>
  </si>
  <si>
    <t>1. VPN user passwords enforced by the authentication system meet interim IA-5 guidance: minimum length 14, long passphrases allowed, passwords sent only over encrypted channels, and stored using salted key-derivation functions. 
2. The organization maintains a list of commonly used/expected/compromised passwords, checks new passwords against it, and requires periodic change of any existing passwords found on the list; or, where this is not technically possible, the mitigating controls (90-day max age + 24-generation history) are implemented. 
3. Service account passwords used for VPN/authentication have a maximum age of 366 days and a minimum history of 10 generations (or six months by time). 
4. Users are required to change passwords immediately after account recovery.</t>
  </si>
  <si>
    <t>SVPN-15</t>
  </si>
  <si>
    <t>SVPN-42</t>
  </si>
  <si>
    <t>SVPN-43</t>
  </si>
  <si>
    <t>SVPN-44</t>
  </si>
  <si>
    <t>SVPN-45</t>
  </si>
  <si>
    <t>SVPN-46</t>
  </si>
  <si>
    <t>SVPN-47</t>
  </si>
  <si>
    <t>SVPN-48</t>
  </si>
  <si>
    <t>SVPN-16</t>
  </si>
  <si>
    <t>SVPN-17</t>
  </si>
  <si>
    <t>SVPN-18</t>
  </si>
  <si>
    <t>SVPN-19</t>
  </si>
  <si>
    <t>SVPN-20</t>
  </si>
  <si>
    <t>SVPN-22</t>
  </si>
  <si>
    <t>SVPN-23</t>
  </si>
  <si>
    <t>SVPN-24</t>
  </si>
  <si>
    <t>SVPN-32</t>
  </si>
  <si>
    <t>SVPN-33</t>
  </si>
  <si>
    <t>SVPN-34</t>
  </si>
  <si>
    <t>SVPN-35</t>
  </si>
  <si>
    <t>SVPN-36</t>
  </si>
  <si>
    <t>SVPN-38</t>
  </si>
  <si>
    <t>SVPN-39</t>
  </si>
  <si>
    <t>SVPN-40</t>
  </si>
  <si>
    <t>SVPN-41</t>
  </si>
  <si>
    <t>1. Interview the VPN or network administrator and verify that account-management procedures have been implemented for VPN gateway administrative and system account creation, termination, and expiration. 
2. Examine the account-management system workflow and/or completed access requests and approvals for VPN gateway administrative accounts.</t>
  </si>
  <si>
    <t>1. Obtain the organization’s information-flow policy (approved networks, ports, protocols for this interconnection). 
2. Review VPN configuration for an explicit IPsec policy / transform set / proposal that defines allowed crypto parameters and is bound to the Site-to-Site tunnel. 
3. Review firewall / security rules applied to the VPN interface or tunnel (on both ends) to confirm that only approved source/destination networks and ports are permitted. 
4. From a test host on each side, attempt to send unauthorized traffic (e.g., disallowed port or subnet) over the tunnel.</t>
  </si>
  <si>
    <t>A specific VPN/IPsec policy is bound to the Site-to-Site tunnel. Only documented subnets and ports are permitted to traverse the tunnel; unauthorized traffic attempts are blocked and (where configured) logged. No “any-any” rules or implicit allow rules exist for VPN traffic.</t>
  </si>
  <si>
    <t>All site-to-site tunnels use ESP in tunnel mode. No Site-to-Site tunnel relies solely on AH or ESP-transport mode except where explicitly documented and risk-accepted. Packet capture on the external segment shows only encrypted payload and encapsulated inner IP headers.</t>
  </si>
  <si>
    <t>1. Review VPN gateway configuration for IKE versions enabled on each site-to-site tunnel. Confirm that IKEv2 is enabled and IKEv1 is disabled, unless there is a documented exception. 
2. Check global / profile settings to ensure legacy or unapproved key-exchange methods are not allowed for Site-to-Site tunnels by default. 
3. Use “show IKE SA / show VPN SA” to verify that active SAs for the Site-to-Site tunnels are negotiated with IKEv2. 
4. If possible, attempt to initiate a connection using IKEv1 (or other disallowed protocol) from a test peer and confirm that the negotiation fails and is logged.</t>
  </si>
  <si>
    <t>All site-to-site VPN SAs are negotiated using IKEv2 only (or other org-approved protocols). IKEv1 or other restricted protocols are disabled or blocked for Site-to-Site use, except for explicitly documented, risk-accepted exceptions. Attempts to use unapproved protocols are rejected and logged.</t>
  </si>
  <si>
    <t>1. Examine the Site-to-Site VPN configuration to identify the type of authenticator used between gateways (PSKs or certificates). 
2. If PSKs are used, review a sample (via secure viewing with the admin) or documentation to confirm they are strong (length/complexity) and not vendor-supplied defaults. 
3. If certificates are used, confirm they are issued by an approved CA, have valid dates, and appropriate key lengths/algorithms per agency/NIST requirements. 
4. Interview the VPN administrator to determine how often Site-to-Site VPN authenticators are changed/rotated and how lost/compromised keys are handled.</t>
  </si>
  <si>
    <t>1. Identify the make/model and software version of the VPN gateways providing Site-to-Site tunnels. 
2. Review vendor documentation or FIPS 140-2/140-3 validation listings to confirm that the cryptographic module used for IPsec/IKE is FIPS-validated if required by agency policy. 
3. Interview the VPN administrator to confirm that non-FIPS crypto modes are not enabled when FIPS mode is required.</t>
  </si>
  <si>
    <t>1. Examine the list of VPN gateway privileged accounts and confirm there are no duplicate accounts, other than a documented local “break-glass” admin if required. 
2. Interview the VPN administrator to confirm any such local admin/root account is used only for emergencies and is tightly controlled (e.g., credentials stored and rotated per policy).</t>
  </si>
  <si>
    <r>
      <t>Ensure that only </t>
    </r>
    <r>
      <rPr>
        <b/>
        <sz val="10"/>
        <color rgb="FF000000"/>
        <rFont val="Arial"/>
        <family val="2"/>
      </rPr>
      <t>IKEv2</t>
    </r>
    <r>
      <rPr>
        <sz val="10"/>
        <color rgb="FF000000"/>
        <rFont val="Arial"/>
        <family val="2"/>
      </rPr>
      <t> (and other organization-approved protocols) is used for establishing SAs on site-to-site VPNs, and prohibited/legacy protocols (e.g., IKEv1, weak suites) are disabled.</t>
    </r>
  </si>
  <si>
    <r>
      <t>1. Review VPN gateway configuration on both ends for </t>
    </r>
    <r>
      <rPr>
        <b/>
        <sz val="10"/>
        <color rgb="FF000000"/>
        <rFont val="Arial"/>
        <family val="2"/>
      </rPr>
      <t>dead-peer detection (DPD)</t>
    </r>
    <r>
      <rPr>
        <sz val="10"/>
        <color rgb="FF000000"/>
        <rFont val="Arial"/>
        <family val="2"/>
      </rPr>
      <t>, </t>
    </r>
    <r>
      <rPr>
        <b/>
        <sz val="10"/>
        <color rgb="FF000000"/>
        <rFont val="Arial"/>
        <family val="2"/>
      </rPr>
      <t>IKE keepalives</t>
    </r>
    <r>
      <rPr>
        <sz val="10"/>
        <color rgb="FF000000"/>
        <rFont val="Arial"/>
        <family val="2"/>
      </rPr>
      <t>, and/or </t>
    </r>
    <r>
      <rPr>
        <b/>
        <sz val="10"/>
        <color rgb="FF000000"/>
        <rFont val="Arial"/>
        <family val="2"/>
      </rPr>
      <t>idle timeout</t>
    </r>
    <r>
      <rPr>
        <sz val="10"/>
        <color rgb="FF000000"/>
        <rFont val="Arial"/>
        <family val="2"/>
      </rPr>
      <t> settings for IPsec/IKE SAs. 
2. Confirm that timers are set according to organizational policy (e.g., DPD interval and retry/threshold values). 
3. In a test window, make one VPN peer unreachable (e.g., block its IP or shut the external interface) while no user traffic is flowing. 
4. Observe security associations and routing tables using vendor-specific “show VPN / show IKE / show IPsec SA” commands.</t>
    </r>
  </si>
  <si>
    <r>
      <t>Verify that the VPN is configured to use </t>
    </r>
    <r>
      <rPr>
        <b/>
        <sz val="10"/>
        <color rgb="FF000000"/>
        <rFont val="Arial"/>
        <family val="2"/>
      </rPr>
      <t>ESP in tunnel mode</t>
    </r>
    <r>
      <rPr>
        <sz val="10"/>
        <color rgb="FF000000"/>
        <rFont val="Arial"/>
        <family val="2"/>
      </rPr>
      <t> (not AH-only and not transport mode) to protect confidentiality, integrity, and IP header information for site-to-site traffic.</t>
    </r>
  </si>
  <si>
    <t>1. All Site-to-Site VPN authenticators are strong, unique, and not vendor defaults. 
2. Certificates (if used) are valid, from an approved CA, and meet agency crypto requirements. 
3. The administrator can describe a process for periodic rotation and for replacement of compromised authenticators.</t>
  </si>
  <si>
    <t>1. Review IPsec Phase-2 (child SA) configuration for each Site-to-Site tunnel and confirm: 
   ( a) Protocol = ESP, 
   (b) Mode = tunnel (or equivalent vendor terminology), and 
   (c) no policies that allow AH-only or ESP-transport for the Site-to-Site tunnel, unless explicitly authorized. 
2. Use vendor-specific “show IPsec SA / show VPN details” to verify that active SAs for the tunnel are using ESP-tunnel. 
3. Optionally, capture traffic on the external network and confirm that internal IP headers are encapsulated (i.e., only outer tunnel IP headers are visible).</t>
  </si>
  <si>
    <t>1. All privileged VPN gateway accounts are unique; there are no duplicate accounts with the exception of a documented local admin used only for emergencies. 
2. No shared privileged accounts are used other than when operationally required (e.g., device root/local admin), and those are tightly controlled in accordance with policy.</t>
  </si>
  <si>
    <t>1. Examine the list of VPN gateway administrative/privileged accounts and ensure all administrative accounts are unique and mapped to individual users or documented service accounts. 
2. Interview the VPN administrator to see if any administrative accounts are shared inappropriately.</t>
  </si>
  <si>
    <t>1. Review saved Site-to-Site VPN configuration files and backup exports for the VPN gateways to ensure pre-shared keys, private keys, and other authenticators are not stored in clear text. 
2. If separate design documents or runbooks are used, review them to ensure they do not contain plaintext keys or passwords.</t>
  </si>
  <si>
    <t>1. Identify the authentication source used for VPN gateway administrative logins (e.g., local accounts, Active Directory, TACACS+/RADIUS) and any service accounts used by the VPN (e.g., for AAA/management).
2. Verify that the authentication system enforces a minimum password length of 14 characters for these accounts.
3. Confirm that the system allows long passwords and passphrases, including spaces and all printable characters, and does not require specific character classes (upper/lower/number/special) unless used as a mitigation where blacklist checks are not technically feasible.
4. Verify that passwords for these accounts are only transmitted over cryptographically protected channels (e.g., TLS, SSH, IPsec).
5. Confirm that passwords are stored using an approved salted key-derivation function, typically by reviewing documentation for the authentication system (e.g., AD/IdP security documentation or VPN vendor documentation for local accounts).
6. Verify that automated tools are employed to assist administrators in selecting strong passwords (e.g., password strength meter, real-time feedback during password creation).
7. Confirm that when an admin or service account is recovered/reset, the system requires immediate selection of a new password at first logon.
8. Determine whether the organization maintains and uses a list of commonly used, expected, or compromised passwords:
   (a) Verify that such a list exists and is updated at least annually and after any suspected compromise.
   (b) Verify that when an administrator or service account password is created/changed, it is checked against this list and rejected if found.
   (c) Verify that any existing passwords found on the list are changed at least annually.
9. If the system cannot technically check passwords against this list, verify required mitigating controls:
   (a) Minimum password age is 1 day.
   (b) Maximum password age for administrative accounts is 90 days or less.
   (c) Password history/reuse is at least 24 generations or 6 months where history by count is not possible.
10. For service accounts used with Site-to-Site VPN (e.g., AAA service accounts, management service accounts), verify that:
   (a) Passwords have a maximum age of 366 days.
   (b) Password history/reuse is at least 10 generations or 6 months where history by count is not possible.</t>
  </si>
  <si>
    <t>1. Identify the authentication sources used for Remote Access VPN, including:
   (a) End user authentication (e.g., Active Directory, RADIUS, LDAP, IdP/SSO).
   (b) VPN gateway administrative logins (e.g., local accounts, Active Directory, TACACS+/RADIUS).
   (c) Service accounts used by the VPN (e.g., for AAA/management).
2. Verify that the authentication system enforces a minimum password length of 14 characters for all account types (end users, administrators, and service accounts).
3. Confirm that the system allows long passwords and passphrases, including spaces and all printable characters, and does not require specific character classes (upper/lower/number/special) unless used as a mitigation where blacklist checks are not technically feasible.
4. Verify that passwords for all accounts are only transmitted over cryptographically protected channels (e.g., TLS, SSH, IPsec).
5. Confirm that passwords are stored using an approved salted key-derivation function, typically by reviewing documentation for the authentication system (e.g., AD/IdP security documentation or VPN vendor documentation for local accounts).
6. Verify that automated tools are employed to assist users and administrators in selecting strong passwords (e.g., password strength meter, real-time feedback during password creation).
7. Confirm that when any account (end user, admin, or service account) is recovered/reset, the system requires immediate selection of a new password at first logon.
8. Determine whether the organization maintains and uses a list of commonly used, expected, or compromised passwords:
   (a) Verify that such a list exists and is updated at least annually and after any suspected compromise.
   (b) Verify that when any user, administrator, or service account password is created/changed, it is checked against this list and rejected if found.
   (c) Verify that any existing passwords found on the list are changed at least annually.
9. If the system cannot technically check passwords against this list, verify required mitigating controls for end user and administrative accounts:
   (a) Minimum password age is 1 day.
   (b) Maximum password age is 90 days or less.
   (c) Password history/reuse is at least 24 generations or 6 months where history by count is not possible.
10. For service accounts used with Remote Access VPN (e.g., AAA service accounts, management service accounts), verify that:
   (a) Passwords have a maximum age of 366 days.
   (b) Password history/reuse is at least 10 generations or 6 months where history by count is not possible.</t>
  </si>
  <si>
    <t>Ensure all VPN-related password parameters meet IRS Publication 1075 and IRS Interim Guidance for IA-5 (Authenticator Management)</t>
  </si>
  <si>
    <t>HPW2:Password does not expire timely
HPW3:Minimum password length is too short
HPW4:Minimum password age does not exist
HPW6:Password history is insufficient
HPW11: Password transmission does not use strong cryptography (ADD)
HPW12:Passwords do not meet complexity requirements
HPW19:More than one Publication 1075 password requirement is not met
HPW20:User is not required to change password upon first use
HPW21:Passwords are allowed to be stored unencrypted in config files (ADD)
HPW100:Other (ADD - for compromised list/automated tools</t>
  </si>
  <si>
    <t>HPW2
HPW3
HPW4
HPW6
HPW11
HPW12
HPW19
HPW20
HPW21
HPW100</t>
  </si>
  <si>
    <t>1. VPN user passwords enforced by the authentication system meet interim IA-5 guidance: minimum length 14, long passphrases allowed, passwords sent only over encrypted channels, and stored using salted key-derivation functions. 
2. The organization maintains a list of commonly used/expected/compromised passwords, checks new passwords against it, and requires periodic change of any existing passwords found on the list; or, where this is not technically possible, the mitigating controls (90-day max age + 24-generation history) are implemented. 
3. Service account passwords used for VPN/authentication have a maximum age of 366 days and a minimum history of 10 generations (or six months by time). 
4. Users are required to change passwords immediately after account recovery.</t>
  </si>
  <si>
    <t>HSC42
HSC43</t>
  </si>
  <si>
    <t>HSC42: Encryption capabilities do not meet the latest FIPS 140 requirements
HSC43: The version of TLS is not using the latest NIST 800-52 approved protocols</t>
  </si>
  <si>
    <t>1. VPN management interface uses TLS 1.2 or higher.
2. TLS 1.0 and 1.1 are disabled.
3. Only FIPS-approved cipher suites enabled.
4. SSHv2 with approved algorithms for CLI management.</t>
  </si>
  <si>
    <t>1. Access the VPN management interface (web GUI) and verify TLS version using browser or SSL testing tool.
2. Confirm TLS 1.0 and TLS 1.1 are disabled.
3. Verify only FIPS-approved cipher suites are enabled.
4. If SSH is used for CLI management, verify SSHv2 with FIPS-approved algorithms.</t>
  </si>
  <si>
    <r>
      <t xml:space="preserve">Verify the VPN management interface uses TLS 1.2 or higher with FIPS-approved cipher suites for administrative access. 
</t>
    </r>
    <r>
      <rPr>
        <b/>
        <sz val="10"/>
        <rFont val="Arial"/>
        <family val="2"/>
      </rPr>
      <t>Note</t>
    </r>
    <r>
      <rPr>
        <sz val="10"/>
        <rFont val="Arial"/>
        <family val="2"/>
      </rPr>
      <t xml:space="preserve">: </t>
    </r>
    <r>
      <rPr>
        <i/>
        <sz val="10"/>
        <rFont val="Arial"/>
        <family val="2"/>
      </rPr>
      <t>IPsec tunnel encryption is tested separately in SVPN-46.</t>
    </r>
  </si>
  <si>
    <t>Ensure the system audits Site-to-Site VPN tunnel establishment and teardown events.</t>
  </si>
  <si>
    <t>1. All Site-to-Site tunnel establishment, teardown, and authentication events are logged.</t>
  </si>
  <si>
    <t>Verify that the VPN produces audit records that contain sufficient information to establish what events occurred, the sources of the events, and the outcomes of the events.</t>
  </si>
  <si>
    <t>1. Sufficient security relevant data is captured in system logs including timestamps, peer/user identification, action attempted, and outcome.</t>
  </si>
  <si>
    <t>1. Obtain and review VPN audit logs that document Site-to-Site tunnel events. At a minimum, ensure the following is captured:
(a) Successful tunnel establishment (IKE/IPsec SA creation)
(b) Failed tunnel establishment attempts
(c) Tunnel teardown events
(d) Peer authentication successes and failures
(e) Rekey events</t>
  </si>
  <si>
    <t>SVPN-28</t>
  </si>
  <si>
    <t>HSC19: Network perimeter devices do not properly restrict traffic
HAC40: The system does not effectively utilize whitelists or ACLs</t>
  </si>
  <si>
    <t>HTC16: The VPN concentrator is not configured securely
HCM10: System has unneeded functionality installed</t>
  </si>
  <si>
    <t>HTC16
HCM10</t>
  </si>
  <si>
    <t>HPW3
HSC29</t>
  </si>
  <si>
    <t>HPW3: Minimum password length is too short
HSC29: Cryptographic key pairs are not properly managed</t>
  </si>
  <si>
    <t>HPW21: Passwords are allowed to be stored unencrypted in config files
HAC47: Files containing authentication information are not adequately protected</t>
  </si>
  <si>
    <t>HPW21
HAC47</t>
  </si>
  <si>
    <t>HSC19
HAC40</t>
  </si>
  <si>
    <t>SC-8(1)</t>
  </si>
  <si>
    <t>Transmission Confidentiality - Anti-Replay</t>
  </si>
  <si>
    <t>Examine &amp; Test</t>
  </si>
  <si>
    <t>Verify IPsec anti-replay protection is enabled to prevent replay attacks.</t>
  </si>
  <si>
    <t>SC-12</t>
  </si>
  <si>
    <t>Cryptographic Key Establishment - Perfect Forward Secrecy</t>
  </si>
  <si>
    <t>Verify Perfect Forward Secrecy (PFS) is enabled for IPsec Phase 2 (Child SA) negotiations.</t>
  </si>
  <si>
    <t>Cryptographic Key Establishment - SA Lifetimes</t>
  </si>
  <si>
    <t>Verify IKE and IPsec Security Association (SA) lifetimes are configured within acceptable limits.</t>
  </si>
  <si>
    <t>Transmission Confidentiality - Tunnel Mode</t>
  </si>
  <si>
    <t>Verify IPsec is configured in Tunnel Mode for Site-to-Site VPN to protect entire IP packets.</t>
  </si>
  <si>
    <t>Authenticator Management - Pre-Shared Key Strength</t>
  </si>
  <si>
    <t>If pre-shared keys (PSK) are used for IKE authentication, verify they meet minimum strength requirements.</t>
  </si>
  <si>
    <t>1. Review VPN configuration for anti-replay settings.
2. Verify anti-replay window is enabled and appropriately sized.
3. Confirm anti-replay is not disabled on any tunnel.
4. If possible, test replay attack detection using packet capture and replay tools.</t>
  </si>
  <si>
    <t>1. Anti-replay protection is enabled on all IPsec tunnels.
2. Anti-replay window size is configured appropriately.
3. Replayed packets are dropped and logged</t>
  </si>
  <si>
    <t>1. Review VPN IPsec configuration for PFS settings.
2. Verify PFS is enabled using DH Group 14 (2048-bit) or higher.
3. Confirm PFS is applied to all Site-to-Site tunnels.
4. Interview administrator to confirm PFS requirement is understood.</t>
  </si>
  <si>
    <t>1. PFS is enabled on all IPsec tunnels.
2. PFS uses DH Group 14 or higher.
3. Compromise of one session key does not compromise past/future sessions.</t>
  </si>
  <si>
    <t>1. Review IKE SA (Phase 1) lifetime settings.
2. Review IPsec SA (Phase 2) lifetime settings.
3. Verify IKE SA lifetime does not exceed 24 hours.
4. Verify IPsec SA lifetime does not exceed 8 hours or 256 GB of data.
5. Confirm rekey occurs before SA expiration.</t>
  </si>
  <si>
    <t>1. IKE SA lifetime ≤ 24 hours.
2. IPsec SA lifetime ≤ 8 hours or 256 GB.
3. Rekeying occurs automatically before expiration.</t>
  </si>
  <si>
    <t>1. Review VPN IPsec configuration for mode settings.
2. Verify Tunnel Mode is configured (not Transport Mode).
3. Confirm both source and destination IP headers are encapsulated and encrypted.</t>
  </si>
  <si>
    <t>1. IPsec Tunnel Mode is configured for all Site-to-Site tunnels.
2. Original IP headers are encapsulated within ESP.</t>
  </si>
  <si>
    <t>1. Determine if PSK or certificate-based authentication is used.
2. If PSK, verify key length is minimum 24 characters.
3. Verify PSK is random and not dictionary-based.
4. Verify unique PSK per tunnel (no shared keys across tunnels).
5. Verify PSK is securely stored and not in plaintext config files.</t>
  </si>
  <si>
    <t>1. PSK length ≥ 24 characters.
2. PSK is random/complex.
3. Unique PSK per tunnel.
4. PSK stored securely, not in plaintext.</t>
  </si>
  <si>
    <t>SVPN-02</t>
  </si>
  <si>
    <t>SVPN-21</t>
  </si>
  <si>
    <t>SVPN-25</t>
  </si>
  <si>
    <t>SVPN-26</t>
  </si>
  <si>
    <t>HAC65:Multi-factor authentication is not required for internal privileged access</t>
  </si>
  <si>
    <t>1. Review the system configuration to identify current patch level.
2. Refer to the vendor's support website and cross-reference the latest security patch update with the system's current patch level. Check to ensure that known vulnerabilities (e.g., Heartbleed) have been remediated.
Note: This test requires the tester to research the current vendor-supplied patch level.</t>
  </si>
  <si>
    <r>
      <t xml:space="preserve">1. Interview the VPN administrator and ensure if the device is remotely managed, it is using multi-factor authentication and encrypted sessions. Only true multi-factor authentication mechanisms should be used, such as a password and a hardware token, or a password and biometric device. 
2. Examine procedures to determine how multi-factor authentication is implemented for all remote access. If a PIN is used as an authenticator for MFA, ensure the following is enforced:
   (a) Minimum length of 8 digits or maximum length allowable by the device
   (b) Enforce complex sequences (e.g., 73961548 – no repeating digits and no sequential digits)
   (c) Do not store with the SmartCard
   (d) Do not share
</t>
    </r>
    <r>
      <rPr>
        <b/>
        <sz val="10"/>
        <color rgb="FFFF0000"/>
        <rFont val="Arial"/>
        <family val="2"/>
      </rPr>
      <t xml:space="preserve">Note: If step 1 / MFA is fully implemented, but the complexity/length requirements in step 2 are not met this finding may be downgraded to moderate.
</t>
    </r>
    <r>
      <rPr>
        <sz val="10"/>
        <color rgb="FF000000"/>
        <rFont val="Arial"/>
        <family val="2"/>
      </rPr>
      <t xml:space="preserve">
Note:  Implementing a jump server, or requiring two different passwords for accessing a system does not solely constitute multi-factor authentication. </t>
    </r>
  </si>
  <si>
    <t>1. Review network diagrams to verify that there are only a limited number of VPN access points implemented.
2. Interview the VPN administrator to verify that there are only a limited number of VPN access points implemented.</t>
  </si>
  <si>
    <t>Site-to-Site VPN uses a technology that establishes a secure tunnel using FIPS 140 validated encryption.</t>
  </si>
  <si>
    <t>1. Interview the VPN administrator to determine if measures are taken to restrict the use of auditing tools and protect their output so that they can only be read by users with appropriate privileges, and cannot be deleted or modified.
2. Examine if all audit logs (Site-to-Site tunnel events and VPN administrator actions) are sent to a SIEM for review and analysis by security personnel. Ensure personnel who review and clear audit logs are separate from personnel that perform non-audit administration.</t>
  </si>
  <si>
    <t>1. Interview VPN administrator and determine when the last audit logs were reviewed.
2. Examine reports that demonstrate monitoring of security violations, such as failed tunnel establishments or unauthorized access attempts.
Note: If device audit logs (Site-to-Site tunnel and VPN administrator logs) are correlated and reviewed at the enterprise-level (e.g., through the implementation of a SIEM tool), this test case will be N/A and will be evaluated in the agency's Network Assessment.</t>
  </si>
  <si>
    <t>Site-to-Site VPN tunnel logs and administrative logs are reviewed on a weekly basis for anomalies (e.g., failed tunnel establishments, unauthorized access attempts, configuration changes, etc.).
Exceptions and violations are properly analyzed and appropriate actions are taken.</t>
  </si>
  <si>
    <t xml:space="preserve">1-2. VPN administrators/security personnel regularly review all Site-to-Site VPN tunnel and administrator logs on a weekly basis, are reviewing anomalies, and are documenting findings and reporting potential anomalies. 
</t>
  </si>
  <si>
    <t>1. Examine local configuration or account management settings and determine if administrator accounts are locked from the device after no more than three unsuccessful consecutive attempts within a 120-minute period.
2. Verify that locked accounts remain locked for a minimum of 15 minutes or until an administrator manually unlocks the account.</t>
  </si>
  <si>
    <t>1. Administrator accounts are locked after three consecutive incorrect attempts within a 120-minute period.
2. Locked accounts remain locked for a minimum of 15 minutes or until manually unlocked by an administrator.</t>
  </si>
  <si>
    <t>1. Examine VPN vendor documentation to determine if the VPN is capable of FIPS 140 validated cryptographic modules.
2. Interview the VPN administrator to determine if the VPN is using the latest FIPS validated cryptographic modules.
Note: The National Institute of Standards and Technology's (NIST) Cryptographic Module Validation Program (CMVP) list is located at: https://csrc.nist.gov/projects/cryptographic-module-validation-program
CMVP stopped accepting FIPS 140-2 submissions for new validation certificates on 9/21/2021. However, many 140-2 certificates will be valid through 2026. Check the NIST website for further guidance.</t>
  </si>
  <si>
    <t>1. Interview the VPN administrator or security administrator and determine how often VPN gateway administrative accounts are reviewed.
   (a) If reviews are performed, determine who performs them and what artifacts (reports, tickets, lists) are produced.</t>
  </si>
  <si>
    <t>1. Examine a list of privileged users with administrative VPN access and determine the proper account authorization is in place.
2. Examine a list of recently departed personnel and verify that their VPN access was revoked or deactivated in a timely manner (e.g., less than two days).</t>
  </si>
  <si>
    <t>Verify the VPN enforces administrator account lockout after no more than three unsuccessful logon attempts within a 120-minute period, with accounts remaining locked for a minimum of 15 minutes.</t>
  </si>
  <si>
    <t>1. The warning banner is compliant with IRS guidelines and contains the following four elements:
   (a) The system contains US government information
   (b) User actions are monitored and audited
   (c) Unauthorized use of the system is prohibited
   (d) Unauthorized use of the system is subject to criminal and civil penalties</t>
  </si>
  <si>
    <t>1. End user accounts are reviewed at least annually for compliance with account management requirements.
2. Privileged VPN accounts are reviewed at least semi-annually for compliance with account management requirements.</t>
  </si>
  <si>
    <r>
      <rPr>
        <u/>
        <sz val="10"/>
        <rFont val="Arial"/>
        <family val="2"/>
      </rPr>
      <t>End Users:</t>
    </r>
    <r>
      <rPr>
        <sz val="10"/>
        <rFont val="Arial"/>
        <family val="2"/>
      </rPr>
      <t xml:space="preserve">
1. Examine account management settings and determine if end user accounts are locked from the device after no more than three unsuccessful consecutive attempts within a 120-minute period.
2. Verify that locked end user accounts remain locked for a minimum of 15 minutes or until an administrator manually unlocks the account.
</t>
    </r>
    <r>
      <rPr>
        <u/>
        <sz val="10"/>
        <rFont val="Arial"/>
        <family val="2"/>
      </rPr>
      <t xml:space="preserve">
Administrators:</t>
    </r>
    <r>
      <rPr>
        <sz val="10"/>
        <rFont val="Arial"/>
        <family val="2"/>
      </rPr>
      <t xml:space="preserve">
1. Examine local configuration or account management settings and determine if administrator accounts are locked from the device after no more than three unsuccessful consecutive attempts within a 120-minute period.
2. Verify that locked administrator accounts remain locked for a minimum of 15 minutes or until manually unlocked.</t>
    </r>
  </si>
  <si>
    <t>1. End user accounts are locked after three consecutive incorrect attempts within a 120-minute period.
2. Administrator accounts are locked after three consecutive incorrect attempts within a 120-minute period.
3. Locked accounts remain locked for a minimum of 15 minutes or until manually unlocked by an administrator.</t>
  </si>
  <si>
    <r>
      <rPr>
        <u/>
        <sz val="10"/>
        <rFont val="Arial"/>
        <family val="2"/>
      </rPr>
      <t>End users:</t>
    </r>
    <r>
      <rPr>
        <sz val="10"/>
        <rFont val="Arial"/>
        <family val="2"/>
      </rPr>
      <t xml:space="preserve">
1. Examine the screen while an end user attempts to login and view authenticator feedback to ensure passwords are not displayed during entry.
</t>
    </r>
    <r>
      <rPr>
        <u/>
        <sz val="10"/>
        <rFont val="Arial"/>
        <family val="2"/>
      </rPr>
      <t>Administrators:</t>
    </r>
    <r>
      <rPr>
        <sz val="10"/>
        <rFont val="Arial"/>
        <family val="2"/>
      </rPr>
      <t xml:space="preserve">
1. Examine the screen while an administrator attempts to login to the VPN management interface and view authenticator feedback to ensure passwords are not displayed during entry.</t>
    </r>
  </si>
  <si>
    <r>
      <rPr>
        <u/>
        <sz val="10"/>
        <rFont val="Arial"/>
        <family val="2"/>
      </rPr>
      <t>End users:</t>
    </r>
    <r>
      <rPr>
        <sz val="10"/>
        <rFont val="Arial"/>
        <family val="2"/>
      </rPr>
      <t xml:space="preserve">
1. Examine the warning banner that is displayed when end users connect through the VPN. Validate the warning banner language is compliant with IRS requirements.
</t>
    </r>
    <r>
      <rPr>
        <u/>
        <sz val="10"/>
        <rFont val="Arial"/>
        <family val="2"/>
      </rPr>
      <t xml:space="preserve">
Administrators:</t>
    </r>
    <r>
      <rPr>
        <sz val="10"/>
        <rFont val="Arial"/>
        <family val="2"/>
      </rPr>
      <t xml:space="preserve">
1. Examine the warning banner that is displayed when administrators connect to the VPN management interface. Validate the warning banner language is compliant with IRS requirements.</t>
    </r>
  </si>
  <si>
    <t xml:space="preserve">1. The warning banner is compliant with IRS guidelines and contains the following four elements:
   (a) The system contains US government information
   (b) User actions are monitored and audited
   (c) Unauthorized use of the system is prohibited
   (d) Unauthorized use of the system is subject to criminal and civil penalties
</t>
  </si>
  <si>
    <r>
      <rPr>
        <u/>
        <sz val="10"/>
        <rFont val="Arial"/>
        <family val="2"/>
      </rPr>
      <t>End users:</t>
    </r>
    <r>
      <rPr>
        <sz val="10"/>
        <rFont val="Arial"/>
        <family val="2"/>
      </rPr>
      <t xml:space="preserve">
1. Examine system configurations and verify end users are logged out and the session is terminated after no more than 30 minutes of inactivity.
</t>
    </r>
    <r>
      <rPr>
        <u/>
        <sz val="10"/>
        <rFont val="Arial"/>
        <family val="2"/>
      </rPr>
      <t xml:space="preserve">
Administrators:</t>
    </r>
    <r>
      <rPr>
        <sz val="10"/>
        <rFont val="Arial"/>
        <family val="2"/>
      </rPr>
      <t xml:space="preserve">
1. Examine system configurations and verify administrators are logged out of the VPN management interface and the session is terminated after no more than 30 minutes of inactivity.</t>
    </r>
  </si>
  <si>
    <r>
      <rPr>
        <u/>
        <sz val="10"/>
        <rFont val="Arial"/>
        <family val="2"/>
      </rPr>
      <t>End users:</t>
    </r>
    <r>
      <rPr>
        <sz val="10"/>
        <rFont val="Arial"/>
        <family val="2"/>
      </rPr>
      <t xml:space="preserve">
1. Interview VPN administrator or security administrator and determine how often VPN accounts for regular end users are reviewed.
</t>
    </r>
    <r>
      <rPr>
        <u/>
        <sz val="10"/>
        <rFont val="Arial"/>
        <family val="2"/>
      </rPr>
      <t>Administrators:</t>
    </r>
    <r>
      <rPr>
        <sz val="10"/>
        <rFont val="Arial"/>
        <family val="2"/>
      </rPr>
      <t xml:space="preserve">
1. Interview VPN administrator or security administrator and determine how often VPN accounts for privileged users are reviewed.</t>
    </r>
  </si>
  <si>
    <t>1. Interview the VPN administrator and ensure authentication measures (in addition to the userid and password) are used to access the system through a VPN. Discuss how multi-factor authentication is employed (e.g., use of hard or soft tokens, etc.)
2. Examine procedures to determine how multi-factor authentication is implemented for all remote access. If a PIN is used as an authenticator for MFA, ensure the following is enforced:
   (a) Minimum length of 8 digits or maximum length allowable by the device
   (b) Enforce complex sequences (e.g., 73961548 – no repeating digits and no sequential digits)
   (c) Do not store with the SmartCard
   (d) Do not share
3. When applicable, ensure that soft-token implementations have been configured securely and meet the following requirements:
   (a) Private keys must be non-exportable
   (b) Keys should not be stored in plaintext (unencrypted) form
   (c) Distribution of the seed record and initial passphrases must be sent over a confidential channel to ensure that it is not duplicated in transit
   (d) Activation of the token must occur every time user authenticates using the soft token software
   (e) Token time limit must be 2 minutes or less
Note: If step 1 / MFA is fully implemented, but the complexity/length requirements in step 2 are not met this finding may be downgraded to moderate.
Note: Implementing a jump server, or requiring two different passwords for accessing a system does not solely constitute multi-factor authentication.</t>
  </si>
  <si>
    <t>1-2. The VPN system checks for the following configurations/installations before a connection is allowed by a client to the network:
   (a) Installed, current, and approved Antivirus solution
   (b) Current approved system security hot fixes are applied
   (c) Internet Connection Sharing is disabled
   (d) A password protected Screen Saver set to engage after 15 minutes of inactivity is enabled
   (e) Validation that a firewall is installed that blocks all other network interfaces when the VPN is engaged</t>
  </si>
  <si>
    <t>Verify that Remote Access VPNs using TLS protocol are secured using NIST SP 800-52 Rev 2 compliant protocols, approved cipher suites, and Perfect Forward Secrecy.</t>
  </si>
  <si>
    <t>1. Examine the VPN configuration to determine if the version of TLS is NIST SP 800-52 Rev 2 compliant (TLS 1.2 or TLS 1.3). Verify that TLS 1.0 and TLS 1.1 are disabled.
2. Examine VPN gateway TLS configuration or use an SSL/TLS testing tool (e.g., sslyze, nmap ssl-enum-ciphers) to enumerate supported cipher suites. Verify only approved cipher suites are enabled:
   (a) TLS_AES_256_GCM_SHA384 (TLS 1.3)
   (b) TLS_AES_128_GCM_SHA256 (TLS 1.3)
   (c) TLS_ECDHE_RSA_WITH_AES_256_GCM_SHA384 (TLS 1.2)
   (d) TLS_ECDHE_RSA_WITH_AES_128_GCM_SHA256 (TLS 1.2)
   (e) TLS_ECDHE_ECDSA_WITH_AES_256_GCM_SHA384 (TLS 1.2)
3. Verify the following weak or deprecated ciphers are disabled:
   (a) RC4, DES, 3DES, IDEA
   (b) Export-grade ciphers
   (c) NULL ciphers
   (d) Anonymous ciphers
   (e) MD5-based ciphers
   (f) CBC mode ciphers (prefer GCM/CCM modes)
4. Verify Perfect Forward Secrecy (PFS) is enabled using ECDHE or DHE key exchange.
Note: As of 9/30/2021, TLS 1.2 does not have an announced end of life date and is still acceptable. Refer to NIST SP 800-52 Rev 2 for further information.</t>
  </si>
  <si>
    <t>1. The version of TLS used is NIST SP 800-52 Rev 2 compliant (TLS 1.2 or TLS 1.3) with all security patches applied. TLS 1.0 and TLS 1.1 are disabled.
2. Only FIPS-approved and NIST-recommended cipher suites are enabled.
3. All weak, deprecated, or export-grade ciphers are disabled.
4. Perfect Forward Secrecy (PFS) is enabled for all TLS connections.</t>
  </si>
  <si>
    <t>End Users:
1. Examine a list of users with VPN access and select a sample to determine the proper account authorization is in place.
2. Examine a list of recently departed personnel and verify that their VPN access was revoked or deactivated in a timely manner (e.g., less than two days).
Administrators:
1. Examine a list of privileged users with administrative VPN access and determine the proper account authorization is in place.
2. Examine a list of recently departed personnel and verify that their administrative VPN access was revoked or deactivated in a timely manner (e.g., less than two days).</t>
  </si>
  <si>
    <t>1. Interview the VPN administrator to determine if measures are taken to restrict the use of auditing tools and protect their output so that they can only be read by users with appropriate privileges, and cannot be deleted or modified.
2. Examine if all audit logs (remote access and VPN administrator) are sent to a SIEM for review and analysis by security personnel. Ensure personnel who review and clear audit logs are separate from personnel that perform non-audit administration.</t>
  </si>
  <si>
    <t>1. Audit information is made available only to users that have the appropriate privileges. Audit information is protected such that the audit trail cannot be altered by the VPN administration team.
2. The agency implements a SIEM tool or other automated analysis mechanism to review remote access attempts for suspicious activity.</t>
  </si>
  <si>
    <t xml:space="preserve">1. Interview the VPN administrator to determine if the VPN system is configured to perform host checking.
2. Examine system documentation and configurations to determine if the VPN system is configured to check the client for the following configurations before a connection is established:
   (a) Installed, current, and approved Antivirus solution
   (b) Current approved system security hot fixes are applied
   (c) Internet Connection Sharing is disabled
   (d) A password protected Screen Saver set to engage after 15 minutes of inactivity is enabled
   (e) Validation that a firewall is installed that blocks all other network interfaces when the VPN is engaged </t>
  </si>
  <si>
    <t>1. Interview VPN administrator to ensure the system is synchronized with the agency's authoritative time server.
 2. Examine configuration file(s) to verify NTP has been properly configured to synchronize with the agency's internal authoritative time server.</t>
  </si>
  <si>
    <r>
      <rPr>
        <b/>
        <sz val="10"/>
        <rFont val="Arial"/>
        <family val="2"/>
      </rPr>
      <t>Note</t>
    </r>
    <r>
      <rPr>
        <sz val="10"/>
        <rFont val="Arial"/>
        <family val="2"/>
      </rPr>
      <t xml:space="preserve"> - See AC-17 requirements outlined in VPN-22 for those using a PIN.
</t>
    </r>
    <r>
      <rPr>
        <b/>
        <sz val="10"/>
        <rFont val="Arial"/>
        <family val="2"/>
      </rPr>
      <t>Conditional Applicability:</t>
    </r>
    <r>
      <rPr>
        <sz val="10"/>
        <rFont val="Arial"/>
        <family val="2"/>
      </rPr>
      <t xml:space="preserve"> If the organization implements checking against a list of commonly-used, expected, or compromised passwords (Step 8), the following mitigating controls in Step 9 become N/A:
</t>
    </r>
    <r>
      <rPr>
        <i/>
        <sz val="10"/>
        <rFont val="Arial"/>
        <family val="2"/>
      </rPr>
      <t xml:space="preserve">- Minimum password age (1 day)
- Maximum password age (90 days)
- Password history (24 generations)
</t>
    </r>
    <r>
      <rPr>
        <sz val="10"/>
        <rFont val="Arial"/>
        <family val="2"/>
      </rPr>
      <t xml:space="preserve">
These mitigating controls only apply when the compromised password list check is not technically feasible. Per NIST SP 800-63B, password expiration is not required when compromised password screening is implemented.</t>
    </r>
  </si>
  <si>
    <r>
      <rPr>
        <b/>
        <sz val="10"/>
        <rFont val="Arial"/>
        <family val="2"/>
      </rPr>
      <t xml:space="preserve">Note: </t>
    </r>
    <r>
      <rPr>
        <sz val="10"/>
        <rFont val="Arial"/>
        <family val="2"/>
      </rPr>
      <t>IRS Publication 1075 mandates that If a user makes three consecutive invalid logon attempts within a 120-minute period, the account must be automatically locked for 15 minutes or until an administrator releases it.</t>
    </r>
  </si>
  <si>
    <r>
      <rPr>
        <b/>
        <sz val="10"/>
        <rFont val="Arial"/>
        <family val="2"/>
      </rPr>
      <t xml:space="preserve">Note: </t>
    </r>
    <r>
      <rPr>
        <sz val="10"/>
        <rFont val="Arial"/>
        <family val="2"/>
      </rPr>
      <t>IRS Publication 1075 mandates that systems automatically terminate network connections after 30 minutes of inactivity.</t>
    </r>
  </si>
  <si>
    <r>
      <rPr>
        <b/>
        <sz val="10"/>
        <rFont val="Arial"/>
        <family val="2"/>
      </rPr>
      <t xml:space="preserve">Note </t>
    </r>
    <r>
      <rPr>
        <sz val="10"/>
        <rFont val="Arial"/>
        <family val="2"/>
      </rPr>
      <t xml:space="preserve">- See AC-17 requirements outlined in SVPN-13 for those using a PIN.
</t>
    </r>
    <r>
      <rPr>
        <b/>
        <sz val="10"/>
        <rFont val="Arial"/>
        <family val="2"/>
      </rPr>
      <t>Conditional Applicability:</t>
    </r>
    <r>
      <rPr>
        <sz val="10"/>
        <rFont val="Arial"/>
        <family val="2"/>
      </rPr>
      <t xml:space="preserve"> If the organization implements checking against a list of commonly-used, expected, or compromised passwords (Step 8), the following mitigating controls in Step 9 become N/A:
</t>
    </r>
    <r>
      <rPr>
        <i/>
        <sz val="10"/>
        <rFont val="Arial"/>
        <family val="2"/>
      </rPr>
      <t xml:space="preserve">- Minimum password age (1 day)
- Maximum password age (90 days)
- Password history (24 generations)
</t>
    </r>
    <r>
      <rPr>
        <sz val="10"/>
        <rFont val="Arial"/>
        <family val="2"/>
      </rPr>
      <t xml:space="preserve">
These mitigating controls only apply when the compromised password list check is not technically feasible. Per NIST SP 800-63B, password expiration is not required when compromised password screening is implemented.</t>
    </r>
  </si>
  <si>
    <r>
      <rPr>
        <b/>
        <sz val="10"/>
        <rFont val="Arial"/>
        <family val="2"/>
      </rPr>
      <t>Note:</t>
    </r>
    <r>
      <rPr>
        <sz val="10"/>
        <rFont val="Arial"/>
        <family val="2"/>
      </rPr>
      <t xml:space="preserve"> IRS Publication 1075 mandates that systems automatically terminate network connections after 30 minutes of inactivity.</t>
    </r>
  </si>
  <si>
    <r>
      <rPr>
        <b/>
        <sz val="10"/>
        <rFont val="Arial"/>
        <family val="2"/>
      </rPr>
      <t xml:space="preserve">Note: </t>
    </r>
    <r>
      <rPr>
        <sz val="10"/>
        <rFont val="Arial"/>
        <family val="2"/>
      </rPr>
      <t>IRS Publication 1075 mandates that if a user makes three consecutive invalid logon attempts within a 120-minute period, the account must be automatically locked for a minimum of 15 minutes or until an administrator releases it.</t>
    </r>
  </si>
  <si>
    <t>1. Site-to-Site VPN gateways use FIPS-validated cryptographic modules for IPsec/IKE where required. 
2. Non-FIPS crypto modes are not enabled when FIPS mode is mandated by agency policy.</t>
  </si>
  <si>
    <t>1. Audit information is made available only to users that have the appropriate privileges. Audit information is protected such that the audit trail cannot be altered by the VPN administration team.
2. The agency implements a SIEM tool or other automated analysis mechanism to review Site-to-Site tunnel events for suspicious activity.</t>
  </si>
  <si>
    <t>1. Interview the VPN administrator and ensure if the device is remotely managed, it is using multi-factor authentication and encrypted sessions. 
Only true multi-factor authentication mechanisms should be used, such as a password and a hardware token, or a password and biometric device. 
2. Examine procedures to determine how multi-factor authentication is implemented for all remote access. If a PIN is used as an authenticator for MFA, ensure the following is enforced:
   (a) Minimum length of 8 digits or maximum length allowable by the device
   (b) Enforce complex sequences (e.g., 73961548 – no repeating digits and no sequential digits)
   (c) Do not store with the SmartCard
   (d) Do not share
Note: If step 1 / MFA is fully implemented, but the complexity/length requirements in step 2 are not met this finding may be downgraded to moderate.
Note: Implementing a jump server, or requiring two different passwords for accessing a system does not solely constitute multi-factor authentication.</t>
  </si>
  <si>
    <t>1. Review system configuration settings to verify that split tunneling is disabled. 
In the event split tunneling is needed temporarily due to a large number of remote workers, the following conditions must be met:
   (a) All traffic to and from FTI networks and FTI systems must be routed through the agency network.
   (b) Security audit logs are capturing criteria outlined in VPN-36 and VPN-37 and are reviewed at least weekly for anomalous activity as outlined in VPN-38.
   (c) End users are prevented from configuring split tunneling and it is centrally managed by policy through the concentrator or VPN client manager.
   (d) Each workstation with split tunneling is audited at least semi-annually to ensure the following:
       (i) Only users authorized for split tunneling have it enabled in their user profile or policy object.
       (ii) The user has a continued need for split tunneling.
       (iii) Only correct and authorized split tunneling configurations are on the workstation or laptop.
   (e) Host checking is enabled and functioning as outlined in VPN-30.</t>
  </si>
  <si>
    <t>1. Obtain and review VPN audit logs that document security events and can trace connections to the agency's network. 
At a minimum, ensure remote access outside of the corporate network communication channels (e.g., modems, dedicated VPN) and all dial-in access to the system is captured. This must include:
   (a) Log onto system (successful and unsuccessful)
   (b) Log off of system</t>
  </si>
  <si>
    <t>1. Interview the VPN administrator to determine if audit data is captured, backed up, and maintained. 
IRS practice has been to retain archived audit logs/trails for the remainder of the year they were made plus six years for a total of 7 years.
Note: If device audit logs (Site-to-Site tunnel and VPN administrator logs) are correlated and reviewed at the enterprise-level (e.g., through the implementation of a SIEM tool), this test case will be N/A and will be evaluated in the agency's Network Assessment.</t>
  </si>
  <si>
    <t>Verify the VPN concentrator software is supported by the vendor.
Each agency shall ensure that unsupported firmware/software is removed or upgraded to a supported version prior to a vendor dropping support.</t>
  </si>
  <si>
    <t xml:space="preserve">1. Determine if the VPN concentrator software is a supported release. Refer to the vendor's support website to verify support has not expired. In some cases, access to an extended support contract or access to a non-public vendor portal may be required. 
Note: Each agency is responsible for the management of the agency's software and shall ensure unsupported software is removed or upgraded to a supported version prior to a vendor dropping support.
</t>
  </si>
  <si>
    <t xml:space="preserve">1. The VPN concentrator software is supported. Security updates or hot fixes are available to address any known vulnerabilities.  </t>
  </si>
  <si>
    <t>A technology is considered supported when the vendor guarantees security updates for all known vulnerabilities.</t>
  </si>
  <si>
    <t>Elevation to Critical can be put in place if the VPN client software is out of vendor support.
A technology is considered supported when the vendor guarantees security updates for all known vulnerabilities.</t>
  </si>
  <si>
    <t>Verify the VPN client software is supported by the vendor.
Each agency shall ensure that unsupported firmware/software is removed or upgraded to a supported version prior to a vendor dropping support.</t>
  </si>
  <si>
    <t xml:space="preserve">1. Determine if the VPN client software is a supported release. Refer to the vendor's support website to verify support has not expired. In some cases, access to an extended support contract or access to a non-public vendor portal may be required. 
Note: Each agency is responsible for the management of the agency's software and shall ensure unsupported software is removed or upgraded to a supported version prior to a vendor dropping support.
</t>
  </si>
  <si>
    <t xml:space="preserve">1. The VPN client software is supported. Security updates or hot fixes are available to address any known vulnerabilities.  </t>
  </si>
  <si>
    <t>Verify the VPN concentrator and client software are patched against all known vulnerabilities.</t>
  </si>
  <si>
    <r>
      <t>Verify the agency has</t>
    </r>
    <r>
      <rPr>
        <sz val="10"/>
        <color theme="1"/>
        <rFont val="Arial"/>
        <family val="2"/>
      </rPr>
      <t xml:space="preserve"> an account management process for end-users of the VPN and administrators of the</t>
    </r>
    <r>
      <rPr>
        <sz val="10"/>
        <rFont val="Arial"/>
        <family val="2"/>
      </rPr>
      <t xml:space="preserve"> VPN.
</t>
    </r>
  </si>
  <si>
    <t xml:space="preserve">1. Interview the VPN administrator and verify account management procedures are in place for end-users (regular/administrator) accounts and administrators of the VPN. The procedures must include system account creation, termination and expiration.
2. Examine account management system workflow and/or completed access requests and approvals for end-users and administrators. 
</t>
  </si>
  <si>
    <t xml:space="preserve">1-2. The VPN administrator can demonstrate an account management process is in place for end-users of the VPN and administrators of the VPN.
</t>
  </si>
  <si>
    <t>Verify default passwords have been changed.</t>
  </si>
  <si>
    <t>1. Examine the VPN concentrator for local accounts which may have the default password., Examine the administrator's attempt to authenticate with the published default password for any existing built-in account.  Examples may include:
- Nortel VPN gateway UN=admin PW=admin
- Cisco VPN 3000 Series UN=admin PW=admin
- Juniper - N/A (PW set at initial setup)
Note: This test will require the reviewer to research ahead of time built-in accounts and default passwords for the VPN concentrator, which will be identified during the PSE.</t>
  </si>
  <si>
    <t>Verify the VPN system does not contain duplicate accounts.
VPN administrators are appropriately identified and authenticated. Identification and authentication is unique to each administrator.</t>
  </si>
  <si>
    <t>1. All privileged VPN accounts are unique, there are no duplicate accounts with the exception of the local administrator account (in use only for emergencies). 
2. No shared accounts are in use other than when operationally required (e.g., root accounts).</t>
  </si>
  <si>
    <t xml:space="preserve">1. Have the administrator display the security features in use to control access to configuration files.
2. Ensure access to stored configuration files is restricted to authorized VPN administrators only.
</t>
  </si>
  <si>
    <t>1-2. VPN configurations are securely stored and access is restricted to authorized VPN administrators only.</t>
  </si>
  <si>
    <t>1. Interview VPN administrator to determine if a naming convention for user IDs is in use.</t>
  </si>
  <si>
    <t>1. All user id's, including TACACS (or other authentication server) follow approved username standards.</t>
  </si>
  <si>
    <t>Verify that the VPN system does not allow blank passwords.
Security policies and procedures appropriately address ID and password management.</t>
  </si>
  <si>
    <t>1. The VPN system is configured to terminate all remote session after no more than 30 minutes of user inactivity.</t>
  </si>
  <si>
    <t>Multi-factor authentication requires the user to provide two or more of the three authentication factors: a knowledge factor (something only known by the user such as a password), a possession factor ("something only the user has"), and an inherence factor ("something only the user is").
End-users of the VPN are the general users and administrators which use the VPN for remote access purposes.</t>
  </si>
  <si>
    <t>Verify the VPN system resides on a secured subnet separate from the internal network.</t>
  </si>
  <si>
    <t>1. Interview the VPN administrator to determine if the VPN system is located on a protected network segment (such as a DMZ).
2. Examine system architecture diagrams to determine if the VPN system is located on a protected network segment (such as a DMZ).</t>
  </si>
  <si>
    <t>1-2. The VPN access point is located on a segmented network segment (e.g. a DMZ)</t>
  </si>
  <si>
    <t xml:space="preserve">Verify the VPN tunnel terminates outside the trusted portion of the network, (e.g., between the router and the firewall / DMZ, or connected to an outside interface of the router). </t>
  </si>
  <si>
    <t>1. Interview the VPN administrator to verify VPN tunnel termination points.
2. Examine network diagrams to verify VPN tunnel termination points.</t>
  </si>
  <si>
    <t>1-2. VPN tunnels terminate at a network location that allow traffic inspection (e.g., within the DMZ or outside trusted network locations).</t>
  </si>
  <si>
    <t xml:space="preserve">Verify that split tunneling is disabled.  
</t>
  </si>
  <si>
    <t>Verify a limited number of VPN access points are in use.</t>
  </si>
  <si>
    <r>
      <rPr>
        <sz val="10"/>
        <color theme="1"/>
        <rFont val="Arial"/>
        <family val="2"/>
      </rPr>
      <t>Verify the VPN system performs host checking to meet system configuration standards before the session permits further on the production network. If n</t>
    </r>
    <r>
      <rPr>
        <sz val="10"/>
        <rFont val="Arial"/>
        <family val="2"/>
      </rPr>
      <t>ot, the client is directed to a private zone to allow installation or configuration to meet the requirements (VPN Quarantine Zone).</t>
    </r>
  </si>
  <si>
    <t>Verify client side cache cleaning prevents unauthorized and unintended information transfer via shared system resources.</t>
  </si>
  <si>
    <r>
      <t xml:space="preserve">1. Examine VPN documentation and configuration to determine if a client cache cleaning utility has been implemented.
</t>
    </r>
    <r>
      <rPr>
        <b/>
        <sz val="10"/>
        <rFont val="Arial"/>
        <family val="2"/>
      </rPr>
      <t>Note:</t>
    </r>
    <r>
      <rPr>
        <sz val="10"/>
        <rFont val="Arial"/>
        <family val="2"/>
      </rPr>
      <t xml:space="preserve">  This is applicable to</t>
    </r>
    <r>
      <rPr>
        <sz val="10"/>
        <color rgb="FFFF0000"/>
        <rFont val="Arial"/>
        <family val="2"/>
      </rPr>
      <t xml:space="preserve"> </t>
    </r>
    <r>
      <rPr>
        <sz val="10"/>
        <rFont val="Arial"/>
        <family val="2"/>
      </rPr>
      <t xml:space="preserve">TLS / Web based VPN systems, only.  </t>
    </r>
  </si>
  <si>
    <t>1. Interview the VPN administrator to ensure passwords are encrypted with FIPS 140-3 compliant encryption during authentication before they are transmitted.</t>
  </si>
  <si>
    <t xml:space="preserve">1. The VPN system encrypts passwords before they are transmitted during authentication with FIPS 140-3 compliant encryption.
</t>
  </si>
  <si>
    <t xml:space="preserve">Remote access via VPN uses a technology that establishes a secure tunnel using FIPS 140-3 compliant encryption.
</t>
  </si>
  <si>
    <r>
      <t xml:space="preserve">1. Examine VPN vendor documentation to determine if the VPN is capable of FIPS 140-3 compliant cryptographic modules.
2. Interview the VPN administrator to determine if the VPN is using FIPS 140-3 compliant cryptographic modules.
Note: The National Institute of Standards and Technology's (NIST) FIPS 140 Vendor List is  located at: http://csrc.nist.gov/cryptval/.
</t>
    </r>
    <r>
      <rPr>
        <b/>
        <sz val="10"/>
        <color theme="1"/>
        <rFont val="Arial"/>
        <family val="2"/>
      </rPr>
      <t xml:space="preserve">CMVP stopped accepting FIPS 140-2 submissions for new validation certificates on 9/21/2021. However, many 140-2 certificates will be valid through 2026. Check the NIST website for further guidance.
Outstanding: network: </t>
    </r>
  </si>
  <si>
    <t xml:space="preserve">1-2. All cryptographic functions in use by the VPN are FIPS 140-3 compliant (e.g. AES-128, AES-256, etc).  </t>
  </si>
  <si>
    <t>1. Obtain and review VPN audit logs to ensure all system administrator actions and commands are captured.  At a minimum, ensure system records include the following:
1. All accesses or attempts to access an FTI system, including the identity of each user and device;
2. Logoff activities;
3. Activities that might modify, bypass, or negate IT security safeguards;
4. Security-relevant actions associated with processing FTI;
5. User generation of reports and extracts containing FTI;
6. Any interaction with FTI through an application;
7. Password changes;
8. Creation or modification of groups;
9. Privileged user actions;
10. Access to the system;
11. Creating and deleting files;
12. Change of permissions or privileges;
13. Command line changes and queries;
14. Changes made to an application or database;
15. System and data interactions;
16. Opening and/or closing of files; and
17. Program execution activities.</t>
  </si>
  <si>
    <t>1. Examine a sample audit log from the VPN to determine if the audit records capture, sufficient information to establish what events occurred, the sources of the events.  The following elements at a minimum should be recorded in the log:   
a. What type of event occurred;
b. When the event occurred;
c. Where the event occurred;
d. Source of the event;
e. Outcome of the event; and
f. Identity of any individuals, subjects, or objects/entities associated with the event.
g. Details that facilitate the reconstruction of events if:
1. Unauthorized activity occurs or is suspected; or
2. A malfunction occurs or is suspected.</t>
  </si>
  <si>
    <t>Remote access logs are reviewed at least weekly for anomalies (e.g., standard operations, unauthorized access attempts, etc.).
Exceptions and violations are properly analyzed and appropriate actions are taken..</t>
  </si>
  <si>
    <t xml:space="preserve">1-2. VPN administrators/security personnel regularly review all remote access and VPN audit logs at least weekly for anomalies, documenting findings and reporting potential anomalies. 
</t>
  </si>
  <si>
    <t>VPN-42</t>
  </si>
  <si>
    <t>Verify the VPN system blocks offshore connections</t>
  </si>
  <si>
    <t>1. Interview agency personnel to determine if the VPN system blocks offshore access.
2. Examine the VPN system to determine whether or not geo-fencing has been employed to ensure the VPN system is inaccessible at non-US locations.</t>
  </si>
  <si>
    <t>The VPN system must geo-fence connections from obtaining access from locations offshore, outside of the United States territories, embassies or military installations.</t>
  </si>
  <si>
    <t>HRM4: FTI access from offshore</t>
  </si>
  <si>
    <t>1-2. VPN configurations are securely stored and access is restricted to individuals to those who are authorized and require it (e.g., system administrators)</t>
  </si>
  <si>
    <t xml:space="preserve">1. Have the System Administrator display the security features that are used to control access to the configuration files.
2. Ensure access to stored configuration files is restricted to authorized VPN administrators only.
</t>
  </si>
  <si>
    <t>Updated Test Objective, Test Procedures, Expected Results to better align with IRS Publication 1075 requirements</t>
  </si>
  <si>
    <t>Updated Test Objective, Test Procedures to better align with IRS Publication 1075 requirements</t>
  </si>
  <si>
    <t>Updated Test Objective, Expected Results to better align with IRS Publication 1075 requirements</t>
  </si>
  <si>
    <t>Updated Test Procedures to better align with IRS Publication 1075 requirements</t>
  </si>
  <si>
    <t>Updated Description, Test Procedure, and Expected Results to align with IRS Interim Guidance for IA-5 (Authenticator Management) including compromised password list requirements</t>
  </si>
  <si>
    <t>Updated Test Procedure and Expected Results to include 120-minute lockout window and 15-minute minimum lockout per IRS Publication 1075</t>
  </si>
  <si>
    <t>Updated Expected Results to better align with IRS Publication 1075 requirements</t>
  </si>
  <si>
    <t>Updated Test Objective to better align with IRS Publication 1075 requirements</t>
  </si>
  <si>
    <t>Updated to reference FIPS 140-3 compliance requirements</t>
  </si>
  <si>
    <t>Updated Description, Test Procedure, and Expected Results to include TLS cipher suite requirements, PFS verification, and NIST SP 800-52 Rev 2 compliance</t>
  </si>
  <si>
    <t>Updated Test Procedure to align with expanded FTI audit requirements per IRS Publication 1075</t>
  </si>
  <si>
    <t>Updated Test Procedure to include expanded audit record content requirements</t>
  </si>
  <si>
    <r>
      <t xml:space="preserve">1. Remote Access VPN Test Results </t>
    </r>
    <r>
      <rPr>
        <i/>
        <sz val="8"/>
        <rFont val="Arial"/>
        <family val="2"/>
      </rPr>
      <t>(Use this box if Remote Access VPN SCSEM tests were conducted.)</t>
    </r>
  </si>
  <si>
    <r>
      <t xml:space="preserve">2. Site-to-Site VPN Test Results </t>
    </r>
    <r>
      <rPr>
        <i/>
        <sz val="8"/>
        <rFont val="Arial"/>
        <family val="2"/>
      </rPr>
      <t>(Use this box if Site-to-Site VPN SCSEM tests were conducted.)</t>
    </r>
  </si>
  <si>
    <t>Updated version to 3.0</t>
  </si>
  <si>
    <t>Updated Dashboard to include new Site-to-Site VPN test cases</t>
  </si>
  <si>
    <t>New Tab "Site-to-Site VPN" added with 48 new test cases (SVPN-01 to SVPN-48) to assess Site-to-Site VPN implementations. Covers gateway administration, IPsec/IKE configuration, tunnel encryption, and key management.</t>
  </si>
  <si>
    <t>Updated Remote Access VPN test cases to align with FIPS 140-3, IRS Interim Guidance for IA-5 (Authenticator Management), NIST SP 800-52 Rev 2 TLS cipher suite requirements, and expanded audit requirements. Added VPN-42 to verify offshore connection blocking.</t>
  </si>
  <si>
    <r>
      <rPr>
        <b/>
        <sz val="10"/>
        <color rgb="FFFF0000"/>
        <rFont val="Arial"/>
        <family val="2"/>
      </rPr>
      <t>Note</t>
    </r>
    <r>
      <rPr>
        <sz val="10"/>
        <color rgb="FFFF0000"/>
        <rFont val="Arial"/>
        <family val="2"/>
      </rPr>
      <t xml:space="preserve">:
</t>
    </r>
    <r>
      <rPr>
        <b/>
        <sz val="10"/>
        <color rgb="FFFF0000"/>
        <rFont val="Arial"/>
        <family val="2"/>
      </rPr>
      <t>Remote Access VPN Tab:</t>
    </r>
    <r>
      <rPr>
        <sz val="10"/>
        <color rgb="FFFF0000"/>
        <rFont val="Arial"/>
        <family val="2"/>
      </rPr>
      <t xml:space="preserve">
</t>
    </r>
    <r>
      <rPr>
        <i/>
        <sz val="9"/>
        <color rgb="FFFF0000"/>
        <rFont val="Arial"/>
        <family val="2"/>
      </rPr>
      <t>Use when individual users connect remotely from untrusted networks (home, travel, internet) to access FTI systems. Covers end-user authentication, VPN client security, split tunneling, and host checking.</t>
    </r>
    <r>
      <rPr>
        <sz val="9"/>
        <color rgb="FFFF0000"/>
        <rFont val="Arial"/>
        <family val="2"/>
      </rPr>
      <t xml:space="preserve">
</t>
    </r>
    <r>
      <rPr>
        <b/>
        <sz val="10"/>
        <color rgb="FFFF0000"/>
        <rFont val="Arial"/>
        <family val="2"/>
      </rPr>
      <t>Site-to-Site VPN Tab:</t>
    </r>
    <r>
      <rPr>
        <sz val="10"/>
        <color rgb="FFFF0000"/>
        <rFont val="Arial"/>
        <family val="2"/>
      </rPr>
      <t xml:space="preserve">
</t>
    </r>
    <r>
      <rPr>
        <i/>
        <sz val="9"/>
        <color rgb="FFFF0000"/>
        <rFont val="Arial"/>
        <family val="2"/>
      </rPr>
      <t xml:space="preserve">Use when two or more fixed agency locations are connected via permanent VPN tunnels that transmit FTI. Covers gateway administration, IPsec/IKE configuration, tunnel encryption, and key management.
</t>
    </r>
    <r>
      <rPr>
        <i/>
        <sz val="10"/>
        <color rgb="FFFF0000"/>
        <rFont val="Arial"/>
        <family val="2"/>
      </rPr>
      <t xml:space="preserve">
</t>
    </r>
    <r>
      <rPr>
        <sz val="9"/>
        <color rgb="FFFF0000"/>
        <rFont val="Arial"/>
        <family val="2"/>
      </rPr>
      <t>If both VPN types are used to handle FTI, assess each independently.</t>
    </r>
  </si>
  <si>
    <t>Added/Updated Instructions</t>
  </si>
  <si>
    <t>Renamed VPN test case tab to "Remote Access VPN" for clarity</t>
  </si>
  <si>
    <t>Remote Access VPN</t>
  </si>
  <si>
    <t>Renamed tab from "VPN" to "Remote Access VPN" for clarity</t>
  </si>
  <si>
    <t>New Test ID for AC-17 - Remote Access: Verify the VPN system blocks offshore connections.</t>
  </si>
  <si>
    <t xml:space="preserve"> ▪ SCSEM Version: 3.0</t>
  </si>
  <si>
    <t>HAC64
HAC65
HAC66
HRM20
HPW12</t>
  </si>
  <si>
    <t>HSC43: The version of TLS is not using the latest NIST 800-52 approved protocols</t>
  </si>
  <si>
    <t>HSC1: FTI is not encrypted in transit</t>
  </si>
  <si>
    <t>HSC29: Cryptographic key pairs are not properly managed</t>
  </si>
  <si>
    <t>HSC25: Network sessions do not timeout per Publication 1075 requirements</t>
  </si>
  <si>
    <t>HSC18: System communication authenticity is not guaranteed</t>
  </si>
  <si>
    <t>HAC40: The system does not effectively utilize whitelists or ACLs</t>
  </si>
  <si>
    <t>SVPN-49</t>
  </si>
  <si>
    <r>
      <t xml:space="preserve">Issue Code Mapping (Select </t>
    </r>
    <r>
      <rPr>
        <b/>
        <u/>
        <sz val="10"/>
        <color rgb="FFFFFFFF"/>
        <rFont val="Arial"/>
        <family val="2"/>
      </rPr>
      <t>one</t>
    </r>
    <r>
      <rPr>
        <b/>
        <sz val="10"/>
        <color rgb="FFFFFFFF"/>
        <rFont val="Arial"/>
        <family val="2"/>
      </rPr>
      <t xml:space="preserve"> to enter in column L)</t>
    </r>
  </si>
  <si>
    <t>HAC67</t>
  </si>
  <si>
    <t>Lock screen does not obscure or block potentially sensitive data</t>
  </si>
  <si>
    <t>HAC68</t>
  </si>
  <si>
    <t>Peer to peer or client to client access/filesharing is enabled</t>
  </si>
  <si>
    <t>HAC69</t>
  </si>
  <si>
    <t>Sensitive data about the FTI environment is shared</t>
  </si>
  <si>
    <t>HCM50</t>
  </si>
  <si>
    <t>Unauthorized hardware is not blocked</t>
  </si>
  <si>
    <t>HCP11</t>
  </si>
  <si>
    <t>System Recovery and Reconstitution process is not defined</t>
  </si>
  <si>
    <t>HPM2</t>
  </si>
  <si>
    <t>Key security or privacy program management leadership roles are not established.</t>
  </si>
  <si>
    <t>HPM3</t>
  </si>
  <si>
    <t>The agency has not developed a risk management strategy</t>
  </si>
  <si>
    <t>HRA10</t>
  </si>
  <si>
    <t>Web Application is not scanned for Web Application Vulnerabilities</t>
  </si>
  <si>
    <t>HSI37</t>
  </si>
  <si>
    <t>The agency does not require use of digitally signed software components</t>
  </si>
  <si>
    <t>HSR1</t>
  </si>
  <si>
    <t>Supply Chain Risk Management documentation is insufficient</t>
  </si>
  <si>
    <t>HSR100</t>
  </si>
  <si>
    <t>HSR2</t>
  </si>
  <si>
    <t>System/Application components are not inspected for potential supply chain issues</t>
  </si>
  <si>
    <t>HSR3</t>
  </si>
  <si>
    <t>SBOM is not produced for the system/application</t>
  </si>
  <si>
    <t>HTC161</t>
  </si>
  <si>
    <t>The Windows 2025 Server has not been configured securely</t>
  </si>
  <si>
    <t>HTC162</t>
  </si>
  <si>
    <t>The SQL Server 2025 Server has not been configured securely</t>
  </si>
  <si>
    <t>HTC163</t>
  </si>
  <si>
    <t>The RHEL 10.0 Server is not configured securely</t>
  </si>
  <si>
    <t>HTC164</t>
  </si>
  <si>
    <t>The Debian 12 operating system is not configured securely</t>
  </si>
  <si>
    <t>HTC165</t>
  </si>
  <si>
    <t>The Apple iOS 18 device is not configured securely</t>
  </si>
  <si>
    <t>HTC166</t>
  </si>
  <si>
    <t>The OEL 10 Server is not configured securely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</si>
</sst>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m/d/yyyy;@"/>
    <numFmt numFmtId="165" formatCode="[&lt;=9999999]###\-####;\(###\)\ ###\-####"/>
    <numFmt numFmtId="166" formatCode="0.0"/>
  </numFmts>
  <fonts count="30" x14ac:knownFonts="1">
    <font>
      <sz val="10"/>
      <name val="Arial"/>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b/>
      <i/>
      <sz val="10"/>
      <name val="Arial"/>
      <family val="2"/>
    </font>
    <font>
      <u/>
      <sz val="10"/>
      <name val="Arial"/>
      <family val="2"/>
    </font>
    <font>
      <sz val="11"/>
      <color theme="1"/>
      <name val="Calibri"/>
      <family val="2"/>
      <scheme val="minor"/>
    </font>
    <font>
      <b/>
      <sz val="11"/>
      <color theme="1"/>
      <name val="Calibri"/>
      <family val="2"/>
      <scheme val="minor"/>
    </font>
    <font>
      <b/>
      <sz val="10"/>
      <color rgb="FFAC0000"/>
      <name val="Arial"/>
      <family val="2"/>
    </font>
    <font>
      <sz val="10"/>
      <color rgb="FFAC0000"/>
      <name val="Arial"/>
      <family val="2"/>
    </font>
    <font>
      <sz val="10"/>
      <color theme="1"/>
      <name val="Arial"/>
      <family val="2"/>
    </font>
    <font>
      <sz val="10"/>
      <color rgb="FF00B050"/>
      <name val="Arial"/>
      <family val="2"/>
    </font>
    <font>
      <b/>
      <sz val="10"/>
      <color rgb="FFFF0000"/>
      <name val="Arial"/>
      <family val="2"/>
    </font>
    <font>
      <sz val="10"/>
      <color rgb="FF000000"/>
      <name val="Arial"/>
      <family val="2"/>
    </font>
    <font>
      <sz val="10"/>
      <name val="Arial"/>
      <family val="2"/>
    </font>
    <font>
      <b/>
      <sz val="10"/>
      <color rgb="FF000000"/>
      <name val="Arial"/>
      <family val="2"/>
    </font>
    <font>
      <sz val="10"/>
      <color rgb="FFFF0000"/>
      <name val="Arial"/>
      <family val="2"/>
    </font>
    <font>
      <b/>
      <sz val="10"/>
      <color theme="1"/>
      <name val="Arial"/>
      <family val="2"/>
    </font>
    <font>
      <i/>
      <sz val="8"/>
      <name val="Arial"/>
      <family val="2"/>
    </font>
    <font>
      <i/>
      <sz val="9"/>
      <color rgb="FFFF0000"/>
      <name val="Arial"/>
      <family val="2"/>
    </font>
    <font>
      <sz val="9"/>
      <color rgb="FFFF0000"/>
      <name val="Arial"/>
      <family val="2"/>
    </font>
    <font>
      <i/>
      <sz val="10"/>
      <color rgb="FFFF0000"/>
      <name val="Arial"/>
      <family val="2"/>
    </font>
    <font>
      <b/>
      <sz val="10"/>
      <color rgb="FFFFFFFF"/>
      <name val="Arial"/>
      <family val="2"/>
    </font>
    <font>
      <b/>
      <u/>
      <sz val="10"/>
      <color rgb="FFFFFFFF"/>
      <name val="Arial"/>
      <family val="2"/>
    </font>
    <font>
      <sz val="12"/>
      <color rgb="FF000000"/>
      <name val="Calibri"/>
      <family val="2"/>
    </font>
  </fonts>
  <fills count="13">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bgColor indexed="8"/>
      </patternFill>
    </fill>
    <fill>
      <patternFill patternType="solid">
        <fgColor rgb="FF4F81BD"/>
        <bgColor indexed="64"/>
      </patternFill>
    </fill>
    <fill>
      <patternFill patternType="solid">
        <fgColor rgb="FFFFFFFF"/>
        <bgColor rgb="FF000000"/>
      </patternFill>
    </fill>
  </fills>
  <borders count="45">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style="thin">
        <color indexed="63"/>
      </left>
      <right/>
      <top/>
      <bottom/>
      <diagonal/>
    </border>
    <border>
      <left/>
      <right style="thin">
        <color indexed="63"/>
      </right>
      <top/>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right style="thin">
        <color indexed="64"/>
      </right>
      <top style="thin">
        <color indexed="63"/>
      </top>
      <bottom style="thin">
        <color indexed="63"/>
      </bottom>
      <diagonal/>
    </border>
    <border>
      <left/>
      <right style="thin">
        <color indexed="64"/>
      </right>
      <top style="thin">
        <color indexed="63"/>
      </top>
      <bottom/>
      <diagonal/>
    </border>
    <border>
      <left/>
      <right style="thin">
        <color indexed="64"/>
      </right>
      <top/>
      <bottom/>
      <diagonal/>
    </border>
    <border>
      <left/>
      <right style="thin">
        <color indexed="64"/>
      </right>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diagonal/>
    </border>
    <border>
      <left style="thin">
        <color indexed="64"/>
      </left>
      <right style="thin">
        <color indexed="64"/>
      </right>
      <top style="thin">
        <color indexed="63"/>
      </top>
      <bottom style="thin">
        <color indexed="64"/>
      </bottom>
      <diagonal/>
    </border>
    <border>
      <left style="thin">
        <color auto="1"/>
      </left>
      <right style="thin">
        <color auto="1"/>
      </right>
      <top style="thin">
        <color auto="1"/>
      </top>
      <bottom style="thin">
        <color auto="1"/>
      </bottom>
      <diagonal/>
    </border>
  </borders>
  <cellStyleXfs count="8">
    <xf numFmtId="0" fontId="0" fillId="0" borderId="0"/>
    <xf numFmtId="43" fontId="6" fillId="0" borderId="0" applyFont="0" applyFill="0" applyBorder="0" applyAlignment="0" applyProtection="0"/>
    <xf numFmtId="0" fontId="6" fillId="0" borderId="0"/>
    <xf numFmtId="0" fontId="6" fillId="0" borderId="0"/>
    <xf numFmtId="0" fontId="11" fillId="0" borderId="0"/>
    <xf numFmtId="0" fontId="6" fillId="0" borderId="0"/>
    <xf numFmtId="0" fontId="6" fillId="0" borderId="0"/>
    <xf numFmtId="0" fontId="19" fillId="0" borderId="0"/>
  </cellStyleXfs>
  <cellXfs count="234">
    <xf numFmtId="0" fontId="0" fillId="0" borderId="0" xfId="0"/>
    <xf numFmtId="0" fontId="4" fillId="0" borderId="0" xfId="0" applyFont="1" applyAlignment="1">
      <alignment vertical="top" wrapText="1"/>
    </xf>
    <xf numFmtId="166" fontId="0" fillId="0" borderId="1" xfId="0" applyNumberFormat="1" applyBorder="1" applyAlignment="1">
      <alignment horizontal="left" vertical="top"/>
    </xf>
    <xf numFmtId="14" fontId="0" fillId="0" borderId="2" xfId="0" applyNumberFormat="1" applyBorder="1" applyAlignment="1">
      <alignment horizontal="left" vertical="top"/>
    </xf>
    <xf numFmtId="0" fontId="0" fillId="0" borderId="1" xfId="0" applyBorder="1" applyAlignment="1">
      <alignment horizontal="left" vertical="top" wrapText="1"/>
    </xf>
    <xf numFmtId="0" fontId="2" fillId="2" borderId="2" xfId="0" applyFont="1" applyFill="1" applyBorder="1"/>
    <xf numFmtId="0" fontId="2" fillId="2" borderId="3" xfId="0" applyFont="1" applyFill="1" applyBorder="1"/>
    <xf numFmtId="0" fontId="2" fillId="2" borderId="4" xfId="0" applyFont="1" applyFill="1" applyBorder="1"/>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6" fillId="0" borderId="8" xfId="0" applyFont="1" applyBorder="1" applyAlignment="1">
      <alignment vertical="top"/>
    </xf>
    <xf numFmtId="0" fontId="6" fillId="0" borderId="0" xfId="0" applyFont="1" applyAlignment="1">
      <alignment vertical="top"/>
    </xf>
    <xf numFmtId="0" fontId="6" fillId="0" borderId="9" xfId="0" applyFont="1" applyBorder="1" applyAlignment="1">
      <alignment vertical="top"/>
    </xf>
    <xf numFmtId="0" fontId="6" fillId="0" borderId="10" xfId="0" applyFont="1" applyBorder="1" applyAlignment="1">
      <alignment vertical="top"/>
    </xf>
    <xf numFmtId="0" fontId="6" fillId="0" borderId="11" xfId="0" applyFont="1" applyBorder="1" applyAlignment="1">
      <alignment vertical="top"/>
    </xf>
    <xf numFmtId="0" fontId="4" fillId="0" borderId="0" xfId="0" applyFont="1" applyAlignment="1">
      <alignment vertical="top"/>
    </xf>
    <xf numFmtId="0" fontId="6" fillId="0" borderId="12" xfId="0" applyFont="1" applyBorder="1" applyAlignment="1">
      <alignment vertical="top"/>
    </xf>
    <xf numFmtId="0" fontId="2" fillId="5" borderId="1" xfId="0" applyFont="1" applyFill="1" applyBorder="1" applyAlignment="1">
      <alignment horizontal="left" vertical="center" wrapText="1"/>
    </xf>
    <xf numFmtId="0" fontId="0" fillId="5" borderId="4" xfId="0" applyFill="1" applyBorder="1" applyAlignment="1">
      <alignment vertical="center"/>
    </xf>
    <xf numFmtId="0" fontId="6" fillId="3" borderId="6" xfId="0" applyFont="1" applyFill="1" applyBorder="1"/>
    <xf numFmtId="0" fontId="8" fillId="3" borderId="0" xfId="0" applyFont="1" applyFill="1"/>
    <xf numFmtId="0" fontId="6" fillId="3" borderId="0" xfId="0" applyFont="1" applyFill="1"/>
    <xf numFmtId="0" fontId="6" fillId="3" borderId="10" xfId="0" applyFont="1" applyFill="1" applyBorder="1"/>
    <xf numFmtId="0" fontId="2" fillId="4" borderId="5" xfId="0" applyFont="1" applyFill="1" applyBorder="1" applyAlignment="1">
      <alignment vertical="center"/>
    </xf>
    <xf numFmtId="0" fontId="2" fillId="4" borderId="6" xfId="0" applyFont="1" applyFill="1" applyBorder="1" applyAlignment="1">
      <alignment vertical="center"/>
    </xf>
    <xf numFmtId="0" fontId="6" fillId="4" borderId="8" xfId="0" applyFont="1" applyFill="1" applyBorder="1" applyAlignment="1">
      <alignment vertical="top"/>
    </xf>
    <xf numFmtId="0" fontId="0" fillId="4" borderId="0" xfId="0" applyFill="1" applyAlignment="1">
      <alignment vertical="top"/>
    </xf>
    <xf numFmtId="0" fontId="0" fillId="4" borderId="10" xfId="0" applyFill="1" applyBorder="1" applyAlignment="1">
      <alignment vertical="top"/>
    </xf>
    <xf numFmtId="0" fontId="2" fillId="2" borderId="2" xfId="0" applyFont="1" applyFill="1" applyBorder="1" applyAlignment="1">
      <alignment vertical="center"/>
    </xf>
    <xf numFmtId="0" fontId="2" fillId="2" borderId="3" xfId="0" applyFont="1" applyFill="1" applyBorder="1" applyAlignment="1">
      <alignment vertical="center"/>
    </xf>
    <xf numFmtId="0" fontId="2" fillId="0" borderId="2" xfId="0" applyFont="1" applyBorder="1" applyAlignment="1">
      <alignment vertical="center"/>
    </xf>
    <xf numFmtId="0" fontId="2" fillId="0" borderId="4" xfId="0" applyFont="1" applyBorder="1" applyAlignment="1">
      <alignment vertical="center"/>
    </xf>
    <xf numFmtId="0" fontId="13" fillId="0" borderId="4" xfId="0" applyFont="1" applyBorder="1" applyAlignment="1">
      <alignment vertical="center"/>
    </xf>
    <xf numFmtId="0" fontId="14" fillId="0" borderId="0" xfId="0" applyFont="1"/>
    <xf numFmtId="0" fontId="0" fillId="5" borderId="2" xfId="0" applyFill="1" applyBorder="1" applyAlignment="1">
      <alignment vertical="center"/>
    </xf>
    <xf numFmtId="0" fontId="0" fillId="5" borderId="3" xfId="0" applyFill="1" applyBorder="1" applyAlignment="1">
      <alignment vertical="center"/>
    </xf>
    <xf numFmtId="0" fontId="15" fillId="0" borderId="13" xfId="0" applyFont="1" applyBorder="1" applyAlignment="1">
      <alignment vertical="center" wrapText="1"/>
    </xf>
    <xf numFmtId="165" fontId="15" fillId="0" borderId="13" xfId="0" applyNumberFormat="1" applyFont="1" applyBorder="1" applyAlignment="1">
      <alignment vertical="center" wrapText="1"/>
    </xf>
    <xf numFmtId="0" fontId="0" fillId="5" borderId="13" xfId="0" applyFill="1" applyBorder="1" applyAlignment="1">
      <alignment vertical="center"/>
    </xf>
    <xf numFmtId="0" fontId="2" fillId="5" borderId="2" xfId="0" applyFont="1" applyFill="1" applyBorder="1" applyAlignment="1">
      <alignment vertical="center"/>
    </xf>
    <xf numFmtId="0" fontId="2" fillId="5" borderId="3" xfId="0" applyFont="1" applyFill="1" applyBorder="1" applyAlignment="1">
      <alignment vertical="center"/>
    </xf>
    <xf numFmtId="0" fontId="2" fillId="5" borderId="4" xfId="0" applyFont="1" applyFill="1" applyBorder="1" applyAlignment="1">
      <alignment vertical="center"/>
    </xf>
    <xf numFmtId="0" fontId="14" fillId="0" borderId="0" xfId="0" applyFont="1" applyAlignment="1">
      <alignment vertical="top"/>
    </xf>
    <xf numFmtId="0" fontId="2" fillId="6" borderId="5" xfId="0" applyFont="1" applyFill="1" applyBorder="1" applyAlignment="1">
      <alignment vertical="top"/>
    </xf>
    <xf numFmtId="0" fontId="2" fillId="6" borderId="6" xfId="0" applyFont="1" applyFill="1" applyBorder="1" applyAlignment="1">
      <alignment vertical="top"/>
    </xf>
    <xf numFmtId="0" fontId="2" fillId="6" borderId="7" xfId="0" applyFont="1" applyFill="1" applyBorder="1" applyAlignment="1">
      <alignment vertical="top"/>
    </xf>
    <xf numFmtId="0" fontId="6" fillId="0" borderId="5" xfId="0" applyFont="1" applyBorder="1" applyAlignment="1">
      <alignment vertical="top"/>
    </xf>
    <xf numFmtId="0" fontId="6" fillId="0" borderId="6" xfId="0" applyFont="1" applyBorder="1" applyAlignment="1">
      <alignment vertical="top"/>
    </xf>
    <xf numFmtId="0" fontId="6" fillId="0" borderId="7" xfId="0" applyFont="1" applyBorder="1" applyAlignment="1">
      <alignment vertical="top"/>
    </xf>
    <xf numFmtId="0" fontId="2" fillId="6" borderId="12" xfId="0" applyFont="1" applyFill="1" applyBorder="1" applyAlignment="1">
      <alignment vertical="top"/>
    </xf>
    <xf numFmtId="0" fontId="2" fillId="6" borderId="10" xfId="0" applyFont="1" applyFill="1" applyBorder="1" applyAlignment="1">
      <alignment vertical="top"/>
    </xf>
    <xf numFmtId="0" fontId="2" fillId="6" borderId="11" xfId="0" applyFont="1" applyFill="1" applyBorder="1" applyAlignment="1">
      <alignment vertical="top"/>
    </xf>
    <xf numFmtId="0" fontId="2" fillId="6" borderId="2" xfId="0" applyFont="1" applyFill="1" applyBorder="1" applyAlignment="1">
      <alignment vertical="top"/>
    </xf>
    <xf numFmtId="0" fontId="2" fillId="6" borderId="3" xfId="0" applyFont="1" applyFill="1" applyBorder="1" applyAlignment="1">
      <alignment vertical="top"/>
    </xf>
    <xf numFmtId="0" fontId="2" fillId="6" borderId="4" xfId="0" applyFont="1" applyFill="1" applyBorder="1" applyAlignment="1">
      <alignment vertical="top"/>
    </xf>
    <xf numFmtId="0" fontId="6" fillId="0" borderId="2" xfId="0" applyFont="1" applyBorder="1" applyAlignment="1">
      <alignment vertical="top"/>
    </xf>
    <xf numFmtId="0" fontId="6" fillId="0" borderId="3" xfId="0" applyFont="1" applyBorder="1" applyAlignment="1">
      <alignment vertical="top"/>
    </xf>
    <xf numFmtId="0" fontId="6" fillId="0" borderId="4" xfId="0" applyFont="1" applyBorder="1" applyAlignment="1">
      <alignment vertical="top"/>
    </xf>
    <xf numFmtId="0" fontId="2" fillId="6" borderId="8" xfId="0" applyFont="1" applyFill="1" applyBorder="1" applyAlignment="1">
      <alignment vertical="top"/>
    </xf>
    <xf numFmtId="0" fontId="2" fillId="6" borderId="0" xfId="0" applyFont="1" applyFill="1" applyAlignment="1">
      <alignment vertical="top"/>
    </xf>
    <xf numFmtId="0" fontId="2" fillId="6" borderId="9" xfId="0" applyFont="1" applyFill="1" applyBorder="1" applyAlignment="1">
      <alignment vertical="top"/>
    </xf>
    <xf numFmtId="0" fontId="3" fillId="3" borderId="5" xfId="0" applyFont="1" applyFill="1" applyBorder="1"/>
    <xf numFmtId="0" fontId="3" fillId="3" borderId="8" xfId="0" applyFont="1" applyFill="1" applyBorder="1"/>
    <xf numFmtId="0" fontId="6" fillId="0" borderId="1" xfId="0" applyFont="1" applyBorder="1" applyAlignment="1">
      <alignment horizontal="left" vertical="top"/>
    </xf>
    <xf numFmtId="166" fontId="6" fillId="0" borderId="1" xfId="2" applyNumberFormat="1" applyBorder="1" applyAlignment="1">
      <alignment horizontal="left" vertical="top"/>
    </xf>
    <xf numFmtId="14" fontId="6" fillId="0" borderId="2" xfId="2" applyNumberFormat="1" applyBorder="1" applyAlignment="1">
      <alignment horizontal="left" vertical="top"/>
    </xf>
    <xf numFmtId="0" fontId="6" fillId="0" borderId="1" xfId="2" applyBorder="1" applyAlignment="1">
      <alignment horizontal="left" vertical="top"/>
    </xf>
    <xf numFmtId="0" fontId="6" fillId="0" borderId="1" xfId="2" applyBorder="1" applyAlignment="1">
      <alignment horizontal="left" vertical="top" wrapText="1"/>
    </xf>
    <xf numFmtId="0" fontId="6" fillId="0" borderId="1" xfId="0" applyFont="1" applyBorder="1" applyAlignment="1">
      <alignment horizontal="left" vertical="top" wrapText="1"/>
    </xf>
    <xf numFmtId="14" fontId="15" fillId="0" borderId="2" xfId="0" applyNumberFormat="1" applyFont="1" applyBorder="1" applyAlignment="1">
      <alignment horizontal="left" vertical="top"/>
    </xf>
    <xf numFmtId="0" fontId="15" fillId="0" borderId="1" xfId="0" applyFont="1" applyBorder="1" applyAlignment="1">
      <alignment horizontal="left" vertical="top" wrapText="1"/>
    </xf>
    <xf numFmtId="0" fontId="6" fillId="3" borderId="14" xfId="0" applyFont="1" applyFill="1" applyBorder="1"/>
    <xf numFmtId="0" fontId="8" fillId="3" borderId="15" xfId="0" applyFont="1" applyFill="1" applyBorder="1"/>
    <xf numFmtId="0" fontId="6" fillId="3" borderId="15" xfId="0" applyFont="1" applyFill="1" applyBorder="1"/>
    <xf numFmtId="0" fontId="6" fillId="3" borderId="16" xfId="0" applyFont="1" applyFill="1" applyBorder="1"/>
    <xf numFmtId="0" fontId="2" fillId="4" borderId="14" xfId="0" applyFont="1" applyFill="1" applyBorder="1" applyAlignment="1">
      <alignment vertical="center"/>
    </xf>
    <xf numFmtId="0" fontId="0" fillId="4" borderId="15" xfId="0" applyFill="1" applyBorder="1" applyAlignment="1">
      <alignment vertical="top"/>
    </xf>
    <xf numFmtId="0" fontId="0" fillId="4" borderId="16" xfId="0" applyFill="1" applyBorder="1" applyAlignment="1">
      <alignment vertical="top"/>
    </xf>
    <xf numFmtId="0" fontId="0" fillId="0" borderId="15" xfId="0" applyBorder="1"/>
    <xf numFmtId="0" fontId="2" fillId="2" borderId="13" xfId="0" applyFont="1" applyFill="1" applyBorder="1" applyAlignment="1">
      <alignment vertical="center"/>
    </xf>
    <xf numFmtId="0" fontId="6" fillId="0" borderId="0" xfId="0" applyFont="1" applyAlignment="1">
      <alignment vertical="center"/>
    </xf>
    <xf numFmtId="0" fontId="2" fillId="6" borderId="17" xfId="0" applyFont="1" applyFill="1" applyBorder="1" applyAlignment="1">
      <alignment vertical="top"/>
    </xf>
    <xf numFmtId="0" fontId="2" fillId="6" borderId="18" xfId="0" applyFont="1" applyFill="1" applyBorder="1" applyAlignment="1">
      <alignment vertical="top"/>
    </xf>
    <xf numFmtId="0" fontId="2" fillId="6" borderId="19" xfId="0" applyFont="1" applyFill="1" applyBorder="1" applyAlignment="1">
      <alignment vertical="top"/>
    </xf>
    <xf numFmtId="0" fontId="2" fillId="6" borderId="15" xfId="0" applyFont="1" applyFill="1" applyBorder="1" applyAlignment="1">
      <alignment vertical="top"/>
    </xf>
    <xf numFmtId="0" fontId="2" fillId="6" borderId="20" xfId="0" applyFont="1" applyFill="1" applyBorder="1" applyAlignment="1">
      <alignment vertical="top"/>
    </xf>
    <xf numFmtId="0" fontId="2" fillId="6" borderId="21" xfId="0" applyFont="1" applyFill="1" applyBorder="1" applyAlignment="1">
      <alignment vertical="top"/>
    </xf>
    <xf numFmtId="0" fontId="2" fillId="6" borderId="22" xfId="0" applyFont="1" applyFill="1" applyBorder="1" applyAlignment="1">
      <alignment vertical="top"/>
    </xf>
    <xf numFmtId="0" fontId="0" fillId="0" borderId="23" xfId="0" applyBorder="1"/>
    <xf numFmtId="0" fontId="0" fillId="0" borderId="17" xfId="0" applyBorder="1"/>
    <xf numFmtId="0" fontId="0" fillId="0" borderId="18" xfId="0" applyBorder="1"/>
    <xf numFmtId="0" fontId="2" fillId="7" borderId="19" xfId="0" applyFont="1" applyFill="1" applyBorder="1"/>
    <xf numFmtId="0" fontId="2" fillId="5" borderId="23" xfId="0" applyFont="1" applyFill="1" applyBorder="1"/>
    <xf numFmtId="0" fontId="2" fillId="5" borderId="17" xfId="0" applyFont="1" applyFill="1" applyBorder="1"/>
    <xf numFmtId="0" fontId="2" fillId="5" borderId="18" xfId="0" applyFont="1" applyFill="1" applyBorder="1"/>
    <xf numFmtId="0" fontId="4" fillId="7" borderId="19" xfId="0" applyFont="1" applyFill="1" applyBorder="1"/>
    <xf numFmtId="0" fontId="2" fillId="4" borderId="24" xfId="0" applyFont="1" applyFill="1" applyBorder="1"/>
    <xf numFmtId="0" fontId="0" fillId="8" borderId="25" xfId="0" applyFill="1" applyBorder="1"/>
    <xf numFmtId="0" fontId="2" fillId="4" borderId="25" xfId="0" applyFont="1" applyFill="1" applyBorder="1"/>
    <xf numFmtId="0" fontId="0" fillId="8" borderId="26" xfId="0" applyFill="1" applyBorder="1"/>
    <xf numFmtId="0" fontId="2" fillId="4" borderId="27" xfId="0" applyFont="1" applyFill="1" applyBorder="1"/>
    <xf numFmtId="0" fontId="2" fillId="4" borderId="28" xfId="0" applyFont="1" applyFill="1" applyBorder="1"/>
    <xf numFmtId="0" fontId="2" fillId="4" borderId="29" xfId="0" applyFont="1" applyFill="1" applyBorder="1"/>
    <xf numFmtId="0" fontId="0" fillId="7" borderId="19" xfId="0" applyFill="1" applyBorder="1"/>
    <xf numFmtId="0" fontId="7" fillId="5" borderId="30"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7" fillId="5" borderId="32" xfId="0" applyFont="1" applyFill="1" applyBorder="1" applyAlignment="1">
      <alignment horizontal="center" vertical="center" wrapText="1"/>
    </xf>
    <xf numFmtId="0" fontId="6" fillId="5" borderId="33" xfId="0" applyFont="1" applyFill="1" applyBorder="1" applyAlignment="1">
      <alignment vertical="center"/>
    </xf>
    <xf numFmtId="0" fontId="7" fillId="5" borderId="1" xfId="0" applyFont="1" applyFill="1" applyBorder="1" applyAlignment="1">
      <alignment horizontal="center" vertical="center"/>
    </xf>
    <xf numFmtId="0" fontId="7" fillId="5" borderId="34" xfId="0" applyFont="1" applyFill="1" applyBorder="1" applyAlignment="1">
      <alignment horizontal="center" vertical="center"/>
    </xf>
    <xf numFmtId="0" fontId="4" fillId="7" borderId="19" xfId="0" applyFont="1" applyFill="1" applyBorder="1" applyAlignment="1">
      <alignment vertical="top"/>
    </xf>
    <xf numFmtId="0" fontId="4" fillId="0" borderId="35" xfId="0" applyFont="1" applyBorder="1" applyAlignment="1">
      <alignment horizontal="center" vertical="center"/>
    </xf>
    <xf numFmtId="0" fontId="2" fillId="0" borderId="36" xfId="0" applyFont="1" applyBorder="1" applyAlignment="1">
      <alignment vertical="center"/>
    </xf>
    <xf numFmtId="0" fontId="2" fillId="0" borderId="37" xfId="0" applyFont="1" applyBorder="1" applyAlignment="1">
      <alignment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2" fillId="0" borderId="0" xfId="0" applyFont="1"/>
    <xf numFmtId="0" fontId="2" fillId="4" borderId="26" xfId="0" applyFont="1" applyFill="1" applyBorder="1"/>
    <xf numFmtId="0" fontId="0" fillId="0" borderId="19" xfId="0" applyBorder="1"/>
    <xf numFmtId="0" fontId="7" fillId="5" borderId="40" xfId="0" applyFont="1" applyFill="1" applyBorder="1" applyAlignment="1">
      <alignment horizontal="center" vertical="center"/>
    </xf>
    <xf numFmtId="0" fontId="7" fillId="7" borderId="0" xfId="0" applyFont="1" applyFill="1" applyAlignment="1">
      <alignment horizontal="center" vertical="center"/>
    </xf>
    <xf numFmtId="0" fontId="6" fillId="0" borderId="35" xfId="0" applyFont="1" applyBorder="1" applyAlignment="1">
      <alignment horizontal="center" vertical="center"/>
    </xf>
    <xf numFmtId="0" fontId="4" fillId="0" borderId="35" xfId="0" applyFont="1" applyBorder="1" applyAlignment="1">
      <alignment horizontal="center" vertical="top" wrapText="1"/>
    </xf>
    <xf numFmtId="0" fontId="2" fillId="2" borderId="26" xfId="0" applyFont="1" applyFill="1" applyBorder="1" applyProtection="1">
      <protection locked="0"/>
    </xf>
    <xf numFmtId="0" fontId="0" fillId="0" borderId="0" xfId="0" applyProtection="1">
      <protection locked="0"/>
    </xf>
    <xf numFmtId="0" fontId="6" fillId="0" borderId="0" xfId="0" applyFont="1" applyProtection="1">
      <protection locked="0"/>
    </xf>
    <xf numFmtId="0" fontId="6" fillId="0" borderId="35" xfId="0" applyFont="1" applyBorder="1" applyAlignment="1" applyProtection="1">
      <alignment vertical="top"/>
      <protection locked="0"/>
    </xf>
    <xf numFmtId="0" fontId="6" fillId="0" borderId="35" xfId="0" applyFont="1" applyBorder="1" applyAlignment="1" applyProtection="1">
      <alignment vertical="top" wrapText="1"/>
      <protection locked="0"/>
    </xf>
    <xf numFmtId="0" fontId="6" fillId="7" borderId="24" xfId="0" applyFont="1" applyFill="1" applyBorder="1"/>
    <xf numFmtId="0" fontId="6" fillId="0" borderId="25" xfId="0" applyFont="1" applyBorder="1"/>
    <xf numFmtId="0" fontId="6" fillId="0" borderId="35" xfId="2" applyBorder="1" applyAlignment="1">
      <alignment horizontal="center" vertical="top"/>
    </xf>
    <xf numFmtId="2" fontId="2" fillId="0" borderId="26" xfId="0" applyNumberFormat="1" applyFont="1" applyBorder="1" applyAlignment="1">
      <alignment horizontal="center"/>
    </xf>
    <xf numFmtId="0" fontId="9" fillId="0" borderId="35" xfId="0" applyFont="1" applyBorder="1" applyAlignment="1">
      <alignment horizontal="center" vertical="center"/>
    </xf>
    <xf numFmtId="0" fontId="9" fillId="0" borderId="35" xfId="0" applyFont="1" applyBorder="1" applyAlignment="1">
      <alignment horizontal="center" vertical="center" wrapText="1"/>
    </xf>
    <xf numFmtId="9" fontId="9" fillId="0" borderId="35" xfId="0" applyNumberFormat="1" applyFont="1" applyBorder="1" applyAlignment="1">
      <alignment horizontal="center" vertical="center"/>
    </xf>
    <xf numFmtId="0" fontId="15" fillId="0" borderId="0" xfId="0" applyFont="1"/>
    <xf numFmtId="0" fontId="16" fillId="0" borderId="0" xfId="0" applyFont="1" applyAlignment="1">
      <alignment vertical="top"/>
    </xf>
    <xf numFmtId="0" fontId="2" fillId="5" borderId="5" xfId="0" applyFont="1" applyFill="1" applyBorder="1" applyAlignment="1">
      <alignment vertical="center"/>
    </xf>
    <xf numFmtId="0" fontId="2" fillId="5" borderId="6" xfId="0" applyFont="1" applyFill="1" applyBorder="1" applyAlignment="1">
      <alignment vertical="center"/>
    </xf>
    <xf numFmtId="0" fontId="2" fillId="5" borderId="7" xfId="0" applyFont="1" applyFill="1" applyBorder="1" applyAlignment="1">
      <alignment vertical="center"/>
    </xf>
    <xf numFmtId="0" fontId="6" fillId="0" borderId="23" xfId="0" applyFont="1" applyBorder="1" applyAlignment="1">
      <alignment vertical="top"/>
    </xf>
    <xf numFmtId="0" fontId="14" fillId="0" borderId="17" xfId="0" applyFont="1" applyBorder="1" applyAlignment="1">
      <alignment vertical="top"/>
    </xf>
    <xf numFmtId="0" fontId="14" fillId="0" borderId="18" xfId="0" applyFont="1" applyBorder="1" applyAlignment="1">
      <alignment vertical="top"/>
    </xf>
    <xf numFmtId="0" fontId="6" fillId="0" borderId="19" xfId="0" applyFont="1" applyBorder="1" applyAlignment="1">
      <alignment vertical="top"/>
    </xf>
    <xf numFmtId="0" fontId="14" fillId="0" borderId="15" xfId="0" applyFont="1" applyBorder="1" applyAlignment="1">
      <alignment vertical="top"/>
    </xf>
    <xf numFmtId="0" fontId="6" fillId="0" borderId="15" xfId="0" applyFont="1" applyBorder="1" applyAlignment="1">
      <alignment vertical="top"/>
    </xf>
    <xf numFmtId="0" fontId="2" fillId="2" borderId="0" xfId="0" applyFont="1" applyFill="1" applyProtection="1">
      <protection locked="0"/>
    </xf>
    <xf numFmtId="0" fontId="2" fillId="2" borderId="6" xfId="0" applyFont="1" applyFill="1" applyBorder="1" applyProtection="1">
      <protection locked="0"/>
    </xf>
    <xf numFmtId="0" fontId="6" fillId="3" borderId="8" xfId="0" applyFont="1" applyFill="1" applyBorder="1"/>
    <xf numFmtId="0" fontId="6" fillId="3" borderId="12" xfId="0" applyFont="1" applyFill="1" applyBorder="1"/>
    <xf numFmtId="0" fontId="6" fillId="4" borderId="12" xfId="0" applyFont="1" applyFill="1" applyBorder="1" applyAlignment="1">
      <alignment vertical="top"/>
    </xf>
    <xf numFmtId="0" fontId="6" fillId="0" borderId="0" xfId="0" applyFont="1"/>
    <xf numFmtId="0" fontId="2" fillId="6" borderId="23" xfId="0" applyFont="1" applyFill="1" applyBorder="1" applyAlignment="1">
      <alignment vertical="top"/>
    </xf>
    <xf numFmtId="0" fontId="6" fillId="7" borderId="35" xfId="0" applyFont="1" applyFill="1" applyBorder="1" applyAlignment="1" applyProtection="1">
      <alignment horizontal="left" vertical="top" wrapText="1"/>
      <protection locked="0"/>
    </xf>
    <xf numFmtId="0" fontId="6" fillId="0" borderId="35" xfId="0" applyFont="1" applyBorder="1" applyAlignment="1" applyProtection="1">
      <alignment horizontal="left" vertical="top" wrapText="1"/>
      <protection locked="0"/>
    </xf>
    <xf numFmtId="0" fontId="6" fillId="7" borderId="35" xfId="0" applyFont="1" applyFill="1" applyBorder="1" applyAlignment="1" applyProtection="1">
      <alignment vertical="top"/>
      <protection locked="0"/>
    </xf>
    <xf numFmtId="0" fontId="6" fillId="0" borderId="35" xfId="4" applyFont="1" applyBorder="1" applyAlignment="1">
      <alignment vertical="top" wrapText="1"/>
    </xf>
    <xf numFmtId="166" fontId="6" fillId="0" borderId="1" xfId="0" applyNumberFormat="1" applyFont="1" applyBorder="1" applyAlignment="1">
      <alignment horizontal="left" vertical="top"/>
    </xf>
    <xf numFmtId="14" fontId="6" fillId="0" borderId="2" xfId="0" applyNumberFormat="1" applyFont="1" applyBorder="1" applyAlignment="1">
      <alignment horizontal="left" vertical="top"/>
    </xf>
    <xf numFmtId="14" fontId="6" fillId="0" borderId="1" xfId="0" applyNumberFormat="1" applyFont="1" applyBorder="1" applyAlignment="1">
      <alignment horizontal="left" vertical="top"/>
    </xf>
    <xf numFmtId="0" fontId="6" fillId="0" borderId="43" xfId="0" applyFont="1" applyBorder="1" applyAlignment="1" applyProtection="1">
      <alignment horizontal="left" vertical="top" wrapText="1"/>
      <protection locked="0"/>
    </xf>
    <xf numFmtId="0" fontId="6" fillId="7" borderId="35" xfId="4" applyFont="1" applyFill="1" applyBorder="1" applyAlignment="1">
      <alignment vertical="top" wrapText="1"/>
    </xf>
    <xf numFmtId="0" fontId="6" fillId="0" borderId="35" xfId="0" applyFont="1" applyBorder="1" applyAlignment="1">
      <alignment horizontal="center" vertical="center" wrapText="1"/>
    </xf>
    <xf numFmtId="0" fontId="6" fillId="0" borderId="0" xfId="2" applyAlignment="1">
      <alignment horizontal="center" vertical="top"/>
    </xf>
    <xf numFmtId="0" fontId="2" fillId="2" borderId="35" xfId="0" applyFont="1" applyFill="1" applyBorder="1"/>
    <xf numFmtId="0" fontId="5" fillId="4" borderId="35" xfId="0" applyFont="1" applyFill="1" applyBorder="1"/>
    <xf numFmtId="0" fontId="0" fillId="0" borderId="35" xfId="0" applyBorder="1"/>
    <xf numFmtId="0" fontId="5" fillId="4" borderId="7" xfId="0" applyFont="1" applyFill="1" applyBorder="1" applyAlignment="1">
      <alignment vertical="center"/>
    </xf>
    <xf numFmtId="0" fontId="6" fillId="0" borderId="34" xfId="0" applyFont="1" applyBorder="1" applyAlignment="1" applyProtection="1">
      <alignment horizontal="left" vertical="top" wrapText="1"/>
      <protection locked="0"/>
    </xf>
    <xf numFmtId="14" fontId="6" fillId="0" borderId="34" xfId="0" quotePrefix="1" applyNumberFormat="1" applyFont="1" applyBorder="1" applyAlignment="1" applyProtection="1">
      <alignment horizontal="left" vertical="top" wrapText="1"/>
      <protection locked="0"/>
    </xf>
    <xf numFmtId="164" fontId="6" fillId="0" borderId="34" xfId="0" applyNumberFormat="1" applyFont="1" applyBorder="1" applyAlignment="1" applyProtection="1">
      <alignment horizontal="left" vertical="top" wrapText="1"/>
      <protection locked="0"/>
    </xf>
    <xf numFmtId="0" fontId="15" fillId="0" borderId="13" xfId="0" applyFont="1" applyBorder="1" applyAlignment="1" applyProtection="1">
      <alignment horizontal="left" vertical="top" wrapText="1"/>
      <protection locked="0"/>
    </xf>
    <xf numFmtId="165" fontId="15" fillId="0" borderId="13" xfId="0" applyNumberFormat="1" applyFont="1" applyBorder="1" applyAlignment="1" applyProtection="1">
      <alignment horizontal="left" vertical="top" wrapText="1"/>
      <protection locked="0"/>
    </xf>
    <xf numFmtId="0" fontId="0" fillId="0" borderId="42" xfId="0" applyBorder="1"/>
    <xf numFmtId="0" fontId="2" fillId="2" borderId="2" xfId="7" applyFont="1" applyFill="1" applyBorder="1"/>
    <xf numFmtId="0" fontId="2" fillId="2" borderId="3" xfId="7" applyFont="1" applyFill="1" applyBorder="1"/>
    <xf numFmtId="0" fontId="19" fillId="0" borderId="0" xfId="7"/>
    <xf numFmtId="0" fontId="2" fillId="5" borderId="1" xfId="7" applyFont="1" applyFill="1" applyBorder="1" applyAlignment="1">
      <alignment horizontal="left" vertical="center" wrapText="1"/>
    </xf>
    <xf numFmtId="166" fontId="19" fillId="0" borderId="1" xfId="7" applyNumberFormat="1" applyBorder="1" applyAlignment="1">
      <alignment horizontal="left" vertical="top"/>
    </xf>
    <xf numFmtId="14" fontId="6" fillId="0" borderId="2" xfId="7" applyNumberFormat="1" applyFont="1" applyBorder="1" applyAlignment="1">
      <alignment horizontal="left" vertical="top"/>
    </xf>
    <xf numFmtId="0" fontId="5" fillId="10" borderId="44" xfId="7" applyFont="1" applyFill="1" applyBorder="1" applyAlignment="1">
      <alignment horizontal="left" vertical="top" wrapText="1"/>
    </xf>
    <xf numFmtId="14" fontId="19" fillId="0" borderId="1" xfId="7" applyNumberFormat="1" applyBorder="1" applyAlignment="1">
      <alignment horizontal="left" vertical="top"/>
    </xf>
    <xf numFmtId="14" fontId="6" fillId="0" borderId="44" xfId="2" applyNumberFormat="1" applyBorder="1" applyAlignment="1">
      <alignment horizontal="left" vertical="top" wrapText="1"/>
    </xf>
    <xf numFmtId="49" fontId="6" fillId="0" borderId="44" xfId="0" applyNumberFormat="1" applyFont="1" applyBorder="1" applyAlignment="1">
      <alignment vertical="top" wrapText="1"/>
    </xf>
    <xf numFmtId="0" fontId="6" fillId="0" borderId="41" xfId="0" applyFont="1" applyBorder="1" applyAlignment="1">
      <alignment horizontal="left" vertical="top" wrapText="1"/>
    </xf>
    <xf numFmtId="14" fontId="0" fillId="0" borderId="44" xfId="0" applyNumberFormat="1" applyBorder="1" applyAlignment="1">
      <alignment horizontal="left" vertical="top" wrapText="1"/>
    </xf>
    <xf numFmtId="0" fontId="6" fillId="0" borderId="44" xfId="0" applyFont="1" applyBorder="1" applyAlignment="1">
      <alignment horizontal="left" vertical="top" wrapText="1"/>
    </xf>
    <xf numFmtId="0" fontId="6" fillId="4" borderId="0" xfId="0" applyFont="1" applyFill="1"/>
    <xf numFmtId="0" fontId="6" fillId="4" borderId="0" xfId="0" applyFont="1" applyFill="1" applyAlignment="1">
      <alignment vertical="center"/>
    </xf>
    <xf numFmtId="0" fontId="5" fillId="4" borderId="44" xfId="0" applyFont="1" applyFill="1" applyBorder="1"/>
    <xf numFmtId="0" fontId="6" fillId="0" borderId="35" xfId="6" applyBorder="1" applyAlignment="1" applyProtection="1">
      <alignment horizontal="left" vertical="top" wrapText="1"/>
      <protection locked="0"/>
    </xf>
    <xf numFmtId="0" fontId="6" fillId="0" borderId="35" xfId="2" applyBorder="1" applyAlignment="1">
      <alignment horizontal="left" vertical="top" wrapText="1"/>
    </xf>
    <xf numFmtId="0" fontId="6" fillId="0" borderId="35" xfId="0" applyFont="1" applyBorder="1" applyAlignment="1">
      <alignment horizontal="left" vertical="top" wrapText="1"/>
    </xf>
    <xf numFmtId="0" fontId="6" fillId="0" borderId="35" xfId="6" applyBorder="1" applyAlignment="1" applyProtection="1">
      <alignment vertical="top" wrapText="1"/>
      <protection locked="0"/>
    </xf>
    <xf numFmtId="0" fontId="6" fillId="0" borderId="1" xfId="5" applyBorder="1" applyAlignment="1" applyProtection="1">
      <alignment horizontal="left" vertical="top" wrapText="1"/>
      <protection locked="0"/>
    </xf>
    <xf numFmtId="0" fontId="6" fillId="0" borderId="2" xfId="5"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35" xfId="5" applyBorder="1" applyAlignment="1">
      <alignment horizontal="left" vertical="top" wrapText="1"/>
    </xf>
    <xf numFmtId="0" fontId="6" fillId="0" borderId="35" xfId="5" applyBorder="1" applyAlignment="1" applyProtection="1">
      <alignment horizontal="left" vertical="top" wrapText="1"/>
      <protection locked="0"/>
    </xf>
    <xf numFmtId="0" fontId="6" fillId="0" borderId="26" xfId="5" applyBorder="1" applyAlignment="1">
      <alignment horizontal="left" vertical="top" wrapText="1"/>
    </xf>
    <xf numFmtId="0" fontId="15" fillId="0" borderId="1" xfId="5" applyFont="1" applyBorder="1" applyAlignment="1" applyProtection="1">
      <alignment horizontal="left" vertical="top" wrapText="1"/>
      <protection locked="0"/>
    </xf>
    <xf numFmtId="0" fontId="6" fillId="0" borderId="44" xfId="0" applyFont="1" applyBorder="1" applyAlignment="1" applyProtection="1">
      <alignment horizontal="left" vertical="top" wrapText="1"/>
      <protection locked="0"/>
    </xf>
    <xf numFmtId="0" fontId="6" fillId="0" borderId="44" xfId="0" applyFont="1" applyBorder="1" applyAlignment="1" applyProtection="1">
      <alignment vertical="top" wrapText="1"/>
      <protection locked="0"/>
    </xf>
    <xf numFmtId="0" fontId="18" fillId="0" borderId="35" xfId="6" applyFont="1" applyBorder="1" applyAlignment="1" applyProtection="1">
      <alignment horizontal="left" vertical="top" wrapText="1"/>
      <protection locked="0"/>
    </xf>
    <xf numFmtId="0" fontId="6" fillId="0" borderId="35" xfId="0" applyFont="1" applyBorder="1"/>
    <xf numFmtId="0" fontId="15" fillId="0" borderId="35" xfId="6" applyFont="1" applyBorder="1" applyAlignment="1" applyProtection="1">
      <alignment horizontal="left" vertical="top" wrapText="1"/>
      <protection locked="0"/>
    </xf>
    <xf numFmtId="0" fontId="6" fillId="0" borderId="35" xfId="2" applyBorder="1" applyAlignment="1" applyProtection="1">
      <alignment horizontal="left" vertical="top" wrapText="1"/>
      <protection locked="0"/>
    </xf>
    <xf numFmtId="0" fontId="17" fillId="7" borderId="0" xfId="0" applyFont="1" applyFill="1"/>
    <xf numFmtId="0" fontId="0" fillId="7" borderId="0" xfId="0" applyFill="1"/>
    <xf numFmtId="0" fontId="17" fillId="0" borderId="0" xfId="0" applyFont="1" applyFill="1"/>
    <xf numFmtId="0" fontId="6" fillId="0" borderId="35" xfId="6" applyFill="1" applyBorder="1" applyAlignment="1" applyProtection="1">
      <alignment horizontal="left" vertical="top" wrapText="1"/>
      <protection locked="0"/>
    </xf>
    <xf numFmtId="0" fontId="27" fillId="11" borderId="41" xfId="0" applyFont="1" applyFill="1" applyBorder="1" applyAlignment="1">
      <alignment horizontal="center" vertical="center" wrapText="1"/>
    </xf>
    <xf numFmtId="0" fontId="27" fillId="11" borderId="17" xfId="0" applyFont="1" applyFill="1" applyBorder="1" applyAlignment="1" applyProtection="1">
      <alignment horizontal="center" vertical="center" wrapText="1"/>
      <protection locked="0"/>
    </xf>
    <xf numFmtId="0" fontId="27" fillId="11" borderId="42" xfId="0" applyFont="1" applyFill="1" applyBorder="1" applyAlignment="1" applyProtection="1">
      <alignment horizontal="center" vertical="center" wrapText="1"/>
      <protection locked="0"/>
    </xf>
    <xf numFmtId="0" fontId="27" fillId="11" borderId="35" xfId="0" applyFont="1" applyFill="1" applyBorder="1" applyAlignment="1" applyProtection="1">
      <alignment horizontal="center" vertical="center" wrapText="1"/>
      <protection locked="0"/>
    </xf>
    <xf numFmtId="0" fontId="27" fillId="11" borderId="0" xfId="0" applyFont="1" applyFill="1" applyAlignment="1">
      <alignment horizontal="center" vertical="center" wrapText="1"/>
    </xf>
    <xf numFmtId="0" fontId="12" fillId="9" borderId="44" xfId="2" applyFont="1" applyFill="1" applyBorder="1" applyAlignment="1">
      <alignment wrapText="1"/>
    </xf>
    <xf numFmtId="14" fontId="6" fillId="0" borderId="0" xfId="2" applyNumberFormat="1" applyAlignment="1">
      <alignment horizontal="left"/>
    </xf>
    <xf numFmtId="0" fontId="6" fillId="0" borderId="0" xfId="2"/>
    <xf numFmtId="0" fontId="29" fillId="12" borderId="40" xfId="2" applyFont="1" applyFill="1" applyBorder="1" applyAlignment="1">
      <alignment wrapText="1"/>
    </xf>
    <xf numFmtId="0" fontId="29" fillId="12" borderId="22" xfId="2" applyFont="1" applyFill="1" applyBorder="1" applyAlignment="1">
      <alignment wrapText="1"/>
    </xf>
    <xf numFmtId="0" fontId="6" fillId="0" borderId="23" xfId="0" applyFont="1" applyBorder="1" applyAlignment="1">
      <alignment horizontal="left" vertical="top" wrapText="1"/>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0" fontId="6" fillId="0" borderId="19" xfId="0" applyFont="1" applyBorder="1" applyAlignment="1">
      <alignment horizontal="left" vertical="top" wrapText="1"/>
    </xf>
    <xf numFmtId="0" fontId="6" fillId="0" borderId="0" xfId="0" applyFont="1" applyAlignment="1">
      <alignment horizontal="left" vertical="top" wrapText="1"/>
    </xf>
    <xf numFmtId="0" fontId="6" fillId="0" borderId="15" xfId="0" applyFont="1" applyBorder="1" applyAlignment="1">
      <alignment horizontal="left" vertical="top" wrapText="1"/>
    </xf>
    <xf numFmtId="0" fontId="6" fillId="0" borderId="20" xfId="0" applyFont="1" applyBorder="1" applyAlignment="1">
      <alignment horizontal="left" vertical="top" wrapText="1"/>
    </xf>
    <xf numFmtId="0" fontId="6" fillId="0" borderId="21" xfId="0" applyFont="1" applyBorder="1" applyAlignment="1">
      <alignment horizontal="left" vertical="top" wrapText="1"/>
    </xf>
    <xf numFmtId="0" fontId="6" fillId="0" borderId="22" xfId="0" applyFont="1" applyBorder="1" applyAlignment="1">
      <alignment horizontal="left" vertical="top" wrapText="1"/>
    </xf>
    <xf numFmtId="0" fontId="21" fillId="0" borderId="20" xfId="0" applyFont="1" applyBorder="1" applyAlignment="1">
      <alignment horizontal="left" vertical="top" wrapText="1"/>
    </xf>
    <xf numFmtId="0" fontId="14" fillId="0" borderId="21" xfId="0" applyFont="1" applyBorder="1" applyAlignment="1">
      <alignment horizontal="left" vertical="top" wrapText="1"/>
    </xf>
    <xf numFmtId="0" fontId="14" fillId="0" borderId="22" xfId="0" applyFont="1" applyBorder="1" applyAlignment="1">
      <alignment horizontal="left" vertical="top" wrapText="1"/>
    </xf>
  </cellXfs>
  <cellStyles count="8">
    <cellStyle name="Comma 2" xfId="1" xr:uid="{00000000-0005-0000-0000-000000000000}"/>
    <cellStyle name="Normal" xfId="0" builtinId="0"/>
    <cellStyle name="Normal 2" xfId="2" xr:uid="{00000000-0005-0000-0000-000002000000}"/>
    <cellStyle name="Normal 2 2" xfId="3" xr:uid="{00000000-0005-0000-0000-000003000000}"/>
    <cellStyle name="Normal 257" xfId="4" xr:uid="{00000000-0005-0000-0000-000004000000}"/>
    <cellStyle name="Normal 3" xfId="5" xr:uid="{00000000-0005-0000-0000-000005000000}"/>
    <cellStyle name="Normal 4" xfId="6" xr:uid="{00000000-0005-0000-0000-000006000000}"/>
    <cellStyle name="Normal 7 6" xfId="7" xr:uid="{651EFC1E-832E-4661-9C80-DF011C693A16}"/>
  </cellStyles>
  <dxfs count="20">
    <dxf>
      <font>
        <b/>
        <i val="0"/>
        <color rgb="FFFF0101"/>
      </font>
      <fill>
        <patternFill>
          <bgColor rgb="FFFFFF00"/>
        </patternFill>
      </fill>
    </dxf>
    <dxf>
      <font>
        <color rgb="FF800000"/>
      </font>
      <fill>
        <patternFill>
          <bgColor rgb="FFFFFF99"/>
        </patternFill>
      </fill>
    </dxf>
    <dxf>
      <font>
        <color rgb="FF333333"/>
      </font>
      <fill>
        <patternFill>
          <bgColor rgb="FFFF0000"/>
        </patternFill>
      </fill>
    </dxf>
    <dxf>
      <font>
        <color rgb="FFCCFFCC"/>
      </font>
      <fill>
        <patternFill>
          <bgColor rgb="FF008000"/>
        </patternFill>
      </fill>
    </dxf>
    <dxf>
      <fill>
        <patternFill>
          <bgColor rgb="FFFFFFFF"/>
        </patternFill>
      </fill>
    </dxf>
    <dxf>
      <fill>
        <patternFill>
          <bgColor rgb="FFDCE6F1"/>
        </patternFill>
      </fill>
    </dxf>
    <dxf>
      <font>
        <b/>
        <i val="0"/>
        <color rgb="FFFF0101"/>
      </font>
      <fill>
        <patternFill>
          <bgColor rgb="FFFFFF00"/>
        </patternFill>
      </fill>
    </dxf>
    <dxf>
      <font>
        <color rgb="FF800000"/>
      </font>
      <fill>
        <patternFill>
          <bgColor rgb="FFFFFF99"/>
        </patternFill>
      </fill>
    </dxf>
    <dxf>
      <font>
        <color rgb="FF333333"/>
      </font>
      <fill>
        <patternFill>
          <bgColor rgb="FFFF0000"/>
        </patternFill>
      </fill>
    </dxf>
    <dxf>
      <font>
        <color rgb="FFCCFFCC"/>
      </font>
      <fill>
        <patternFill>
          <bgColor rgb="FF008000"/>
        </patternFill>
      </fill>
    </dxf>
    <dxf>
      <fill>
        <patternFill>
          <bgColor rgb="FFFFFFFF"/>
        </patternFill>
      </fill>
    </dxf>
    <dxf>
      <fill>
        <patternFill>
          <bgColor rgb="FFDCE6F1"/>
        </patternFill>
      </fill>
    </dxf>
    <dxf>
      <font>
        <condense val="0"/>
        <extend val="0"/>
        <color indexed="10"/>
      </font>
      <fill>
        <patternFill>
          <bgColor indexed="43"/>
        </patternFill>
      </fill>
    </dxf>
    <dxf>
      <fill>
        <patternFill>
          <bgColor rgb="FFFFFF00"/>
        </patternFill>
      </fill>
    </dxf>
    <dxf>
      <font>
        <condense val="0"/>
        <extend val="0"/>
        <color indexed="10"/>
      </font>
      <fill>
        <patternFill>
          <bgColor indexed="43"/>
        </patternFill>
      </fill>
    </dxf>
    <dxf>
      <fill>
        <patternFill>
          <bgColor rgb="FFFFFF00"/>
        </patternFill>
      </fill>
    </dxf>
    <dxf>
      <font>
        <color theme="0"/>
      </font>
    </dxf>
    <dxf>
      <font>
        <color theme="0"/>
      </font>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4718</xdr:colOff>
      <xdr:row>0</xdr:row>
      <xdr:rowOff>166914</xdr:rowOff>
    </xdr:from>
    <xdr:to>
      <xdr:col>3</xdr:col>
      <xdr:colOff>4718</xdr:colOff>
      <xdr:row>7</xdr:row>
      <xdr:rowOff>6590</xdr:rowOff>
    </xdr:to>
    <xdr:pic>
      <xdr:nvPicPr>
        <xdr:cNvPr id="1058" name="Picture 1" descr="The official logo of the IRS" title="IRS Logo">
          <a:extLst>
            <a:ext uri="{FF2B5EF4-FFF2-40B4-BE49-F238E27FC236}">
              <a16:creationId xmlns:a16="http://schemas.microsoft.com/office/drawing/2014/main" id="{0940D78F-EF10-4486-8CB6-BB74063C5B5F}"/>
            </a:ext>
          </a:extLst>
        </xdr:cNvPr>
        <xdr:cNvPicPr>
          <a:picLocks noChangeAspect="1"/>
        </xdr:cNvPicPr>
      </xdr:nvPicPr>
      <xdr:blipFill>
        <a:blip xmlns:r="http://schemas.openxmlformats.org/officeDocument/2006/relationships" r:embed="rId1"/>
        <a:srcRect/>
        <a:stretch>
          <a:fillRect/>
        </a:stretch>
      </xdr:blipFill>
      <xdr:spPr bwMode="auto">
        <a:xfrm>
          <a:off x="7058025" y="76200"/>
          <a:ext cx="1038225" cy="1038225"/>
        </a:xfrm>
        <a:prstGeom prst="rect">
          <a:avLst/>
        </a:prstGeom>
        <a:noFill/>
        <a:ln>
          <a:noFill/>
        </a:ln>
      </xdr:spPr>
    </xdr:pic>
    <xdr:clientData/>
  </xdr:twoCellAnchor>
  <xdr:twoCellAnchor editAs="oneCell">
    <xdr:from>
      <xdr:col>3</xdr:col>
      <xdr:colOff>5557</xdr:colOff>
      <xdr:row>0</xdr:row>
      <xdr:rowOff>128702</xdr:rowOff>
    </xdr:from>
    <xdr:to>
      <xdr:col>3</xdr:col>
      <xdr:colOff>5557</xdr:colOff>
      <xdr:row>7</xdr:row>
      <xdr:rowOff>2106</xdr:rowOff>
    </xdr:to>
    <xdr:pic>
      <xdr:nvPicPr>
        <xdr:cNvPr id="3" name="Picture 2" descr="The official logo of the IRS" title="IRS Logo">
          <a:extLst>
            <a:ext uri="{FF2B5EF4-FFF2-40B4-BE49-F238E27FC236}">
              <a16:creationId xmlns:a16="http://schemas.microsoft.com/office/drawing/2014/main" id="{6230F31C-B532-422B-B94F-032ECB6B69BF}"/>
            </a:ext>
          </a:extLst>
        </xdr:cNvPr>
        <xdr:cNvPicPr/>
      </xdr:nvPicPr>
      <xdr:blipFill>
        <a:blip xmlns:r="http://schemas.openxmlformats.org/officeDocument/2006/relationships" r:embed="rId1"/>
        <a:srcRect/>
        <a:stretch>
          <a:fillRect/>
        </a:stretch>
      </xdr:blipFill>
      <xdr:spPr bwMode="auto">
        <a:xfrm>
          <a:off x="7143751" y="83345"/>
          <a:ext cx="1186815" cy="115697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50"/>
  <sheetViews>
    <sheetView showGridLines="0" tabSelected="1" zoomScaleNormal="100" workbookViewId="0"/>
  </sheetViews>
  <sheetFormatPr defaultColWidth="9.26953125" defaultRowHeight="12.5" x14ac:dyDescent="0.25"/>
  <cols>
    <col min="2" max="2" width="12.7265625" customWidth="1"/>
    <col min="3" max="3" width="107.26953125" customWidth="1"/>
  </cols>
  <sheetData>
    <row r="1" spans="1:3" ht="15.5" x14ac:dyDescent="0.35">
      <c r="A1" s="62" t="s">
        <v>0</v>
      </c>
      <c r="B1" s="20"/>
      <c r="C1" s="72"/>
    </row>
    <row r="2" spans="1:3" ht="15.5" x14ac:dyDescent="0.35">
      <c r="A2" s="63" t="s">
        <v>1</v>
      </c>
      <c r="B2" s="21"/>
      <c r="C2" s="73"/>
    </row>
    <row r="3" spans="1:3" x14ac:dyDescent="0.25">
      <c r="A3" s="149"/>
      <c r="B3" s="22"/>
      <c r="C3" s="74"/>
    </row>
    <row r="4" spans="1:3" x14ac:dyDescent="0.25">
      <c r="A4" s="149" t="s">
        <v>2</v>
      </c>
      <c r="B4" s="22"/>
      <c r="C4" s="74"/>
    </row>
    <row r="5" spans="1:3" x14ac:dyDescent="0.25">
      <c r="A5" s="149" t="s">
        <v>1734</v>
      </c>
      <c r="B5" s="22"/>
      <c r="C5" s="74"/>
    </row>
    <row r="6" spans="1:3" x14ac:dyDescent="0.25">
      <c r="A6" s="149" t="s">
        <v>1452</v>
      </c>
      <c r="B6" s="22"/>
      <c r="C6" s="74"/>
    </row>
    <row r="7" spans="1:3" x14ac:dyDescent="0.25">
      <c r="A7" s="150"/>
      <c r="B7" s="23"/>
      <c r="C7" s="75"/>
    </row>
    <row r="8" spans="1:3" ht="18" customHeight="1" x14ac:dyDescent="0.25">
      <c r="A8" s="24" t="s">
        <v>3</v>
      </c>
      <c r="B8" s="25"/>
      <c r="C8" s="76"/>
    </row>
    <row r="9" spans="1:3" ht="12.75" customHeight="1" x14ac:dyDescent="0.25">
      <c r="A9" s="26" t="s">
        <v>4</v>
      </c>
      <c r="B9" s="27"/>
      <c r="C9" s="77"/>
    </row>
    <row r="10" spans="1:3" x14ac:dyDescent="0.25">
      <c r="A10" s="26" t="s">
        <v>5</v>
      </c>
      <c r="B10" s="27"/>
      <c r="C10" s="77"/>
    </row>
    <row r="11" spans="1:3" x14ac:dyDescent="0.25">
      <c r="A11" s="26" t="s">
        <v>6</v>
      </c>
      <c r="B11" s="27"/>
      <c r="C11" s="77"/>
    </row>
    <row r="12" spans="1:3" x14ac:dyDescent="0.25">
      <c r="A12" s="26" t="s">
        <v>7</v>
      </c>
      <c r="B12" s="27"/>
      <c r="C12" s="77"/>
    </row>
    <row r="13" spans="1:3" x14ac:dyDescent="0.25">
      <c r="A13" s="26" t="s">
        <v>8</v>
      </c>
      <c r="B13" s="27"/>
      <c r="C13" s="77"/>
    </row>
    <row r="14" spans="1:3" x14ac:dyDescent="0.25">
      <c r="A14" s="151"/>
      <c r="B14" s="28"/>
      <c r="C14" s="78"/>
    </row>
    <row r="15" spans="1:3" x14ac:dyDescent="0.25">
      <c r="A15" s="152"/>
      <c r="C15" s="79"/>
    </row>
    <row r="16" spans="1:3" ht="13" x14ac:dyDescent="0.25">
      <c r="A16" s="29" t="s">
        <v>9</v>
      </c>
      <c r="B16" s="30"/>
      <c r="C16" s="80"/>
    </row>
    <row r="17" spans="1:3" ht="13" x14ac:dyDescent="0.25">
      <c r="A17" s="31" t="s">
        <v>10</v>
      </c>
      <c r="B17" s="32"/>
      <c r="C17" s="169"/>
    </row>
    <row r="18" spans="1:3" ht="13" x14ac:dyDescent="0.25">
      <c r="A18" s="31" t="s">
        <v>11</v>
      </c>
      <c r="B18" s="32"/>
      <c r="C18" s="169"/>
    </row>
    <row r="19" spans="1:3" ht="13" x14ac:dyDescent="0.25">
      <c r="A19" s="31" t="s">
        <v>12</v>
      </c>
      <c r="B19" s="32"/>
      <c r="C19" s="169"/>
    </row>
    <row r="20" spans="1:3" ht="13" x14ac:dyDescent="0.25">
      <c r="A20" s="31" t="s">
        <v>13</v>
      </c>
      <c r="B20" s="32"/>
      <c r="C20" s="170"/>
    </row>
    <row r="21" spans="1:3" ht="13" x14ac:dyDescent="0.25">
      <c r="A21" s="31" t="s">
        <v>14</v>
      </c>
      <c r="B21" s="32"/>
      <c r="C21" s="171"/>
    </row>
    <row r="22" spans="1:3" ht="13" x14ac:dyDescent="0.25">
      <c r="A22" s="31" t="s">
        <v>15</v>
      </c>
      <c r="B22" s="32"/>
      <c r="C22" s="169"/>
    </row>
    <row r="23" spans="1:3" ht="13" x14ac:dyDescent="0.25">
      <c r="A23" s="31" t="s">
        <v>16</v>
      </c>
      <c r="B23" s="32"/>
      <c r="C23" s="169"/>
    </row>
    <row r="24" spans="1:3" ht="13" x14ac:dyDescent="0.25">
      <c r="A24" s="31" t="s">
        <v>17</v>
      </c>
      <c r="B24" s="32"/>
      <c r="C24" s="169"/>
    </row>
    <row r="25" spans="1:3" ht="13" x14ac:dyDescent="0.25">
      <c r="A25" s="31" t="s">
        <v>18</v>
      </c>
      <c r="B25" s="32"/>
      <c r="C25" s="169"/>
    </row>
    <row r="26" spans="1:3" ht="13" x14ac:dyDescent="0.25">
      <c r="A26" s="31" t="s">
        <v>19</v>
      </c>
      <c r="B26" s="32"/>
      <c r="C26" s="169"/>
    </row>
    <row r="27" spans="1:3" s="34" customFormat="1" ht="13" x14ac:dyDescent="0.25">
      <c r="A27" s="31" t="s">
        <v>20</v>
      </c>
      <c r="B27" s="33"/>
      <c r="C27" s="169"/>
    </row>
    <row r="28" spans="1:3" x14ac:dyDescent="0.25">
      <c r="C28" s="79"/>
    </row>
    <row r="29" spans="1:3" ht="13" x14ac:dyDescent="0.25">
      <c r="A29" s="29" t="s">
        <v>21</v>
      </c>
      <c r="B29" s="30"/>
      <c r="C29" s="80"/>
    </row>
    <row r="30" spans="1:3" x14ac:dyDescent="0.25">
      <c r="A30" s="35"/>
      <c r="B30" s="36"/>
      <c r="C30" s="39"/>
    </row>
    <row r="31" spans="1:3" ht="13" x14ac:dyDescent="0.25">
      <c r="A31" s="31" t="s">
        <v>22</v>
      </c>
      <c r="B31" s="37"/>
      <c r="C31" s="172"/>
    </row>
    <row r="32" spans="1:3" ht="13" x14ac:dyDescent="0.25">
      <c r="A32" s="31" t="s">
        <v>23</v>
      </c>
      <c r="B32" s="37"/>
      <c r="C32" s="172"/>
    </row>
    <row r="33" spans="1:3" ht="12.75" customHeight="1" x14ac:dyDescent="0.25">
      <c r="A33" s="31" t="s">
        <v>24</v>
      </c>
      <c r="B33" s="37"/>
      <c r="C33" s="172"/>
    </row>
    <row r="34" spans="1:3" ht="12.75" customHeight="1" x14ac:dyDescent="0.25">
      <c r="A34" s="31" t="s">
        <v>25</v>
      </c>
      <c r="B34" s="38"/>
      <c r="C34" s="173"/>
    </row>
    <row r="35" spans="1:3" ht="13" x14ac:dyDescent="0.25">
      <c r="A35" s="31" t="s">
        <v>26</v>
      </c>
      <c r="B35" s="37"/>
      <c r="C35" s="172"/>
    </row>
    <row r="36" spans="1:3" x14ac:dyDescent="0.25">
      <c r="A36" s="35"/>
      <c r="B36" s="36"/>
      <c r="C36" s="39"/>
    </row>
    <row r="37" spans="1:3" ht="13" x14ac:dyDescent="0.25">
      <c r="A37" s="31" t="s">
        <v>22</v>
      </c>
      <c r="B37" s="37"/>
      <c r="C37" s="172"/>
    </row>
    <row r="38" spans="1:3" ht="13" x14ac:dyDescent="0.25">
      <c r="A38" s="31" t="s">
        <v>23</v>
      </c>
      <c r="B38" s="37"/>
      <c r="C38" s="172"/>
    </row>
    <row r="39" spans="1:3" ht="13" x14ac:dyDescent="0.25">
      <c r="A39" s="31" t="s">
        <v>24</v>
      </c>
      <c r="B39" s="37"/>
      <c r="C39" s="172"/>
    </row>
    <row r="40" spans="1:3" ht="13" x14ac:dyDescent="0.25">
      <c r="A40" s="31" t="s">
        <v>25</v>
      </c>
      <c r="B40" s="38"/>
      <c r="C40" s="173"/>
    </row>
    <row r="41" spans="1:3" ht="13" x14ac:dyDescent="0.25">
      <c r="A41" s="31" t="s">
        <v>26</v>
      </c>
      <c r="B41" s="37"/>
      <c r="C41" s="172"/>
    </row>
    <row r="43" spans="1:3" x14ac:dyDescent="0.25">
      <c r="A43" s="81" t="s">
        <v>27</v>
      </c>
    </row>
    <row r="44" spans="1:3" x14ac:dyDescent="0.25">
      <c r="A44" s="81" t="s">
        <v>28</v>
      </c>
    </row>
    <row r="45" spans="1:3" x14ac:dyDescent="0.25">
      <c r="A45" s="81" t="s">
        <v>29</v>
      </c>
    </row>
    <row r="47" spans="1:3" ht="12.75" hidden="1" customHeight="1" x14ac:dyDescent="0.25">
      <c r="A47" s="81" t="s">
        <v>30</v>
      </c>
    </row>
    <row r="48" spans="1:3" ht="12.75" hidden="1" customHeight="1" x14ac:dyDescent="0.25">
      <c r="A48" s="81" t="s">
        <v>31</v>
      </c>
    </row>
    <row r="49" spans="1:1" ht="12.75" hidden="1" customHeight="1" x14ac:dyDescent="0.25">
      <c r="A49" s="81" t="s">
        <v>32</v>
      </c>
    </row>
    <row r="50" spans="1:1" hidden="1" x14ac:dyDescent="0.25"/>
  </sheetData>
  <phoneticPr fontId="1" type="noConversion"/>
  <dataValidations count="11">
    <dataValidation allowBlank="1" showInputMessage="1" showErrorMessage="1" prompt="Insert tester name and organization" sqref="C23" xr:uid="{00000000-0002-0000-0000-000000000000}"/>
    <dataValidation allowBlank="1" showInputMessage="1" showErrorMessage="1" prompt="Insert device function" sqref="C27" xr:uid="{00000000-0002-0000-0000-000001000000}"/>
    <dataValidation type="list" allowBlank="1" showInputMessage="1" showErrorMessage="1" prompt="Select logical network location of device" sqref="C26" xr:uid="{00000000-0002-0000-0000-000002000000}">
      <formula1>$A$47:$A$49</formula1>
    </dataValidation>
    <dataValidation allowBlank="1" showInputMessage="1" showErrorMessage="1" prompt="Insert operating system version (major and minor release/version)" sqref="C25" xr:uid="{00000000-0002-0000-0000-000003000000}"/>
    <dataValidation allowBlank="1" showInputMessage="1" showErrorMessage="1" prompt="Insert device/host name" sqref="C24" xr:uid="{00000000-0002-0000-0000-000004000000}"/>
    <dataValidation allowBlank="1" showInputMessage="1" showErrorMessage="1" prompt="Insert agency code(s) for all shared agencies" sqref="C22" xr:uid="{00000000-0002-0000-0000-000005000000}"/>
    <dataValidation allowBlank="1" showInputMessage="1" showErrorMessage="1" prompt="Insert date of closing conference" sqref="C21" xr:uid="{00000000-0002-0000-0000-000006000000}"/>
    <dataValidation allowBlank="1" showInputMessage="1" showErrorMessage="1" prompt="Insert date testing occurred" sqref="C20" xr:uid="{00000000-0002-0000-0000-000007000000}"/>
    <dataValidation allowBlank="1" showInputMessage="1" showErrorMessage="1" prompt="Insert city, state and address or building number" sqref="C19" xr:uid="{00000000-0002-0000-0000-000008000000}"/>
    <dataValidation allowBlank="1" showInputMessage="1" showErrorMessage="1" prompt="Insert complete agency code" sqref="C18" xr:uid="{00000000-0002-0000-0000-000009000000}"/>
    <dataValidation allowBlank="1" showInputMessage="1" showErrorMessage="1" prompt="Insert complete agency name" sqref="C17" xr:uid="{00000000-0002-0000-0000-00000A000000}"/>
  </dataValidations>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P42"/>
  <sheetViews>
    <sheetView showGridLines="0" zoomScaleNormal="100" workbookViewId="0"/>
  </sheetViews>
  <sheetFormatPr defaultColWidth="8.81640625" defaultRowHeight="12.5" x14ac:dyDescent="0.25"/>
  <cols>
    <col min="2" max="3" width="11.7265625" customWidth="1"/>
    <col min="4" max="4" width="12" customWidth="1"/>
    <col min="5" max="5" width="11" customWidth="1"/>
    <col min="6" max="6" width="12.7265625" customWidth="1"/>
    <col min="7" max="7" width="10.453125" customWidth="1"/>
    <col min="8" max="8" width="8.7265625" hidden="1" customWidth="1"/>
    <col min="9" max="9" width="6.7265625" hidden="1" customWidth="1"/>
    <col min="14" max="14" width="9.26953125" customWidth="1"/>
  </cols>
  <sheetData>
    <row r="1" spans="1:16" ht="13" x14ac:dyDescent="0.3">
      <c r="A1" s="5" t="s">
        <v>33</v>
      </c>
      <c r="B1" s="6"/>
      <c r="C1" s="6"/>
      <c r="D1" s="6"/>
      <c r="E1" s="6"/>
      <c r="F1" s="6"/>
      <c r="G1" s="6"/>
      <c r="H1" s="6"/>
      <c r="I1" s="6"/>
      <c r="J1" s="6"/>
      <c r="K1" s="6"/>
      <c r="L1" s="6"/>
      <c r="M1" s="6"/>
      <c r="N1" s="6"/>
      <c r="O1" s="6"/>
      <c r="P1" s="7"/>
    </row>
    <row r="2" spans="1:16" ht="18" customHeight="1" x14ac:dyDescent="0.25">
      <c r="A2" s="8" t="s">
        <v>34</v>
      </c>
      <c r="B2" s="9"/>
      <c r="C2" s="9"/>
      <c r="D2" s="9"/>
      <c r="E2" s="9"/>
      <c r="F2" s="9"/>
      <c r="G2" s="9"/>
      <c r="H2" s="9"/>
      <c r="I2" s="9"/>
      <c r="J2" s="9"/>
      <c r="K2" s="9"/>
      <c r="L2" s="9"/>
      <c r="M2" s="9"/>
      <c r="N2" s="9"/>
      <c r="O2" s="9"/>
      <c r="P2" s="10"/>
    </row>
    <row r="3" spans="1:16" ht="12.75" customHeight="1" x14ac:dyDescent="0.25">
      <c r="A3" s="11" t="s">
        <v>35</v>
      </c>
      <c r="B3" s="12"/>
      <c r="C3" s="12"/>
      <c r="D3" s="12"/>
      <c r="E3" s="12"/>
      <c r="F3" s="12"/>
      <c r="G3" s="12"/>
      <c r="H3" s="12"/>
      <c r="I3" s="12"/>
      <c r="J3" s="12"/>
      <c r="K3" s="12"/>
      <c r="L3" s="12"/>
      <c r="M3" s="12"/>
      <c r="N3" s="12"/>
      <c r="O3" s="12"/>
      <c r="P3" s="13"/>
    </row>
    <row r="4" spans="1:16" x14ac:dyDescent="0.25">
      <c r="A4" s="11"/>
      <c r="B4" s="12"/>
      <c r="C4" s="12"/>
      <c r="D4" s="12"/>
      <c r="E4" s="12"/>
      <c r="F4" s="12"/>
      <c r="G4" s="12"/>
      <c r="H4" s="12"/>
      <c r="I4" s="12"/>
      <c r="J4" s="12"/>
      <c r="K4" s="12"/>
      <c r="L4" s="12"/>
      <c r="M4" s="12"/>
      <c r="N4" s="12"/>
      <c r="O4" s="12"/>
      <c r="P4" s="13"/>
    </row>
    <row r="5" spans="1:16" x14ac:dyDescent="0.25">
      <c r="A5" s="11" t="s">
        <v>36</v>
      </c>
      <c r="B5" s="12"/>
      <c r="C5" s="12"/>
      <c r="D5" s="12"/>
      <c r="E5" s="12"/>
      <c r="F5" s="12"/>
      <c r="G5" s="12"/>
      <c r="H5" s="12"/>
      <c r="I5" s="12"/>
      <c r="J5" s="12"/>
      <c r="K5" s="12"/>
      <c r="L5" s="12"/>
      <c r="M5" s="12"/>
      <c r="N5" s="12"/>
      <c r="O5" s="12"/>
      <c r="P5" s="13"/>
    </row>
    <row r="6" spans="1:16" x14ac:dyDescent="0.25">
      <c r="A6" s="11" t="s">
        <v>37</v>
      </c>
      <c r="B6" s="12"/>
      <c r="C6" s="12"/>
      <c r="D6" s="12"/>
      <c r="E6" s="12"/>
      <c r="F6" s="12"/>
      <c r="G6" s="12"/>
      <c r="H6" s="12"/>
      <c r="I6" s="12"/>
      <c r="J6" s="12"/>
      <c r="K6" s="12"/>
      <c r="L6" s="12"/>
      <c r="M6" s="12"/>
      <c r="N6" s="12"/>
      <c r="O6" s="12"/>
      <c r="P6" s="13"/>
    </row>
    <row r="7" spans="1:16" x14ac:dyDescent="0.25">
      <c r="A7" s="17"/>
      <c r="B7" s="14"/>
      <c r="C7" s="14"/>
      <c r="D7" s="14"/>
      <c r="E7" s="14"/>
      <c r="F7" s="14"/>
      <c r="G7" s="14"/>
      <c r="H7" s="14"/>
      <c r="I7" s="14"/>
      <c r="J7" s="14"/>
      <c r="K7" s="14"/>
      <c r="L7" s="14"/>
      <c r="M7" s="14"/>
      <c r="N7" s="14"/>
      <c r="O7" s="14"/>
      <c r="P7" s="15"/>
    </row>
    <row r="8" spans="1:16" x14ac:dyDescent="0.25">
      <c r="A8" s="89"/>
      <c r="B8" s="90"/>
      <c r="C8" s="90"/>
      <c r="D8" s="90"/>
      <c r="E8" s="90"/>
      <c r="F8" s="90"/>
      <c r="G8" s="90"/>
      <c r="H8" s="90"/>
      <c r="I8" s="90"/>
      <c r="J8" s="90"/>
      <c r="K8" s="90"/>
      <c r="L8" s="90"/>
      <c r="M8" s="90"/>
      <c r="N8" s="90"/>
      <c r="O8" s="90"/>
      <c r="P8" s="91"/>
    </row>
    <row r="9" spans="1:16" ht="12.75" customHeight="1" x14ac:dyDescent="0.3">
      <c r="A9" s="92"/>
      <c r="B9" s="93" t="s">
        <v>1722</v>
      </c>
      <c r="C9" s="94"/>
      <c r="D9" s="94"/>
      <c r="E9" s="94"/>
      <c r="F9" s="94"/>
      <c r="G9" s="95"/>
      <c r="P9" s="79"/>
    </row>
    <row r="10" spans="1:16" ht="12.75" customHeight="1" x14ac:dyDescent="0.3">
      <c r="A10" s="96" t="s">
        <v>38</v>
      </c>
      <c r="B10" s="97" t="s">
        <v>39</v>
      </c>
      <c r="C10" s="98"/>
      <c r="D10" s="99"/>
      <c r="E10" s="99"/>
      <c r="F10" s="99"/>
      <c r="G10" s="100"/>
      <c r="K10" s="101" t="s">
        <v>40</v>
      </c>
      <c r="L10" s="102"/>
      <c r="M10" s="102"/>
      <c r="N10" s="102"/>
      <c r="O10" s="103"/>
      <c r="P10" s="79"/>
    </row>
    <row r="11" spans="1:16" ht="36" x14ac:dyDescent="0.25">
      <c r="A11" s="104"/>
      <c r="B11" s="105" t="s">
        <v>41</v>
      </c>
      <c r="C11" s="106" t="s">
        <v>42</v>
      </c>
      <c r="D11" s="106" t="s">
        <v>43</v>
      </c>
      <c r="E11" s="106" t="s">
        <v>44</v>
      </c>
      <c r="F11" s="106" t="s">
        <v>45</v>
      </c>
      <c r="G11" s="107" t="s">
        <v>46</v>
      </c>
      <c r="K11" s="108" t="s">
        <v>47</v>
      </c>
      <c r="L11" s="19"/>
      <c r="M11" s="109" t="s">
        <v>48</v>
      </c>
      <c r="N11" s="109" t="s">
        <v>49</v>
      </c>
      <c r="O11" s="110" t="s">
        <v>50</v>
      </c>
      <c r="P11" s="79"/>
    </row>
    <row r="12" spans="1:16" ht="12.75" customHeight="1" x14ac:dyDescent="0.25">
      <c r="A12" s="111"/>
      <c r="B12" s="133">
        <f>COUNTIF('Remote Access VPN'!I3:I322,"Pass")</f>
        <v>0</v>
      </c>
      <c r="C12" s="134">
        <f>COUNTIF('Remote Access VPN'!I3:I44,"Fail")</f>
        <v>0</v>
      </c>
      <c r="D12" s="133">
        <f>COUNTIF('Remote Access VPN'!I3:I322,"Info")</f>
        <v>0</v>
      </c>
      <c r="E12" s="133">
        <f>COUNTIF('Remote Access VPN'!I3:I322,"N/A")</f>
        <v>0</v>
      </c>
      <c r="F12" s="133">
        <f>B12+C12</f>
        <v>0</v>
      </c>
      <c r="G12" s="135">
        <f>D24/100</f>
        <v>0</v>
      </c>
      <c r="K12" s="113" t="s">
        <v>51</v>
      </c>
      <c r="L12" s="114"/>
      <c r="M12" s="115">
        <f>COUNTA('Remote Access VPN'!I3:I322)</f>
        <v>0</v>
      </c>
      <c r="N12" s="115">
        <f>O12-M12</f>
        <v>42</v>
      </c>
      <c r="O12" s="116">
        <f>COUNTA('Remote Access VPN'!A3:A322)</f>
        <v>42</v>
      </c>
      <c r="P12" s="79"/>
    </row>
    <row r="13" spans="1:16" ht="12.75" customHeight="1" x14ac:dyDescent="0.3">
      <c r="A13" s="111"/>
      <c r="B13" s="117"/>
      <c r="K13" s="16"/>
      <c r="L13" s="16"/>
      <c r="M13" s="16"/>
      <c r="N13" s="16"/>
      <c r="O13" s="16"/>
      <c r="P13" s="79"/>
    </row>
    <row r="14" spans="1:16" ht="12.75" customHeight="1" x14ac:dyDescent="0.3">
      <c r="A14" s="111"/>
      <c r="B14" s="97" t="s">
        <v>52</v>
      </c>
      <c r="C14" s="99"/>
      <c r="D14" s="99"/>
      <c r="E14" s="99"/>
      <c r="F14" s="99"/>
      <c r="G14" s="118"/>
      <c r="K14" s="16"/>
      <c r="L14" s="16"/>
      <c r="M14" s="16"/>
      <c r="N14" s="16"/>
      <c r="O14" s="16"/>
      <c r="P14" s="79"/>
    </row>
    <row r="15" spans="1:16" ht="12.75" customHeight="1" x14ac:dyDescent="0.25">
      <c r="A15" s="119"/>
      <c r="B15" s="120" t="s">
        <v>53</v>
      </c>
      <c r="C15" s="120" t="s">
        <v>54</v>
      </c>
      <c r="D15" s="120" t="s">
        <v>55</v>
      </c>
      <c r="E15" s="120" t="s">
        <v>56</v>
      </c>
      <c r="F15" s="120" t="s">
        <v>44</v>
      </c>
      <c r="G15" s="120" t="s">
        <v>57</v>
      </c>
      <c r="H15" s="121" t="s">
        <v>58</v>
      </c>
      <c r="I15" s="121" t="s">
        <v>59</v>
      </c>
      <c r="K15" s="1"/>
      <c r="L15" s="1"/>
      <c r="M15" s="1"/>
      <c r="N15" s="1"/>
      <c r="O15" s="1"/>
      <c r="P15" s="79"/>
    </row>
    <row r="16" spans="1:16" ht="12.75" customHeight="1" x14ac:dyDescent="0.3">
      <c r="A16" s="119"/>
      <c r="B16" s="122">
        <v>8</v>
      </c>
      <c r="C16" s="123">
        <f>COUNTIF('Remote Access VPN'!AA:AA,B16)</f>
        <v>2</v>
      </c>
      <c r="D16" s="112">
        <f>COUNTIFS('Remote Access VPN'!AA:AA,B16,'Remote Access VPN'!I:I,$D$15)</f>
        <v>0</v>
      </c>
      <c r="E16" s="112">
        <f>COUNTIFS('Remote Access VPN'!AA:AA,B16,'Remote Access VPN'!I:I,$E$15)</f>
        <v>0</v>
      </c>
      <c r="F16" s="112">
        <f>COUNTIFS('Remote Access VPN'!AA:AA,B16,'Remote Access VPN'!I:I,$F$15)</f>
        <v>0</v>
      </c>
      <c r="G16" s="163">
        <v>1500</v>
      </c>
      <c r="H16">
        <f t="shared" ref="H16:H23" si="0">(C16-F16)*(G16)</f>
        <v>3000</v>
      </c>
      <c r="I16">
        <f t="shared" ref="I16:I23" si="1">D16*G16</f>
        <v>0</v>
      </c>
      <c r="K16" s="210"/>
      <c r="P16" s="79"/>
    </row>
    <row r="17" spans="1:16" ht="12.75" customHeight="1" x14ac:dyDescent="0.3">
      <c r="A17" s="119"/>
      <c r="B17" s="122">
        <v>7</v>
      </c>
      <c r="C17" s="123">
        <f>COUNTIF('Remote Access VPN'!AA:AA,B17)</f>
        <v>4</v>
      </c>
      <c r="D17" s="112">
        <f>COUNTIFS('Remote Access VPN'!AA:AA,B17,'Remote Access VPN'!I:I,$D$15)</f>
        <v>0</v>
      </c>
      <c r="E17" s="112">
        <f>COUNTIFS('Remote Access VPN'!AA:AA,B17,'Remote Access VPN'!I:I,$E$15)</f>
        <v>0</v>
      </c>
      <c r="F17" s="112">
        <f>COUNTIFS('Remote Access VPN'!AA:AA,B17,'Remote Access VPN'!I:I,$F$15)</f>
        <v>0</v>
      </c>
      <c r="G17" s="163">
        <v>750</v>
      </c>
      <c r="H17">
        <f t="shared" si="0"/>
        <v>3000</v>
      </c>
      <c r="I17">
        <f t="shared" si="1"/>
        <v>0</v>
      </c>
      <c r="K17" s="208"/>
      <c r="P17" s="79"/>
    </row>
    <row r="18" spans="1:16" ht="12.75" customHeight="1" x14ac:dyDescent="0.25">
      <c r="A18" s="119"/>
      <c r="B18" s="122">
        <v>6</v>
      </c>
      <c r="C18" s="123">
        <f>COUNTIF('Remote Access VPN'!AA:AA,B18)</f>
        <v>8</v>
      </c>
      <c r="D18" s="112">
        <f>COUNTIFS('Remote Access VPN'!AA:AA,B18,'Remote Access VPN'!I:I,$D$15)</f>
        <v>0</v>
      </c>
      <c r="E18" s="112">
        <f>COUNTIFS('Remote Access VPN'!AA:AA,B18,'Remote Access VPN'!I:I,$E$15)</f>
        <v>0</v>
      </c>
      <c r="F18" s="112">
        <f>COUNTIFS('Remote Access VPN'!AA:AA,B18,'Remote Access VPN'!I:I,$F$15)</f>
        <v>0</v>
      </c>
      <c r="G18" s="163">
        <v>100</v>
      </c>
      <c r="H18">
        <f t="shared" si="0"/>
        <v>800</v>
      </c>
      <c r="I18">
        <f t="shared" si="1"/>
        <v>0</v>
      </c>
      <c r="K18" s="209"/>
      <c r="P18" s="79"/>
    </row>
    <row r="19" spans="1:16" ht="12.75" customHeight="1" x14ac:dyDescent="0.25">
      <c r="A19" s="119"/>
      <c r="B19" s="122">
        <v>5</v>
      </c>
      <c r="C19" s="123">
        <f>COUNTIF('Remote Access VPN'!AA:AA,B19)</f>
        <v>9</v>
      </c>
      <c r="D19" s="112">
        <f>COUNTIFS('Remote Access VPN'!AA:AA,B19,'Remote Access VPN'!I:I,$D$15)</f>
        <v>0</v>
      </c>
      <c r="E19" s="112">
        <f>COUNTIFS('Remote Access VPN'!AA:AA,B19,'Remote Access VPN'!I:I,$E$15)</f>
        <v>0</v>
      </c>
      <c r="F19" s="112">
        <f>COUNTIFS('Remote Access VPN'!AA:AA,B19,'Remote Access VPN'!I:I,$F$15)</f>
        <v>0</v>
      </c>
      <c r="G19" s="163">
        <v>50</v>
      </c>
      <c r="H19">
        <f t="shared" si="0"/>
        <v>450</v>
      </c>
      <c r="I19">
        <f t="shared" si="1"/>
        <v>0</v>
      </c>
      <c r="K19" s="209"/>
      <c r="P19" s="79"/>
    </row>
    <row r="20" spans="1:16" ht="12.75" customHeight="1" x14ac:dyDescent="0.3">
      <c r="A20" s="119"/>
      <c r="B20" s="122">
        <v>4</v>
      </c>
      <c r="C20" s="123">
        <f>COUNTIF('Remote Access VPN'!AA:AA,B20)</f>
        <v>5</v>
      </c>
      <c r="D20" s="112">
        <f>COUNTIFS('Remote Access VPN'!AA:AA,B20,'Remote Access VPN'!I:I,$D$15)</f>
        <v>0</v>
      </c>
      <c r="E20" s="112">
        <f>COUNTIFS('Remote Access VPN'!AA:AA,B20,'Remote Access VPN'!I:I,$E$15)</f>
        <v>0</v>
      </c>
      <c r="F20" s="112">
        <f>COUNTIFS('Remote Access VPN'!AA:AA,B20,'Remote Access VPN'!I:I,$F$15)</f>
        <v>0</v>
      </c>
      <c r="G20" s="163">
        <v>10</v>
      </c>
      <c r="H20">
        <f t="shared" si="0"/>
        <v>50</v>
      </c>
      <c r="I20">
        <f t="shared" si="1"/>
        <v>0</v>
      </c>
      <c r="K20" s="208"/>
      <c r="P20" s="79"/>
    </row>
    <row r="21" spans="1:16" ht="12.75" customHeight="1" x14ac:dyDescent="0.3">
      <c r="A21" s="119"/>
      <c r="B21" s="122">
        <v>3</v>
      </c>
      <c r="C21" s="123">
        <f>COUNTIF('Remote Access VPN'!AA:AA,B21)</f>
        <v>2</v>
      </c>
      <c r="D21" s="112">
        <f>COUNTIFS('Remote Access VPN'!AA:AA,B21,'Remote Access VPN'!I:I,$D$15)</f>
        <v>0</v>
      </c>
      <c r="E21" s="112">
        <f>COUNTIFS('Remote Access VPN'!AA:AA,B21,'Remote Access VPN'!I:I,$E$15)</f>
        <v>0</v>
      </c>
      <c r="F21" s="112">
        <f>COUNTIFS('Remote Access VPN'!AA:AA,B21,'Remote Access VPN'!I:I,$F$15)</f>
        <v>0</v>
      </c>
      <c r="G21" s="163">
        <v>5</v>
      </c>
      <c r="H21">
        <f t="shared" si="0"/>
        <v>10</v>
      </c>
      <c r="I21">
        <f t="shared" si="1"/>
        <v>0</v>
      </c>
      <c r="K21" s="208"/>
      <c r="P21" s="79"/>
    </row>
    <row r="22" spans="1:16" ht="12.75" customHeight="1" x14ac:dyDescent="0.25">
      <c r="A22" s="119"/>
      <c r="B22" s="122">
        <v>2</v>
      </c>
      <c r="C22" s="123">
        <f>COUNTIF('Remote Access VPN'!AA:AA,B22)</f>
        <v>1</v>
      </c>
      <c r="D22" s="112">
        <f>COUNTIFS('Remote Access VPN'!AA:AA,B22,'Remote Access VPN'!I:I,$D$15)</f>
        <v>0</v>
      </c>
      <c r="E22" s="112">
        <f>COUNTIFS('Remote Access VPN'!AA:AA,B22,'Remote Access VPN'!I:I,$E$15)</f>
        <v>0</v>
      </c>
      <c r="F22" s="112">
        <f>COUNTIFS('Remote Access VPN'!AA:AA,B22,'Remote Access VPN'!I:I,$F$15)</f>
        <v>0</v>
      </c>
      <c r="G22" s="163">
        <v>2</v>
      </c>
      <c r="H22">
        <f t="shared" si="0"/>
        <v>2</v>
      </c>
      <c r="I22">
        <f t="shared" si="1"/>
        <v>0</v>
      </c>
      <c r="P22" s="79"/>
    </row>
    <row r="23" spans="1:16" ht="12.75" customHeight="1" x14ac:dyDescent="0.25">
      <c r="A23" s="119"/>
      <c r="B23" s="122">
        <v>1</v>
      </c>
      <c r="C23" s="123">
        <f>COUNTIF('Remote Access VPN'!AA:AA,B23)</f>
        <v>0</v>
      </c>
      <c r="D23" s="112">
        <f>COUNTIFS('Remote Access VPN'!AA:AA,B23,'Remote Access VPN'!I:I,$D$15)</f>
        <v>0</v>
      </c>
      <c r="E23" s="112">
        <f>COUNTIFS('Remote Access VPN'!AA:AA,B23,'Remote Access VPN'!I:I,$E$15)</f>
        <v>0</v>
      </c>
      <c r="F23" s="112">
        <f>COUNTIFS('Remote Access VPN'!AA:AA,B23,'Remote Access VPN'!I:I,$F$15)</f>
        <v>0</v>
      </c>
      <c r="G23" s="163">
        <v>1</v>
      </c>
      <c r="H23">
        <f t="shared" si="0"/>
        <v>0</v>
      </c>
      <c r="I23">
        <f t="shared" si="1"/>
        <v>0</v>
      </c>
      <c r="P23" s="79"/>
    </row>
    <row r="24" spans="1:16" ht="13" x14ac:dyDescent="0.3">
      <c r="A24" s="119"/>
      <c r="B24" s="129" t="s">
        <v>60</v>
      </c>
      <c r="C24" s="130"/>
      <c r="D24" s="132">
        <f>SUM(I16:I23)/SUM(H16:H23)*100</f>
        <v>0</v>
      </c>
      <c r="P24" s="79"/>
    </row>
    <row r="25" spans="1:16" x14ac:dyDescent="0.25">
      <c r="A25" s="89"/>
      <c r="B25" s="90"/>
      <c r="C25" s="90"/>
      <c r="D25" s="90"/>
      <c r="E25" s="90"/>
      <c r="F25" s="90"/>
      <c r="G25" s="90"/>
      <c r="H25" s="90"/>
      <c r="I25" s="90"/>
      <c r="J25" s="90"/>
      <c r="K25" s="90"/>
      <c r="L25" s="90"/>
      <c r="M25" s="90"/>
      <c r="N25" s="90"/>
      <c r="O25" s="90"/>
      <c r="P25" s="91"/>
    </row>
    <row r="26" spans="1:16" ht="13" x14ac:dyDescent="0.3">
      <c r="A26" s="92"/>
      <c r="B26" s="93" t="s">
        <v>1723</v>
      </c>
      <c r="C26" s="94"/>
      <c r="D26" s="94"/>
      <c r="E26" s="94"/>
      <c r="F26" s="94"/>
      <c r="G26" s="95"/>
      <c r="P26" s="79"/>
    </row>
    <row r="27" spans="1:16" ht="13" x14ac:dyDescent="0.3">
      <c r="A27" s="96" t="s">
        <v>38</v>
      </c>
      <c r="B27" s="97" t="s">
        <v>39</v>
      </c>
      <c r="C27" s="98"/>
      <c r="D27" s="99"/>
      <c r="E27" s="99"/>
      <c r="F27" s="99"/>
      <c r="G27" s="100"/>
      <c r="K27" s="101" t="s">
        <v>40</v>
      </c>
      <c r="L27" s="102"/>
      <c r="M27" s="102"/>
      <c r="N27" s="102"/>
      <c r="O27" s="103"/>
      <c r="P27" s="79"/>
    </row>
    <row r="28" spans="1:16" ht="36" x14ac:dyDescent="0.25">
      <c r="A28" s="104"/>
      <c r="B28" s="105" t="s">
        <v>41</v>
      </c>
      <c r="C28" s="106" t="s">
        <v>42</v>
      </c>
      <c r="D28" s="106" t="s">
        <v>43</v>
      </c>
      <c r="E28" s="106" t="s">
        <v>44</v>
      </c>
      <c r="F28" s="106" t="s">
        <v>45</v>
      </c>
      <c r="G28" s="107" t="s">
        <v>46</v>
      </c>
      <c r="K28" s="108" t="s">
        <v>47</v>
      </c>
      <c r="L28" s="19"/>
      <c r="M28" s="109" t="s">
        <v>48</v>
      </c>
      <c r="N28" s="109" t="s">
        <v>49</v>
      </c>
      <c r="O28" s="110" t="s">
        <v>50</v>
      </c>
      <c r="P28" s="79"/>
    </row>
    <row r="29" spans="1:16" ht="12.75" customHeight="1" x14ac:dyDescent="0.25">
      <c r="A29" s="111"/>
      <c r="B29" s="133">
        <f>COUNTIF('Site to Site VPN'!I9:I345,"Pass")</f>
        <v>0</v>
      </c>
      <c r="C29" s="134">
        <f>COUNTIF('Site to Site VPN'!I9:I67,"Fail")</f>
        <v>0</v>
      </c>
      <c r="D29" s="133">
        <f>COUNTIF('Site to Site VPN'!I9:I345,"Info")</f>
        <v>0</v>
      </c>
      <c r="E29" s="133">
        <f>COUNTIF('Site to Site VPN'!I9:I345,"N/A")</f>
        <v>0</v>
      </c>
      <c r="F29" s="133">
        <f>B29+C29</f>
        <v>0</v>
      </c>
      <c r="G29" s="135">
        <f>D41/100</f>
        <v>0</v>
      </c>
      <c r="K29" s="113" t="s">
        <v>51</v>
      </c>
      <c r="L29" s="114"/>
      <c r="M29" s="115">
        <f>COUNTA('Site to Site VPN'!I9:I345)</f>
        <v>0</v>
      </c>
      <c r="N29" s="115">
        <f>O29-M29</f>
        <v>48</v>
      </c>
      <c r="O29" s="116">
        <f>COUNTA('Site to Site VPN'!A3:A345)</f>
        <v>48</v>
      </c>
      <c r="P29" s="79"/>
    </row>
    <row r="30" spans="1:16" ht="12.75" customHeight="1" x14ac:dyDescent="0.3">
      <c r="A30" s="111"/>
      <c r="B30" s="117"/>
      <c r="K30" s="16"/>
      <c r="L30" s="16"/>
      <c r="M30" s="16"/>
      <c r="N30" s="16"/>
      <c r="O30" s="16"/>
      <c r="P30" s="79"/>
    </row>
    <row r="31" spans="1:16" ht="12.75" customHeight="1" x14ac:dyDescent="0.3">
      <c r="A31" s="111"/>
      <c r="B31" s="97" t="s">
        <v>52</v>
      </c>
      <c r="C31" s="99"/>
      <c r="D31" s="99"/>
      <c r="E31" s="99"/>
      <c r="F31" s="99"/>
      <c r="G31" s="118"/>
      <c r="K31" s="16"/>
      <c r="L31" s="16"/>
      <c r="M31" s="16"/>
      <c r="N31" s="16"/>
      <c r="O31" s="16"/>
      <c r="P31" s="79"/>
    </row>
    <row r="32" spans="1:16" ht="13" x14ac:dyDescent="0.25">
      <c r="A32" s="119"/>
      <c r="B32" s="120" t="s">
        <v>53</v>
      </c>
      <c r="C32" s="120" t="s">
        <v>54</v>
      </c>
      <c r="D32" s="120" t="s">
        <v>55</v>
      </c>
      <c r="E32" s="120" t="s">
        <v>56</v>
      </c>
      <c r="F32" s="120" t="s">
        <v>44</v>
      </c>
      <c r="G32" s="120" t="s">
        <v>57</v>
      </c>
      <c r="H32" s="121" t="s">
        <v>58</v>
      </c>
      <c r="I32" s="121" t="s">
        <v>59</v>
      </c>
      <c r="K32" s="1"/>
      <c r="L32" s="1"/>
      <c r="M32" s="1"/>
      <c r="N32" s="1"/>
      <c r="O32" s="1"/>
      <c r="P32" s="79"/>
    </row>
    <row r="33" spans="1:16" ht="13" x14ac:dyDescent="0.25">
      <c r="A33" s="119"/>
      <c r="B33" s="122">
        <v>8</v>
      </c>
      <c r="C33" s="123">
        <f>COUNTIF('Site to Site VPN'!AA:AA,B33)</f>
        <v>1</v>
      </c>
      <c r="D33" s="112">
        <f>COUNTIFS('Site to Site VPN'!AA:AA,B33,'Site to Site VPN'!I:I,$D$15)</f>
        <v>0</v>
      </c>
      <c r="E33" s="112">
        <f>COUNTIFS('Site to Site VPN'!AA:AA,B33,'Site to Site VPN'!I:I,$E$15)</f>
        <v>0</v>
      </c>
      <c r="F33" s="112">
        <f>COUNTIFS('Site to Site VPN'!AA:AA,B33,'Site to Site VPN'!I:I,$F$15)</f>
        <v>0</v>
      </c>
      <c r="G33" s="163">
        <v>1500</v>
      </c>
      <c r="H33">
        <f t="shared" ref="H33:H40" si="2">(C33-F33)*(G33)</f>
        <v>1500</v>
      </c>
      <c r="I33">
        <f t="shared" ref="I33:I40" si="3">D33*G33</f>
        <v>0</v>
      </c>
      <c r="P33" s="79"/>
    </row>
    <row r="34" spans="1:16" ht="13" x14ac:dyDescent="0.25">
      <c r="A34" s="119"/>
      <c r="B34" s="122">
        <v>7</v>
      </c>
      <c r="C34" s="123">
        <f>COUNTIF('Site to Site VPN'!AA:AA,B34)</f>
        <v>3</v>
      </c>
      <c r="D34" s="112">
        <f>COUNTIFS('Site to Site VPN'!AA:AA,B34,'Site to Site VPN'!I:I,$D$15)</f>
        <v>0</v>
      </c>
      <c r="E34" s="112">
        <f>COUNTIFS('Site to Site VPN'!AA:AA,B34,'Site to Site VPN'!I:I,$E$15)</f>
        <v>0</v>
      </c>
      <c r="F34" s="112">
        <f>COUNTIFS('Site to Site VPN'!AA:AA,B34,'Site to Site VPN'!I:I,$F$15)</f>
        <v>0</v>
      </c>
      <c r="G34" s="163">
        <v>750</v>
      </c>
      <c r="H34">
        <f t="shared" si="2"/>
        <v>2250</v>
      </c>
      <c r="I34">
        <f t="shared" si="3"/>
        <v>0</v>
      </c>
      <c r="P34" s="79"/>
    </row>
    <row r="35" spans="1:16" ht="13" x14ac:dyDescent="0.25">
      <c r="A35" s="119"/>
      <c r="B35" s="122">
        <v>6</v>
      </c>
      <c r="C35" s="123">
        <f>COUNTIF('Site to Site VPN'!AA:AA,B35)</f>
        <v>12</v>
      </c>
      <c r="D35" s="112">
        <f>COUNTIFS('Site to Site VPN'!AA:AA,B35,'Site to Site VPN'!I:I,$D$15)</f>
        <v>0</v>
      </c>
      <c r="E35" s="112">
        <f>COUNTIFS('Site to Site VPN'!AA:AA,B35,'Site to Site VPN'!I:I,$E$15)</f>
        <v>0</v>
      </c>
      <c r="F35" s="112">
        <f>COUNTIFS('Site to Site VPN'!AA:AA,B35,'Site to Site VPN'!I:I,$F$15)</f>
        <v>0</v>
      </c>
      <c r="G35" s="163">
        <v>100</v>
      </c>
      <c r="H35">
        <f t="shared" si="2"/>
        <v>1200</v>
      </c>
      <c r="I35">
        <f t="shared" si="3"/>
        <v>0</v>
      </c>
      <c r="P35" s="79"/>
    </row>
    <row r="36" spans="1:16" ht="13" x14ac:dyDescent="0.25">
      <c r="A36" s="119"/>
      <c r="B36" s="122">
        <v>5</v>
      </c>
      <c r="C36" s="123">
        <f>COUNTIF('Site to Site VPN'!AA:AA,B36)</f>
        <v>10</v>
      </c>
      <c r="D36" s="112">
        <f>COUNTIFS('Site to Site VPN'!AA:AA,B36,'Site to Site VPN'!I:I,$D$15)</f>
        <v>0</v>
      </c>
      <c r="E36" s="112">
        <f>COUNTIFS('Site to Site VPN'!AA:AA,B36,'Site to Site VPN'!I:I,$E$15)</f>
        <v>0</v>
      </c>
      <c r="F36" s="112">
        <f>COUNTIFS('Site to Site VPN'!AA:AA,B36,'Site to Site VPN'!I:I,$F$15)</f>
        <v>0</v>
      </c>
      <c r="G36" s="163">
        <v>50</v>
      </c>
      <c r="H36">
        <f t="shared" si="2"/>
        <v>500</v>
      </c>
      <c r="I36">
        <f t="shared" si="3"/>
        <v>0</v>
      </c>
      <c r="P36" s="79"/>
    </row>
    <row r="37" spans="1:16" ht="13" x14ac:dyDescent="0.25">
      <c r="A37" s="119"/>
      <c r="B37" s="122">
        <v>4</v>
      </c>
      <c r="C37" s="123">
        <f>COUNTIF('Site to Site VPN'!AA:AA,B37)</f>
        <v>6</v>
      </c>
      <c r="D37" s="112">
        <f>COUNTIFS('Site to Site VPN'!AA:AA,B37,'Site to Site VPN'!I:I,$D$15)</f>
        <v>0</v>
      </c>
      <c r="E37" s="112">
        <f>COUNTIFS('Site to Site VPN'!AA:AA,B37,'Site to Site VPN'!I:I,$E$15)</f>
        <v>0</v>
      </c>
      <c r="F37" s="112">
        <f>COUNTIFS('Site to Site VPN'!AA:AA,B37,'Site to Site VPN'!I:I,$F$15)</f>
        <v>0</v>
      </c>
      <c r="G37" s="163">
        <v>10</v>
      </c>
      <c r="H37">
        <f t="shared" si="2"/>
        <v>60</v>
      </c>
      <c r="I37">
        <f t="shared" si="3"/>
        <v>0</v>
      </c>
      <c r="P37" s="79"/>
    </row>
    <row r="38" spans="1:16" ht="13" x14ac:dyDescent="0.25">
      <c r="A38" s="119"/>
      <c r="B38" s="122">
        <v>3</v>
      </c>
      <c r="C38" s="123">
        <f>COUNTIF('Site to Site VPN'!AA:AA,B38)</f>
        <v>2</v>
      </c>
      <c r="D38" s="112">
        <f>COUNTIFS('Site to Site VPN'!AA:AA,B38,'Site to Site VPN'!I:I,$D$15)</f>
        <v>0</v>
      </c>
      <c r="E38" s="112">
        <f>COUNTIFS('Site to Site VPN'!AA:AA,B38,'Site to Site VPN'!I:I,$E$15)</f>
        <v>0</v>
      </c>
      <c r="F38" s="112">
        <f>COUNTIFS('Site to Site VPN'!AA:AA,B38,'Site to Site VPN'!I:I,$F$15)</f>
        <v>0</v>
      </c>
      <c r="G38" s="163">
        <v>5</v>
      </c>
      <c r="H38">
        <f t="shared" si="2"/>
        <v>10</v>
      </c>
      <c r="I38">
        <f t="shared" si="3"/>
        <v>0</v>
      </c>
      <c r="P38" s="79"/>
    </row>
    <row r="39" spans="1:16" ht="13" x14ac:dyDescent="0.25">
      <c r="A39" s="119"/>
      <c r="B39" s="122">
        <v>2</v>
      </c>
      <c r="C39" s="123">
        <f>COUNTIF('Site to Site VPN'!AA:AA,B39)</f>
        <v>1</v>
      </c>
      <c r="D39" s="112">
        <f>COUNTIFS('Site to Site VPN'!AA:AA,B39,'Site to Site VPN'!I:I,$D$15)</f>
        <v>0</v>
      </c>
      <c r="E39" s="112">
        <f>COUNTIFS('Site to Site VPN'!AA:AA,B39,'Site to Site VPN'!I:I,$E$15)</f>
        <v>0</v>
      </c>
      <c r="F39" s="112">
        <f>COUNTIFS('Site to Site VPN'!AA:AA,B39,'Site to Site VPN'!I:I,$F$15)</f>
        <v>0</v>
      </c>
      <c r="G39" s="163">
        <v>2</v>
      </c>
      <c r="H39">
        <f t="shared" si="2"/>
        <v>2</v>
      </c>
      <c r="I39">
        <f t="shared" si="3"/>
        <v>0</v>
      </c>
      <c r="P39" s="79"/>
    </row>
    <row r="40" spans="1:16" ht="13" x14ac:dyDescent="0.25">
      <c r="A40" s="119"/>
      <c r="B40" s="122">
        <v>1</v>
      </c>
      <c r="C40" s="123">
        <f>COUNTIF('Site to Site VPN'!AA:AA,B40)</f>
        <v>0</v>
      </c>
      <c r="D40" s="112">
        <f>COUNTIFS('Site to Site VPN'!AA:AA,B40,'Site to Site VPN'!I:I,$D$15)</f>
        <v>0</v>
      </c>
      <c r="E40" s="112">
        <f>COUNTIFS('Site to Site VPN'!AA:AA,B40,'Site to Site VPN'!I:I,$E$15)</f>
        <v>0</v>
      </c>
      <c r="F40" s="112">
        <f>COUNTIFS('Site to Site VPN'!AA:AA,B40,'Site to Site VPN'!I:I,$F$15)</f>
        <v>0</v>
      </c>
      <c r="G40" s="163">
        <v>1</v>
      </c>
      <c r="H40">
        <f t="shared" si="2"/>
        <v>0</v>
      </c>
      <c r="I40">
        <f t="shared" si="3"/>
        <v>0</v>
      </c>
      <c r="P40" s="79"/>
    </row>
    <row r="41" spans="1:16" ht="13" x14ac:dyDescent="0.3">
      <c r="A41" s="119"/>
      <c r="B41" s="129" t="s">
        <v>60</v>
      </c>
      <c r="C41" s="130"/>
      <c r="D41" s="132">
        <f>SUM(I33:I40)/SUM(H33:H40)*100</f>
        <v>0</v>
      </c>
      <c r="P41" s="79"/>
    </row>
    <row r="42" spans="1:16" x14ac:dyDescent="0.25">
      <c r="A42" s="89"/>
      <c r="B42" s="90"/>
      <c r="C42" s="90"/>
      <c r="D42" s="90"/>
      <c r="E42" s="90"/>
      <c r="F42" s="90"/>
      <c r="G42" s="90"/>
      <c r="H42" s="90"/>
      <c r="I42" s="90"/>
      <c r="J42" s="90"/>
      <c r="K42" s="90"/>
      <c r="L42" s="90"/>
      <c r="M42" s="90"/>
      <c r="N42" s="90"/>
      <c r="O42" s="90"/>
      <c r="P42" s="90"/>
    </row>
  </sheetData>
  <phoneticPr fontId="1" type="noConversion"/>
  <conditionalFormatting sqref="D12">
    <cfRule type="cellIs" dxfId="19" priority="9" stopIfTrue="1" operator="greaterThan">
      <formula>0</formula>
    </cfRule>
  </conditionalFormatting>
  <conditionalFormatting sqref="D29">
    <cfRule type="cellIs" dxfId="18" priority="4" stopIfTrue="1" operator="greaterThan">
      <formula>0</formula>
    </cfRule>
  </conditionalFormatting>
  <conditionalFormatting sqref="K16:K17">
    <cfRule type="expression" dxfId="17" priority="1" stopIfTrue="1">
      <formula>$J$17=0</formula>
    </cfRule>
  </conditionalFormatting>
  <conditionalFormatting sqref="K20:K21">
    <cfRule type="expression" dxfId="16" priority="3" stopIfTrue="1">
      <formula>$J$21=0</formula>
    </cfRule>
  </conditionalFormatting>
  <conditionalFormatting sqref="N12">
    <cfRule type="cellIs" dxfId="15" priority="10" stopIfTrue="1" operator="greaterThan">
      <formula>0</formula>
    </cfRule>
    <cfRule type="cellIs" dxfId="14" priority="11" stopIfTrue="1" operator="lessThan">
      <formula>0</formula>
    </cfRule>
  </conditionalFormatting>
  <conditionalFormatting sqref="N29">
    <cfRule type="cellIs" dxfId="13" priority="5" stopIfTrue="1" operator="greaterThan">
      <formula>0</formula>
    </cfRule>
    <cfRule type="cellIs" dxfId="12" priority="6" stopIfTrue="1" operator="lessThan">
      <formula>0</formula>
    </cfRule>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42"/>
  <sheetViews>
    <sheetView showGridLines="0" zoomScaleNormal="100" workbookViewId="0">
      <pane ySplit="1" topLeftCell="A6" activePane="bottomLeft" state="frozen"/>
      <selection pane="bottomLeft"/>
    </sheetView>
  </sheetViews>
  <sheetFormatPr defaultColWidth="9.26953125" defaultRowHeight="12.5" x14ac:dyDescent="0.25"/>
  <cols>
    <col min="14" max="14" width="17.7265625" customWidth="1"/>
  </cols>
  <sheetData>
    <row r="1" spans="1:14" ht="13" x14ac:dyDescent="0.3">
      <c r="A1" s="5" t="s">
        <v>61</v>
      </c>
      <c r="B1" s="6"/>
      <c r="C1" s="6"/>
      <c r="D1" s="6"/>
      <c r="E1" s="6"/>
      <c r="F1" s="6"/>
      <c r="G1" s="6"/>
      <c r="H1" s="6"/>
      <c r="I1" s="6"/>
      <c r="J1" s="6"/>
      <c r="K1" s="6"/>
      <c r="L1" s="6"/>
      <c r="M1" s="6"/>
      <c r="N1" s="7"/>
    </row>
    <row r="2" spans="1:14" ht="12.75" customHeight="1" x14ac:dyDescent="0.25">
      <c r="A2" s="138" t="s">
        <v>62</v>
      </c>
      <c r="B2" s="139"/>
      <c r="C2" s="139"/>
      <c r="D2" s="139"/>
      <c r="E2" s="139"/>
      <c r="F2" s="139"/>
      <c r="G2" s="139"/>
      <c r="H2" s="139"/>
      <c r="I2" s="139"/>
      <c r="J2" s="139"/>
      <c r="K2" s="139"/>
      <c r="L2" s="139"/>
      <c r="M2" s="139"/>
      <c r="N2" s="140"/>
    </row>
    <row r="3" spans="1:14" s="34" customFormat="1" ht="12.75" customHeight="1" x14ac:dyDescent="0.25">
      <c r="A3" s="141" t="s">
        <v>63</v>
      </c>
      <c r="B3" s="142"/>
      <c r="C3" s="142"/>
      <c r="D3" s="142"/>
      <c r="E3" s="142"/>
      <c r="F3" s="142"/>
      <c r="G3" s="142"/>
      <c r="H3" s="142"/>
      <c r="I3" s="142"/>
      <c r="J3" s="142"/>
      <c r="K3" s="142"/>
      <c r="L3" s="142"/>
      <c r="M3" s="142"/>
      <c r="N3" s="143"/>
    </row>
    <row r="4" spans="1:14" s="34" customFormat="1" x14ac:dyDescent="0.25">
      <c r="A4" s="144" t="s">
        <v>64</v>
      </c>
      <c r="B4" s="43"/>
      <c r="C4" s="43"/>
      <c r="D4" s="43"/>
      <c r="E4" s="43"/>
      <c r="F4" s="43"/>
      <c r="G4" s="43"/>
      <c r="H4" s="43"/>
      <c r="I4" s="43"/>
      <c r="J4" s="43"/>
      <c r="K4" s="43"/>
      <c r="L4" s="43"/>
      <c r="M4" s="43"/>
      <c r="N4" s="145"/>
    </row>
    <row r="5" spans="1:14" s="34" customFormat="1" x14ac:dyDescent="0.25">
      <c r="A5" s="144" t="s">
        <v>65</v>
      </c>
      <c r="B5" s="43"/>
      <c r="C5" s="43"/>
      <c r="D5" s="43"/>
      <c r="E5" s="43"/>
      <c r="F5" s="43"/>
      <c r="G5" s="43"/>
      <c r="H5" s="43"/>
      <c r="I5" s="43"/>
      <c r="J5" s="43"/>
      <c r="K5" s="43"/>
      <c r="L5" s="43"/>
      <c r="M5" s="43"/>
      <c r="N5" s="145"/>
    </row>
    <row r="6" spans="1:14" s="34" customFormat="1" x14ac:dyDescent="0.25">
      <c r="A6" s="144"/>
      <c r="B6" s="43"/>
      <c r="C6" s="43"/>
      <c r="D6" s="43"/>
      <c r="E6" s="43"/>
      <c r="F6" s="43"/>
      <c r="G6" s="43"/>
      <c r="H6" s="43"/>
      <c r="I6" s="43"/>
      <c r="J6" s="43"/>
      <c r="K6" s="43"/>
      <c r="L6" s="43"/>
      <c r="M6" s="43"/>
      <c r="N6" s="145"/>
    </row>
    <row r="7" spans="1:14" s="34" customFormat="1" x14ac:dyDescent="0.25">
      <c r="A7" s="144" t="s">
        <v>66</v>
      </c>
      <c r="B7" s="43"/>
      <c r="C7" s="43"/>
      <c r="D7" s="43"/>
      <c r="E7" s="43"/>
      <c r="F7" s="43"/>
      <c r="G7" s="43"/>
      <c r="H7" s="43"/>
      <c r="I7" s="43"/>
      <c r="J7" s="43"/>
      <c r="K7" s="43"/>
      <c r="L7" s="43"/>
      <c r="M7" s="43"/>
      <c r="N7" s="145"/>
    </row>
    <row r="8" spans="1:14" s="34" customFormat="1" x14ac:dyDescent="0.25">
      <c r="A8" s="144" t="s">
        <v>67</v>
      </c>
      <c r="B8" s="43"/>
      <c r="C8" s="43"/>
      <c r="D8" s="43"/>
      <c r="E8" s="43"/>
      <c r="F8" s="43"/>
      <c r="G8" s="43"/>
      <c r="H8" s="43"/>
      <c r="I8" s="43"/>
      <c r="J8" s="43"/>
      <c r="K8" s="43"/>
      <c r="L8" s="43"/>
      <c r="M8" s="43"/>
      <c r="N8" s="145"/>
    </row>
    <row r="9" spans="1:14" s="34" customFormat="1" x14ac:dyDescent="0.25">
      <c r="A9" s="144" t="s">
        <v>68</v>
      </c>
      <c r="B9" s="43"/>
      <c r="C9" s="43"/>
      <c r="D9" s="43"/>
      <c r="E9" s="43"/>
      <c r="F9" s="43"/>
      <c r="G9" s="43"/>
      <c r="H9" s="43"/>
      <c r="I9" s="43"/>
      <c r="J9" s="43"/>
      <c r="K9" s="43"/>
      <c r="L9" s="43"/>
      <c r="M9" s="43"/>
      <c r="N9" s="145"/>
    </row>
    <row r="10" spans="1:14" s="34" customFormat="1" x14ac:dyDescent="0.25">
      <c r="A10" s="144"/>
      <c r="B10" s="43"/>
      <c r="C10" s="43"/>
      <c r="D10" s="43"/>
      <c r="E10" s="43"/>
      <c r="F10" s="43"/>
      <c r="G10" s="43"/>
      <c r="H10" s="43"/>
      <c r="I10" s="43"/>
      <c r="J10" s="43"/>
      <c r="K10" s="43"/>
      <c r="L10" s="43"/>
      <c r="M10" s="43"/>
      <c r="N10" s="145"/>
    </row>
    <row r="11" spans="1:14" ht="12.75" customHeight="1" x14ac:dyDescent="0.25">
      <c r="A11" s="144" t="s">
        <v>69</v>
      </c>
      <c r="B11" s="137"/>
      <c r="C11" s="137"/>
      <c r="D11" s="137"/>
      <c r="E11" s="137"/>
      <c r="F11" s="137"/>
      <c r="G11" s="137"/>
      <c r="H11" s="137"/>
      <c r="I11" s="137"/>
      <c r="J11" s="137"/>
      <c r="K11" s="137"/>
      <c r="L11" s="137"/>
      <c r="M11" s="12"/>
      <c r="N11" s="146"/>
    </row>
    <row r="12" spans="1:14" x14ac:dyDescent="0.25">
      <c r="A12" s="144" t="s">
        <v>70</v>
      </c>
      <c r="B12" s="137"/>
      <c r="C12" s="137"/>
      <c r="D12" s="137"/>
      <c r="E12" s="137"/>
      <c r="F12" s="137"/>
      <c r="G12" s="137"/>
      <c r="H12" s="137"/>
      <c r="I12" s="137"/>
      <c r="J12" s="137"/>
      <c r="K12" s="137"/>
      <c r="L12" s="137"/>
      <c r="M12" s="12"/>
      <c r="N12" s="146"/>
    </row>
    <row r="13" spans="1:14" x14ac:dyDescent="0.25">
      <c r="A13" s="144" t="s">
        <v>71</v>
      </c>
      <c r="B13" s="137"/>
      <c r="C13" s="137"/>
      <c r="D13" s="137"/>
      <c r="E13" s="137"/>
      <c r="F13" s="137"/>
      <c r="G13" s="137"/>
      <c r="H13" s="137"/>
      <c r="I13" s="137"/>
      <c r="J13" s="137"/>
      <c r="K13" s="137"/>
      <c r="L13" s="137"/>
      <c r="M13" s="12"/>
      <c r="N13" s="146"/>
    </row>
    <row r="14" spans="1:14" x14ac:dyDescent="0.25">
      <c r="A14" s="144" t="s">
        <v>72</v>
      </c>
      <c r="B14" s="137"/>
      <c r="C14" s="137"/>
      <c r="D14" s="137"/>
      <c r="E14" s="137"/>
      <c r="F14" s="137"/>
      <c r="G14" s="137"/>
      <c r="H14" s="137"/>
      <c r="I14" s="137"/>
      <c r="J14" s="137"/>
      <c r="K14" s="137"/>
      <c r="L14" s="137"/>
      <c r="M14" s="12"/>
      <c r="N14" s="146"/>
    </row>
    <row r="15" spans="1:14" s="34" customFormat="1" ht="94" customHeight="1" x14ac:dyDescent="0.25">
      <c r="A15" s="231" t="s">
        <v>1728</v>
      </c>
      <c r="B15" s="232"/>
      <c r="C15" s="232"/>
      <c r="D15" s="232"/>
      <c r="E15" s="232"/>
      <c r="F15" s="232"/>
      <c r="G15" s="232"/>
      <c r="H15" s="232"/>
      <c r="I15" s="232"/>
      <c r="J15" s="232"/>
      <c r="K15" s="232"/>
      <c r="L15" s="232"/>
      <c r="M15" s="232"/>
      <c r="N15" s="233"/>
    </row>
    <row r="16" spans="1:14" ht="12.75" customHeight="1" x14ac:dyDescent="0.25">
      <c r="A16" s="40" t="s">
        <v>73</v>
      </c>
      <c r="B16" s="41"/>
      <c r="C16" s="41"/>
      <c r="D16" s="41"/>
      <c r="E16" s="41"/>
      <c r="F16" s="41"/>
      <c r="G16" s="41"/>
      <c r="H16" s="41"/>
      <c r="I16" s="41"/>
      <c r="J16" s="41"/>
      <c r="K16" s="41"/>
      <c r="L16" s="41"/>
      <c r="M16" s="41"/>
      <c r="N16" s="42"/>
    </row>
    <row r="17" spans="1:14" ht="12.75" customHeight="1" x14ac:dyDescent="0.25">
      <c r="A17" s="44" t="s">
        <v>74</v>
      </c>
      <c r="B17" s="45"/>
      <c r="C17" s="46"/>
      <c r="D17" s="47" t="s">
        <v>75</v>
      </c>
      <c r="E17" s="48"/>
      <c r="F17" s="48"/>
      <c r="G17" s="48"/>
      <c r="H17" s="48"/>
      <c r="I17" s="48"/>
      <c r="J17" s="48"/>
      <c r="K17" s="48"/>
      <c r="L17" s="48"/>
      <c r="M17" s="48"/>
      <c r="N17" s="49"/>
    </row>
    <row r="18" spans="1:14" ht="13" x14ac:dyDescent="0.25">
      <c r="A18" s="50"/>
      <c r="B18" s="51"/>
      <c r="C18" s="52"/>
      <c r="D18" s="17" t="s">
        <v>76</v>
      </c>
      <c r="E18" s="14"/>
      <c r="F18" s="14"/>
      <c r="G18" s="14"/>
      <c r="H18" s="14"/>
      <c r="I18" s="14"/>
      <c r="J18" s="14"/>
      <c r="K18" s="14"/>
      <c r="L18" s="14"/>
      <c r="M18" s="14"/>
      <c r="N18" s="15"/>
    </row>
    <row r="19" spans="1:14" ht="12.75" customHeight="1" x14ac:dyDescent="0.25">
      <c r="A19" s="53" t="s">
        <v>77</v>
      </c>
      <c r="B19" s="54"/>
      <c r="C19" s="55"/>
      <c r="D19" s="56" t="s">
        <v>78</v>
      </c>
      <c r="E19" s="57"/>
      <c r="F19" s="57"/>
      <c r="G19" s="57"/>
      <c r="H19" s="57"/>
      <c r="I19" s="57"/>
      <c r="J19" s="57"/>
      <c r="K19" s="57"/>
      <c r="L19" s="57"/>
      <c r="M19" s="57"/>
      <c r="N19" s="58"/>
    </row>
    <row r="20" spans="1:14" ht="12.75" customHeight="1" x14ac:dyDescent="0.25">
      <c r="A20" s="44" t="s">
        <v>79</v>
      </c>
      <c r="B20" s="45"/>
      <c r="C20" s="46"/>
      <c r="D20" s="47" t="s">
        <v>80</v>
      </c>
      <c r="E20" s="48"/>
      <c r="F20" s="48"/>
      <c r="G20" s="48"/>
      <c r="H20" s="48"/>
      <c r="I20" s="48"/>
      <c r="J20" s="48"/>
      <c r="K20" s="48"/>
      <c r="L20" s="48"/>
      <c r="M20" s="48"/>
      <c r="N20" s="49"/>
    </row>
    <row r="21" spans="1:14" ht="12.75" customHeight="1" x14ac:dyDescent="0.25">
      <c r="A21" s="44" t="s">
        <v>81</v>
      </c>
      <c r="B21" s="45"/>
      <c r="C21" s="46"/>
      <c r="D21" s="47" t="s">
        <v>82</v>
      </c>
      <c r="E21" s="48"/>
      <c r="F21" s="48"/>
      <c r="G21" s="48"/>
      <c r="H21" s="48"/>
      <c r="I21" s="48"/>
      <c r="J21" s="48"/>
      <c r="K21" s="48"/>
      <c r="L21" s="48"/>
      <c r="M21" s="48"/>
      <c r="N21" s="49"/>
    </row>
    <row r="22" spans="1:14" ht="13" x14ac:dyDescent="0.25">
      <c r="A22" s="59"/>
      <c r="B22" s="60"/>
      <c r="C22" s="61"/>
      <c r="D22" s="11" t="s">
        <v>83</v>
      </c>
      <c r="E22" s="12"/>
      <c r="F22" s="12"/>
      <c r="G22" s="12"/>
      <c r="H22" s="12"/>
      <c r="I22" s="12"/>
      <c r="J22" s="12"/>
      <c r="K22" s="12"/>
      <c r="L22" s="12"/>
      <c r="M22" s="12"/>
      <c r="N22" s="13"/>
    </row>
    <row r="23" spans="1:14" ht="12.75" customHeight="1" x14ac:dyDescent="0.25">
      <c r="A23" s="50"/>
      <c r="B23" s="51"/>
      <c r="C23" s="52"/>
      <c r="D23" s="17" t="s">
        <v>84</v>
      </c>
      <c r="E23" s="14"/>
      <c r="F23" s="14"/>
      <c r="G23" s="14"/>
      <c r="H23" s="14"/>
      <c r="I23" s="14"/>
      <c r="J23" s="14"/>
      <c r="K23" s="14"/>
      <c r="L23" s="14"/>
      <c r="M23" s="14"/>
      <c r="N23" s="15"/>
    </row>
    <row r="24" spans="1:14" ht="12.75" customHeight="1" x14ac:dyDescent="0.25">
      <c r="A24" s="44" t="s">
        <v>85</v>
      </c>
      <c r="B24" s="45"/>
      <c r="C24" s="46"/>
      <c r="D24" s="47" t="s">
        <v>86</v>
      </c>
      <c r="E24" s="48"/>
      <c r="F24" s="48"/>
      <c r="G24" s="48"/>
      <c r="H24" s="48"/>
      <c r="I24" s="48"/>
      <c r="J24" s="48"/>
      <c r="K24" s="48"/>
      <c r="L24" s="48"/>
      <c r="M24" s="48"/>
      <c r="N24" s="49"/>
    </row>
    <row r="25" spans="1:14" ht="13" x14ac:dyDescent="0.25">
      <c r="A25" s="50"/>
      <c r="B25" s="51"/>
      <c r="C25" s="52"/>
      <c r="D25" s="17" t="s">
        <v>87</v>
      </c>
      <c r="E25" s="14"/>
      <c r="F25" s="14"/>
      <c r="G25" s="14"/>
      <c r="H25" s="14"/>
      <c r="I25" s="14"/>
      <c r="J25" s="14"/>
      <c r="K25" s="14"/>
      <c r="L25" s="14"/>
      <c r="M25" s="14"/>
      <c r="N25" s="15"/>
    </row>
    <row r="26" spans="1:14" ht="12.75" customHeight="1" x14ac:dyDescent="0.25">
      <c r="A26" s="44" t="s">
        <v>88</v>
      </c>
      <c r="B26" s="45"/>
      <c r="C26" s="46"/>
      <c r="D26" s="47" t="s">
        <v>89</v>
      </c>
      <c r="E26" s="48"/>
      <c r="F26" s="48"/>
      <c r="G26" s="48"/>
      <c r="H26" s="48"/>
      <c r="I26" s="48"/>
      <c r="J26" s="48"/>
      <c r="K26" s="48"/>
      <c r="L26" s="48"/>
      <c r="M26" s="48"/>
      <c r="N26" s="49"/>
    </row>
    <row r="27" spans="1:14" ht="13" x14ac:dyDescent="0.25">
      <c r="A27" s="50"/>
      <c r="B27" s="51"/>
      <c r="C27" s="52"/>
      <c r="D27" s="17" t="s">
        <v>90</v>
      </c>
      <c r="E27" s="14"/>
      <c r="F27" s="14"/>
      <c r="G27" s="14"/>
      <c r="H27" s="14"/>
      <c r="I27" s="14"/>
      <c r="J27" s="14"/>
      <c r="K27" s="14"/>
      <c r="L27" s="14"/>
      <c r="M27" s="14"/>
      <c r="N27" s="15"/>
    </row>
    <row r="28" spans="1:14" ht="12.75" customHeight="1" x14ac:dyDescent="0.25">
      <c r="A28" s="53" t="s">
        <v>91</v>
      </c>
      <c r="B28" s="54"/>
      <c r="C28" s="55"/>
      <c r="D28" s="56" t="s">
        <v>92</v>
      </c>
      <c r="E28" s="57"/>
      <c r="F28" s="57"/>
      <c r="G28" s="57"/>
      <c r="H28" s="57"/>
      <c r="I28" s="57"/>
      <c r="J28" s="57"/>
      <c r="K28" s="57"/>
      <c r="L28" s="57"/>
      <c r="M28" s="57"/>
      <c r="N28" s="58"/>
    </row>
    <row r="29" spans="1:14" ht="12.75" customHeight="1" x14ac:dyDescent="0.25">
      <c r="A29" s="44" t="s">
        <v>93</v>
      </c>
      <c r="B29" s="45"/>
      <c r="C29" s="46"/>
      <c r="D29" s="47" t="s">
        <v>94</v>
      </c>
      <c r="E29" s="48"/>
      <c r="F29" s="48"/>
      <c r="G29" s="48"/>
      <c r="H29" s="48"/>
      <c r="I29" s="48"/>
      <c r="J29" s="48"/>
      <c r="K29" s="48"/>
      <c r="L29" s="48"/>
      <c r="M29" s="48"/>
      <c r="N29" s="49"/>
    </row>
    <row r="30" spans="1:14" ht="13" x14ac:dyDescent="0.25">
      <c r="A30" s="50"/>
      <c r="B30" s="51"/>
      <c r="C30" s="52"/>
      <c r="D30" s="17" t="s">
        <v>95</v>
      </c>
      <c r="E30" s="14"/>
      <c r="F30" s="14"/>
      <c r="G30" s="14"/>
      <c r="H30" s="14"/>
      <c r="I30" s="14"/>
      <c r="J30" s="14"/>
      <c r="K30" s="14"/>
      <c r="L30" s="14"/>
      <c r="M30" s="14"/>
      <c r="N30" s="15"/>
    </row>
    <row r="31" spans="1:14" ht="12.75" customHeight="1" x14ac:dyDescent="0.25">
      <c r="A31" s="44" t="s">
        <v>96</v>
      </c>
      <c r="B31" s="45"/>
      <c r="C31" s="46"/>
      <c r="D31" s="47" t="s">
        <v>97</v>
      </c>
      <c r="E31" s="48"/>
      <c r="F31" s="48"/>
      <c r="G31" s="48"/>
      <c r="H31" s="48"/>
      <c r="I31" s="48"/>
      <c r="J31" s="48"/>
      <c r="K31" s="48"/>
      <c r="L31" s="48"/>
      <c r="M31" s="48"/>
      <c r="N31" s="49"/>
    </row>
    <row r="32" spans="1:14" ht="13" x14ac:dyDescent="0.25">
      <c r="A32" s="59"/>
      <c r="B32" s="60"/>
      <c r="C32" s="61"/>
      <c r="D32" s="11" t="s">
        <v>98</v>
      </c>
      <c r="E32" s="12"/>
      <c r="F32" s="12"/>
      <c r="G32" s="12"/>
      <c r="H32" s="12"/>
      <c r="I32" s="12"/>
      <c r="J32" s="12"/>
      <c r="K32" s="12"/>
      <c r="L32" s="12"/>
      <c r="M32" s="12"/>
      <c r="N32" s="13"/>
    </row>
    <row r="33" spans="1:14" ht="13" x14ac:dyDescent="0.25">
      <c r="A33" s="59"/>
      <c r="B33" s="60"/>
      <c r="C33" s="61"/>
      <c r="D33" s="11" t="s">
        <v>99</v>
      </c>
      <c r="E33" s="12"/>
      <c r="F33" s="12"/>
      <c r="G33" s="12"/>
      <c r="H33" s="12"/>
      <c r="I33" s="12"/>
      <c r="J33" s="12"/>
      <c r="K33" s="12"/>
      <c r="L33" s="12"/>
      <c r="M33" s="12"/>
      <c r="N33" s="13"/>
    </row>
    <row r="34" spans="1:14" ht="13" x14ac:dyDescent="0.25">
      <c r="A34" s="59"/>
      <c r="B34" s="60"/>
      <c r="C34" s="61"/>
      <c r="D34" s="11" t="s">
        <v>100</v>
      </c>
      <c r="E34" s="12"/>
      <c r="F34" s="12"/>
      <c r="G34" s="12"/>
      <c r="H34" s="12"/>
      <c r="I34" s="12"/>
      <c r="J34" s="12"/>
      <c r="K34" s="12"/>
      <c r="L34" s="12"/>
      <c r="M34" s="12"/>
      <c r="N34" s="13"/>
    </row>
    <row r="35" spans="1:14" ht="13" x14ac:dyDescent="0.25">
      <c r="A35" s="50"/>
      <c r="B35" s="51"/>
      <c r="C35" s="52"/>
      <c r="D35" s="17" t="s">
        <v>101</v>
      </c>
      <c r="E35" s="14"/>
      <c r="F35" s="14"/>
      <c r="G35" s="14"/>
      <c r="H35" s="14"/>
      <c r="I35" s="14"/>
      <c r="J35" s="14"/>
      <c r="K35" s="14"/>
      <c r="L35" s="14"/>
      <c r="M35" s="14"/>
      <c r="N35" s="15"/>
    </row>
    <row r="36" spans="1:14" ht="12.75" customHeight="1" x14ac:dyDescent="0.25">
      <c r="A36" s="44" t="s">
        <v>102</v>
      </c>
      <c r="B36" s="45"/>
      <c r="C36" s="46"/>
      <c r="D36" s="47" t="s">
        <v>103</v>
      </c>
      <c r="E36" s="48"/>
      <c r="F36" s="48"/>
      <c r="G36" s="48"/>
      <c r="H36" s="48"/>
      <c r="I36" s="48"/>
      <c r="J36" s="48"/>
      <c r="K36" s="48"/>
      <c r="L36" s="48"/>
      <c r="M36" s="48"/>
      <c r="N36" s="49"/>
    </row>
    <row r="37" spans="1:14" ht="13" x14ac:dyDescent="0.25">
      <c r="A37" s="50"/>
      <c r="B37" s="51"/>
      <c r="C37" s="52"/>
      <c r="D37" s="17" t="s">
        <v>104</v>
      </c>
      <c r="E37" s="14"/>
      <c r="F37" s="14"/>
      <c r="G37" s="14"/>
      <c r="H37" s="14"/>
      <c r="I37" s="14"/>
      <c r="J37" s="14"/>
      <c r="K37" s="14"/>
      <c r="L37" s="14"/>
      <c r="M37" s="14"/>
      <c r="N37" s="15"/>
    </row>
    <row r="38" spans="1:14" ht="13" x14ac:dyDescent="0.25">
      <c r="A38" s="153" t="s">
        <v>105</v>
      </c>
      <c r="B38" s="82"/>
      <c r="C38" s="83"/>
      <c r="D38" s="222" t="s">
        <v>106</v>
      </c>
      <c r="E38" s="223"/>
      <c r="F38" s="223"/>
      <c r="G38" s="223"/>
      <c r="H38" s="223"/>
      <c r="I38" s="223"/>
      <c r="J38" s="223"/>
      <c r="K38" s="223"/>
      <c r="L38" s="223"/>
      <c r="M38" s="223"/>
      <c r="N38" s="224"/>
    </row>
    <row r="39" spans="1:14" ht="13" x14ac:dyDescent="0.25">
      <c r="A39" s="84"/>
      <c r="B39" s="60"/>
      <c r="C39" s="85"/>
      <c r="D39" s="225"/>
      <c r="E39" s="226"/>
      <c r="F39" s="226"/>
      <c r="G39" s="226"/>
      <c r="H39" s="226"/>
      <c r="I39" s="226"/>
      <c r="J39" s="226"/>
      <c r="K39" s="226"/>
      <c r="L39" s="226"/>
      <c r="M39" s="226"/>
      <c r="N39" s="227"/>
    </row>
    <row r="40" spans="1:14" ht="13" x14ac:dyDescent="0.25">
      <c r="A40" s="86"/>
      <c r="B40" s="87"/>
      <c r="C40" s="88"/>
      <c r="D40" s="228"/>
      <c r="E40" s="229"/>
      <c r="F40" s="229"/>
      <c r="G40" s="229"/>
      <c r="H40" s="229"/>
      <c r="I40" s="229"/>
      <c r="J40" s="229"/>
      <c r="K40" s="229"/>
      <c r="L40" s="229"/>
      <c r="M40" s="229"/>
      <c r="N40" s="230"/>
    </row>
    <row r="41" spans="1:14" ht="13" x14ac:dyDescent="0.25">
      <c r="A41" s="153" t="s">
        <v>107</v>
      </c>
      <c r="B41" s="82"/>
      <c r="C41" s="83"/>
      <c r="D41" s="222" t="s">
        <v>108</v>
      </c>
      <c r="E41" s="223"/>
      <c r="F41" s="223"/>
      <c r="G41" s="223"/>
      <c r="H41" s="223"/>
      <c r="I41" s="223"/>
      <c r="J41" s="223"/>
      <c r="K41" s="223"/>
      <c r="L41" s="223"/>
      <c r="M41" s="223"/>
      <c r="N41" s="224"/>
    </row>
    <row r="42" spans="1:14" ht="13" x14ac:dyDescent="0.25">
      <c r="A42" s="86"/>
      <c r="B42" s="87"/>
      <c r="C42" s="88"/>
      <c r="D42" s="228"/>
      <c r="E42" s="229"/>
      <c r="F42" s="229"/>
      <c r="G42" s="229"/>
      <c r="H42" s="229"/>
      <c r="I42" s="229"/>
      <c r="J42" s="229"/>
      <c r="K42" s="229"/>
      <c r="L42" s="229"/>
      <c r="M42" s="229"/>
      <c r="N42" s="230"/>
    </row>
  </sheetData>
  <mergeCells count="3">
    <mergeCell ref="D38:N40"/>
    <mergeCell ref="D41:N42"/>
    <mergeCell ref="A15:N15"/>
  </mergeCells>
  <phoneticPr fontId="1"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A66"/>
  <sheetViews>
    <sheetView showGridLines="0" zoomScaleNormal="100" workbookViewId="0">
      <pane ySplit="2" topLeftCell="A29" activePane="bottomLeft" state="frozen"/>
      <selection pane="bottomLeft"/>
    </sheetView>
  </sheetViews>
  <sheetFormatPr defaultColWidth="9.26953125" defaultRowHeight="12.5" x14ac:dyDescent="0.25"/>
  <cols>
    <col min="1" max="1" width="10.26953125" customWidth="1"/>
    <col min="2" max="2" width="8.7265625" customWidth="1"/>
    <col min="3" max="3" width="18.7265625" customWidth="1"/>
    <col min="4" max="4" width="10.7265625" customWidth="1"/>
    <col min="5" max="5" width="41.7265625" customWidth="1"/>
    <col min="6" max="6" width="110.453125" customWidth="1"/>
    <col min="7" max="7" width="61.26953125" customWidth="1"/>
    <col min="8" max="8" width="25.26953125" customWidth="1"/>
    <col min="9" max="9" width="12.453125" customWidth="1"/>
    <col min="10" max="10" width="26.26953125" customWidth="1"/>
    <col min="11" max="12" width="12.7265625" style="125" customWidth="1"/>
    <col min="13" max="13" width="88" style="125" customWidth="1"/>
    <col min="14" max="14" width="12.7265625" hidden="1" customWidth="1"/>
    <col min="15" max="15" width="0" hidden="1" customWidth="1"/>
    <col min="16" max="16" width="8.7265625" hidden="1" customWidth="1"/>
    <col min="17" max="20" width="0" hidden="1" customWidth="1"/>
    <col min="21" max="21" width="8.7265625" hidden="1" customWidth="1"/>
    <col min="22" max="25" width="0" hidden="1" customWidth="1"/>
    <col min="26" max="26" width="9.26953125" hidden="1" customWidth="1"/>
    <col min="27" max="27" width="20" hidden="1" customWidth="1"/>
    <col min="16384" max="16384" width="9.1796875" customWidth="1"/>
  </cols>
  <sheetData>
    <row r="1" spans="1:27" ht="13" x14ac:dyDescent="0.3">
      <c r="A1" s="5" t="s">
        <v>54</v>
      </c>
      <c r="B1" s="6"/>
      <c r="C1" s="6"/>
      <c r="D1" s="6"/>
      <c r="E1" s="6"/>
      <c r="F1" s="6"/>
      <c r="G1" s="6"/>
      <c r="H1" s="6"/>
      <c r="I1" s="6"/>
      <c r="J1" s="6"/>
      <c r="K1" s="124"/>
      <c r="L1" s="148"/>
      <c r="M1" s="147"/>
      <c r="AA1" s="165"/>
    </row>
    <row r="2" spans="1:27" ht="39" customHeight="1" x14ac:dyDescent="0.25">
      <c r="A2" s="212" t="s">
        <v>109</v>
      </c>
      <c r="B2" s="212" t="s">
        <v>110</v>
      </c>
      <c r="C2" s="212" t="s">
        <v>111</v>
      </c>
      <c r="D2" s="212" t="s">
        <v>112</v>
      </c>
      <c r="E2" s="212" t="s">
        <v>113</v>
      </c>
      <c r="F2" s="212" t="s">
        <v>114</v>
      </c>
      <c r="G2" s="212" t="s">
        <v>115</v>
      </c>
      <c r="H2" s="212" t="s">
        <v>116</v>
      </c>
      <c r="I2" s="212" t="s">
        <v>117</v>
      </c>
      <c r="J2" s="212" t="s">
        <v>118</v>
      </c>
      <c r="K2" s="213" t="s">
        <v>119</v>
      </c>
      <c r="L2" s="214" t="s">
        <v>120</v>
      </c>
      <c r="M2" s="215" t="s">
        <v>1743</v>
      </c>
      <c r="N2" s="216"/>
      <c r="O2" s="216"/>
      <c r="P2" s="216"/>
      <c r="Q2" s="216"/>
      <c r="R2" s="216"/>
      <c r="S2" s="216"/>
      <c r="T2" s="216"/>
      <c r="U2" s="216"/>
      <c r="V2" s="216"/>
      <c r="W2" s="216"/>
      <c r="X2" s="216"/>
      <c r="Y2" s="216"/>
      <c r="Z2" s="216"/>
      <c r="AA2" s="215" t="s">
        <v>121</v>
      </c>
    </row>
    <row r="3" spans="1:27" ht="87.5" x14ac:dyDescent="0.25">
      <c r="A3" s="191" t="s">
        <v>122</v>
      </c>
      <c r="B3" s="193" t="s">
        <v>123</v>
      </c>
      <c r="C3" s="193" t="s">
        <v>124</v>
      </c>
      <c r="D3" s="155" t="s">
        <v>125</v>
      </c>
      <c r="E3" s="191" t="s">
        <v>1660</v>
      </c>
      <c r="F3" s="191" t="s">
        <v>1661</v>
      </c>
      <c r="G3" s="191" t="s">
        <v>1662</v>
      </c>
      <c r="H3" s="155"/>
      <c r="I3" s="128"/>
      <c r="J3" s="191" t="s">
        <v>1663</v>
      </c>
      <c r="K3" s="156" t="s">
        <v>126</v>
      </c>
      <c r="L3" s="157" t="s">
        <v>127</v>
      </c>
      <c r="M3" s="157" t="s">
        <v>128</v>
      </c>
      <c r="AA3" s="131" t="e">
        <f>IF(OR(I3="Fail",ISBLANK(I3)),INDEX('Issue Code Table'!C:C,MATCH(L:L,'Issue Code Table'!A:A,0)),IF(K3="Critical",6,IF(K3="Significant",5,IF(K3="Moderate",3,2))))</f>
        <v>#N/A</v>
      </c>
    </row>
    <row r="4" spans="1:27" ht="112.5" x14ac:dyDescent="0.25">
      <c r="A4" s="191" t="s">
        <v>129</v>
      </c>
      <c r="B4" s="193" t="s">
        <v>130</v>
      </c>
      <c r="C4" s="193" t="s">
        <v>131</v>
      </c>
      <c r="D4" s="155" t="s">
        <v>125</v>
      </c>
      <c r="E4" s="191" t="s">
        <v>1665</v>
      </c>
      <c r="F4" s="191" t="s">
        <v>1666</v>
      </c>
      <c r="G4" s="191" t="s">
        <v>1667</v>
      </c>
      <c r="H4" s="155"/>
      <c r="I4" s="128"/>
      <c r="J4" s="191" t="s">
        <v>1664</v>
      </c>
      <c r="K4" s="156" t="s">
        <v>132</v>
      </c>
      <c r="L4" s="157" t="s">
        <v>133</v>
      </c>
      <c r="M4" s="157" t="s">
        <v>134</v>
      </c>
      <c r="AA4" s="131" t="e">
        <f>IF(OR(I4="Fail",ISBLANK(I4)),INDEX('Issue Code Table'!C:C,MATCH(L:L,'Issue Code Table'!A:A,0)),IF(K4="Critical",6,IF(K4="Significant",5,IF(K4="Moderate",3,2))))</f>
        <v>#N/A</v>
      </c>
    </row>
    <row r="5" spans="1:27" ht="73.5" customHeight="1" x14ac:dyDescent="0.25">
      <c r="A5" s="191" t="s">
        <v>135</v>
      </c>
      <c r="B5" s="193" t="s">
        <v>130</v>
      </c>
      <c r="C5" s="193" t="s">
        <v>131</v>
      </c>
      <c r="D5" s="155" t="s">
        <v>125</v>
      </c>
      <c r="E5" s="191" t="s">
        <v>1668</v>
      </c>
      <c r="F5" s="191" t="s">
        <v>1615</v>
      </c>
      <c r="G5" s="191" t="s">
        <v>136</v>
      </c>
      <c r="H5" s="155"/>
      <c r="I5" s="128"/>
      <c r="J5" s="155"/>
      <c r="K5" s="155" t="s">
        <v>132</v>
      </c>
      <c r="L5" s="157" t="s">
        <v>133</v>
      </c>
      <c r="M5" s="128" t="s">
        <v>134</v>
      </c>
      <c r="AA5" s="131" t="e">
        <f>IF(OR(I5="Fail",ISBLANK(I5)),INDEX('Issue Code Table'!C:C,MATCH(L:L,'Issue Code Table'!A:A,0)),IF(K5="Critical",6,IF(K5="Significant",5,IF(K5="Moderate",3,2))))</f>
        <v>#N/A</v>
      </c>
    </row>
    <row r="6" spans="1:27" ht="100" x14ac:dyDescent="0.25">
      <c r="A6" s="191" t="s">
        <v>137</v>
      </c>
      <c r="B6" s="191" t="s">
        <v>138</v>
      </c>
      <c r="C6" s="191" t="s">
        <v>139</v>
      </c>
      <c r="D6" s="155" t="s">
        <v>140</v>
      </c>
      <c r="E6" s="191" t="s">
        <v>1669</v>
      </c>
      <c r="F6" s="191" t="s">
        <v>1670</v>
      </c>
      <c r="G6" s="191" t="s">
        <v>1671</v>
      </c>
      <c r="H6" s="155"/>
      <c r="I6" s="128"/>
      <c r="J6" s="155"/>
      <c r="K6" s="155" t="s">
        <v>132</v>
      </c>
      <c r="L6" s="157" t="s">
        <v>141</v>
      </c>
      <c r="M6" s="127" t="s">
        <v>142</v>
      </c>
      <c r="AA6" s="131">
        <f>IF(OR(I6="Fail",ISBLANK(I6)),INDEX('Issue Code Table'!C:C,MATCH(L:L,'Issue Code Table'!A:A,0)),IF(K6="Critical",6,IF(K6="Significant",5,IF(K6="Moderate",3,2))))</f>
        <v>5</v>
      </c>
    </row>
    <row r="7" spans="1:27" ht="50" x14ac:dyDescent="0.25">
      <c r="A7" s="191" t="s">
        <v>143</v>
      </c>
      <c r="B7" s="191" t="s">
        <v>144</v>
      </c>
      <c r="C7" s="191" t="s">
        <v>145</v>
      </c>
      <c r="D7" s="155" t="s">
        <v>140</v>
      </c>
      <c r="E7" s="191" t="s">
        <v>146</v>
      </c>
      <c r="F7" s="191" t="s">
        <v>147</v>
      </c>
      <c r="G7" s="191" t="s">
        <v>148</v>
      </c>
      <c r="H7" s="155"/>
      <c r="I7" s="128"/>
      <c r="J7" s="155"/>
      <c r="K7" s="155" t="s">
        <v>132</v>
      </c>
      <c r="L7" s="157" t="s">
        <v>149</v>
      </c>
      <c r="M7" s="127" t="s">
        <v>150</v>
      </c>
      <c r="AA7" s="131">
        <f>IF(OR(I7="Fail",ISBLANK(I7)),INDEX('Issue Code Table'!C:C,MATCH(L:L,'Issue Code Table'!A:A,0)),IF(K7="Critical",6,IF(K7="Significant",5,IF(K7="Moderate",3,2))))</f>
        <v>6</v>
      </c>
    </row>
    <row r="8" spans="1:27" ht="50" x14ac:dyDescent="0.25">
      <c r="A8" s="191" t="s">
        <v>151</v>
      </c>
      <c r="B8" s="191" t="s">
        <v>144</v>
      </c>
      <c r="C8" s="191" t="s">
        <v>145</v>
      </c>
      <c r="D8" s="155" t="s">
        <v>140</v>
      </c>
      <c r="E8" s="191" t="s">
        <v>152</v>
      </c>
      <c r="F8" s="191" t="s">
        <v>153</v>
      </c>
      <c r="G8" s="191" t="s">
        <v>154</v>
      </c>
      <c r="H8" s="155"/>
      <c r="I8" s="128"/>
      <c r="J8" s="155"/>
      <c r="K8" s="155" t="s">
        <v>132</v>
      </c>
      <c r="L8" s="157" t="s">
        <v>155</v>
      </c>
      <c r="M8" s="127" t="s">
        <v>156</v>
      </c>
      <c r="AA8" s="131">
        <f>IF(OR(I8="Fail",ISBLANK(I8)),INDEX('Issue Code Table'!C:C,MATCH(L:L,'Issue Code Table'!A:A,0)),IF(K8="Critical",6,IF(K8="Significant",5,IF(K8="Moderate",3,2))))</f>
        <v>5</v>
      </c>
    </row>
    <row r="9" spans="1:27" ht="90" customHeight="1" x14ac:dyDescent="0.25">
      <c r="A9" s="191" t="s">
        <v>157</v>
      </c>
      <c r="B9" s="191" t="s">
        <v>158</v>
      </c>
      <c r="C9" s="191" t="s">
        <v>159</v>
      </c>
      <c r="D9" s="155" t="s">
        <v>125</v>
      </c>
      <c r="E9" s="191" t="s">
        <v>1672</v>
      </c>
      <c r="F9" s="191" t="s">
        <v>1673</v>
      </c>
      <c r="G9" s="191" t="s">
        <v>162</v>
      </c>
      <c r="H9" s="155"/>
      <c r="I9" s="128"/>
      <c r="J9" s="155" t="s">
        <v>163</v>
      </c>
      <c r="K9" s="155" t="s">
        <v>132</v>
      </c>
      <c r="L9" s="157" t="s">
        <v>164</v>
      </c>
      <c r="M9" s="128" t="s">
        <v>165</v>
      </c>
      <c r="AA9" s="131">
        <f>IF(OR(I9="Fail",ISBLANK(I9)),INDEX('Issue Code Table'!C:C,MATCH(L:L,'Issue Code Table'!A:A,0)),IF(K9="Critical",6,IF(K9="Significant",5,IF(K9="Moderate",3,2))))</f>
        <v>7</v>
      </c>
    </row>
    <row r="10" spans="1:27" ht="137.5" x14ac:dyDescent="0.25">
      <c r="A10" s="191" t="s">
        <v>166</v>
      </c>
      <c r="B10" s="191" t="s">
        <v>167</v>
      </c>
      <c r="C10" s="191" t="s">
        <v>168</v>
      </c>
      <c r="D10" s="155" t="s">
        <v>125</v>
      </c>
      <c r="E10" s="191" t="s">
        <v>169</v>
      </c>
      <c r="F10" s="191" t="s">
        <v>1643</v>
      </c>
      <c r="G10" s="191" t="s">
        <v>170</v>
      </c>
      <c r="H10" s="155"/>
      <c r="I10" s="128"/>
      <c r="J10" s="155"/>
      <c r="K10" s="155" t="s">
        <v>132</v>
      </c>
      <c r="L10" s="157" t="s">
        <v>171</v>
      </c>
      <c r="M10" s="128" t="s">
        <v>172</v>
      </c>
      <c r="AA10" s="131">
        <f>IF(OR(I10="Fail",ISBLANK(I10)),INDEX('Issue Code Table'!C:C,MATCH(L:L,'Issue Code Table'!A:A,0)),IF(K10="Critical",6,IF(K10="Significant",5,IF(K10="Moderate",3,2))))</f>
        <v>5</v>
      </c>
    </row>
    <row r="11" spans="1:27" ht="62.5" x14ac:dyDescent="0.25">
      <c r="A11" s="191" t="s">
        <v>173</v>
      </c>
      <c r="B11" s="191" t="s">
        <v>138</v>
      </c>
      <c r="C11" s="191" t="s">
        <v>139</v>
      </c>
      <c r="D11" s="155" t="s">
        <v>174</v>
      </c>
      <c r="E11" s="191" t="s">
        <v>175</v>
      </c>
      <c r="F11" s="191" t="s">
        <v>1637</v>
      </c>
      <c r="G11" s="191" t="s">
        <v>1630</v>
      </c>
      <c r="H11" s="155"/>
      <c r="I11" s="128"/>
      <c r="J11" s="155"/>
      <c r="K11" s="155" t="s">
        <v>176</v>
      </c>
      <c r="L11" s="157" t="s">
        <v>177</v>
      </c>
      <c r="M11" s="128" t="s">
        <v>178</v>
      </c>
      <c r="AA11" s="131">
        <f>IF(OR(I11="Fail",ISBLANK(I11)),INDEX('Issue Code Table'!C:C,MATCH(L:L,'Issue Code Table'!A:A,0)),IF(K11="Critical",6,IF(K11="Significant",5,IF(K11="Moderate",3,2))))</f>
        <v>5</v>
      </c>
    </row>
    <row r="12" spans="1:27" ht="91.5" customHeight="1" x14ac:dyDescent="0.25">
      <c r="A12" s="191" t="s">
        <v>179</v>
      </c>
      <c r="B12" s="191" t="s">
        <v>138</v>
      </c>
      <c r="C12" s="191" t="s">
        <v>139</v>
      </c>
      <c r="D12" s="155" t="s">
        <v>140</v>
      </c>
      <c r="E12" s="191" t="s">
        <v>180</v>
      </c>
      <c r="F12" s="191" t="s">
        <v>181</v>
      </c>
      <c r="G12" s="191" t="s">
        <v>182</v>
      </c>
      <c r="H12" s="194"/>
      <c r="I12" s="128"/>
      <c r="J12" s="155"/>
      <c r="K12" s="155" t="s">
        <v>132</v>
      </c>
      <c r="L12" s="157" t="s">
        <v>183</v>
      </c>
      <c r="M12" s="128" t="s">
        <v>184</v>
      </c>
      <c r="AA12" s="131">
        <f>IF(OR(I12="Fail",ISBLANK(I12)),INDEX('Issue Code Table'!C:C,MATCH(L:L,'Issue Code Table'!A:A,0)),IF(K12="Critical",6,IF(K12="Significant",5,IF(K12="Moderate",3,2))))</f>
        <v>7</v>
      </c>
    </row>
    <row r="13" spans="1:27" ht="75" x14ac:dyDescent="0.25">
      <c r="A13" s="191" t="s">
        <v>185</v>
      </c>
      <c r="B13" s="191" t="s">
        <v>138</v>
      </c>
      <c r="C13" s="191" t="s">
        <v>139</v>
      </c>
      <c r="D13" s="155" t="s">
        <v>140</v>
      </c>
      <c r="E13" s="192" t="s">
        <v>1674</v>
      </c>
      <c r="F13" s="192" t="s">
        <v>186</v>
      </c>
      <c r="G13" s="192" t="s">
        <v>1675</v>
      </c>
      <c r="H13" s="155"/>
      <c r="I13" s="128"/>
      <c r="J13" s="155"/>
      <c r="K13" s="155" t="s">
        <v>132</v>
      </c>
      <c r="L13" s="157" t="s">
        <v>187</v>
      </c>
      <c r="M13" s="128" t="s">
        <v>188</v>
      </c>
      <c r="AA13" s="131">
        <f>IF(OR(I13="Fail",ISBLANK(I13)),INDEX('Issue Code Table'!C:C,MATCH(L:L,'Issue Code Table'!A:A,0)),IF(K13="Critical",6,IF(K13="Significant",5,IF(K13="Moderate",3,2))))</f>
        <v>7</v>
      </c>
    </row>
    <row r="14" spans="1:27" ht="70.5" customHeight="1" x14ac:dyDescent="0.25">
      <c r="A14" s="191" t="s">
        <v>189</v>
      </c>
      <c r="B14" s="195" t="s">
        <v>190</v>
      </c>
      <c r="C14" s="196" t="s">
        <v>191</v>
      </c>
      <c r="D14" s="197" t="s">
        <v>140</v>
      </c>
      <c r="E14" s="192" t="s">
        <v>1676</v>
      </c>
      <c r="F14" s="192" t="s">
        <v>1677</v>
      </c>
      <c r="G14" s="192" t="s">
        <v>193</v>
      </c>
      <c r="H14" s="198"/>
      <c r="I14" s="128"/>
      <c r="J14" s="197"/>
      <c r="K14" s="161" t="s">
        <v>132</v>
      </c>
      <c r="L14" s="157" t="s">
        <v>194</v>
      </c>
      <c r="M14" s="162" t="s">
        <v>195</v>
      </c>
      <c r="Z14" s="164"/>
      <c r="AA14" s="131">
        <f>IF(OR(I14="Fail",ISBLANK(I14)),INDEX('Issue Code Table'!C:C,MATCH(L:L,'Issue Code Table'!A:A,0)),IF(K14="Critical",6,IF(K14="Significant",5,IF(K14="Moderate",3,2))))</f>
        <v>6</v>
      </c>
    </row>
    <row r="15" spans="1:27" ht="37.5" x14ac:dyDescent="0.25">
      <c r="A15" s="191" t="s">
        <v>196</v>
      </c>
      <c r="B15" s="195" t="s">
        <v>197</v>
      </c>
      <c r="C15" s="196" t="s">
        <v>198</v>
      </c>
      <c r="D15" s="199" t="s">
        <v>174</v>
      </c>
      <c r="E15" s="200" t="s">
        <v>199</v>
      </c>
      <c r="F15" s="201" t="s">
        <v>1678</v>
      </c>
      <c r="G15" s="201" t="s">
        <v>1679</v>
      </c>
      <c r="H15" s="198"/>
      <c r="I15" s="128"/>
      <c r="J15" s="197"/>
      <c r="K15" s="161" t="s">
        <v>176</v>
      </c>
      <c r="L15" s="157" t="s">
        <v>200</v>
      </c>
      <c r="M15" s="162" t="s">
        <v>201</v>
      </c>
      <c r="AA15" s="131">
        <f>IF(OR(I15="Fail",ISBLANK(I15)),INDEX('Issue Code Table'!C:C,MATCH(L:L,'Issue Code Table'!A:A,0)),IF(K15="Critical",6,IF(K15="Significant",5,IF(K15="Moderate",3,2))))</f>
        <v>3</v>
      </c>
    </row>
    <row r="16" spans="1:27" ht="62.5" x14ac:dyDescent="0.25">
      <c r="A16" s="191" t="s">
        <v>202</v>
      </c>
      <c r="B16" s="191" t="s">
        <v>144</v>
      </c>
      <c r="C16" s="191" t="s">
        <v>145</v>
      </c>
      <c r="D16" s="155" t="s">
        <v>125</v>
      </c>
      <c r="E16" s="201" t="s">
        <v>1680</v>
      </c>
      <c r="F16" s="191" t="s">
        <v>203</v>
      </c>
      <c r="G16" s="191" t="s">
        <v>204</v>
      </c>
      <c r="H16" s="155"/>
      <c r="I16" s="128"/>
      <c r="J16" s="155"/>
      <c r="K16" s="155" t="s">
        <v>126</v>
      </c>
      <c r="L16" s="157" t="s">
        <v>205</v>
      </c>
      <c r="M16" s="154" t="s">
        <v>206</v>
      </c>
      <c r="AA16" s="131">
        <f>IF(OR(I16="Fail",ISBLANK(I16)),INDEX('Issue Code Table'!C:C,MATCH(L:L,'Issue Code Table'!A:A,0)),IF(K16="Critical",6,IF(K16="Significant",5,IF(K16="Moderate",3,2))))</f>
        <v>8</v>
      </c>
    </row>
    <row r="17" spans="1:27" ht="409.5" x14ac:dyDescent="0.25">
      <c r="A17" s="191" t="s">
        <v>207</v>
      </c>
      <c r="B17" s="191" t="s">
        <v>158</v>
      </c>
      <c r="C17" s="191" t="s">
        <v>159</v>
      </c>
      <c r="D17" s="155" t="s">
        <v>125</v>
      </c>
      <c r="E17" s="192" t="s">
        <v>1564</v>
      </c>
      <c r="F17" s="192" t="s">
        <v>1563</v>
      </c>
      <c r="G17" s="192" t="s">
        <v>1519</v>
      </c>
      <c r="H17" s="202"/>
      <c r="I17" s="203"/>
      <c r="J17" s="202" t="s">
        <v>1648</v>
      </c>
      <c r="K17" s="155" t="s">
        <v>132</v>
      </c>
      <c r="L17" s="157" t="s">
        <v>1566</v>
      </c>
      <c r="M17" s="128" t="s">
        <v>1565</v>
      </c>
      <c r="AA17" s="131" t="e">
        <f>IF(OR(I17="Fail",ISBLANK(I17)),INDEX('Issue Code Table'!C:C,MATCH(L:L,'Issue Code Table'!A:A,0)),IF(K17="Critical",6,IF(K17="Significant",5,IF(K17="Moderate",3,2))))</f>
        <v>#N/A</v>
      </c>
    </row>
    <row r="18" spans="1:27" ht="25" x14ac:dyDescent="0.25">
      <c r="A18" s="191" t="s">
        <v>208</v>
      </c>
      <c r="B18" s="195" t="s">
        <v>158</v>
      </c>
      <c r="C18" s="196" t="s">
        <v>159</v>
      </c>
      <c r="D18" s="199" t="s">
        <v>125</v>
      </c>
      <c r="E18" s="200" t="s">
        <v>209</v>
      </c>
      <c r="F18" s="195" t="s">
        <v>210</v>
      </c>
      <c r="G18" s="198" t="s">
        <v>211</v>
      </c>
      <c r="H18" s="198"/>
      <c r="I18" s="128"/>
      <c r="J18" s="197"/>
      <c r="K18" s="161" t="s">
        <v>132</v>
      </c>
      <c r="L18" s="157" t="s">
        <v>212</v>
      </c>
      <c r="M18" s="162" t="s">
        <v>213</v>
      </c>
      <c r="Z18" s="164"/>
      <c r="AA18" s="131">
        <f>IF(OR(I18="Fail",ISBLANK(I18)),INDEX('Issue Code Table'!C:C,MATCH(L:L,'Issue Code Table'!A:A,0)),IF(K18="Critical",6,IF(K18="Significant",5,IF(K18="Moderate",3,2))))</f>
        <v>6</v>
      </c>
    </row>
    <row r="19" spans="1:27" s="136" customFormat="1" ht="148.5" customHeight="1" x14ac:dyDescent="0.25">
      <c r="A19" s="191" t="s">
        <v>214</v>
      </c>
      <c r="B19" s="155" t="s">
        <v>215</v>
      </c>
      <c r="C19" s="155" t="s">
        <v>216</v>
      </c>
      <c r="D19" s="155" t="s">
        <v>125</v>
      </c>
      <c r="E19" s="155" t="s">
        <v>217</v>
      </c>
      <c r="F19" s="155" t="s">
        <v>1631</v>
      </c>
      <c r="G19" s="155" t="s">
        <v>1632</v>
      </c>
      <c r="H19" s="155"/>
      <c r="I19" s="128"/>
      <c r="J19" s="155" t="s">
        <v>1649</v>
      </c>
      <c r="K19" s="155" t="s">
        <v>132</v>
      </c>
      <c r="L19" s="157" t="s">
        <v>218</v>
      </c>
      <c r="M19" s="154" t="s">
        <v>219</v>
      </c>
      <c r="AA19" s="131">
        <f>IF(OR(I19="Fail",ISBLANK(I19)),INDEX('Issue Code Table'!C:C,MATCH(L:L,'Issue Code Table'!A:A,0)),IF(K19="Critical",6,IF(K19="Significant",5,IF(K19="Moderate",3,2))))</f>
        <v>5</v>
      </c>
    </row>
    <row r="20" spans="1:27" s="136" customFormat="1" ht="87.5" x14ac:dyDescent="0.25">
      <c r="A20" s="191" t="s">
        <v>220</v>
      </c>
      <c r="B20" s="191" t="s">
        <v>221</v>
      </c>
      <c r="C20" s="191" t="s">
        <v>222</v>
      </c>
      <c r="D20" s="155" t="s">
        <v>125</v>
      </c>
      <c r="E20" s="191" t="s">
        <v>223</v>
      </c>
      <c r="F20" s="191" t="s">
        <v>1633</v>
      </c>
      <c r="G20" s="191" t="s">
        <v>224</v>
      </c>
      <c r="H20" s="155"/>
      <c r="I20" s="128"/>
      <c r="J20" s="155"/>
      <c r="K20" s="155" t="s">
        <v>132</v>
      </c>
      <c r="L20" s="157" t="s">
        <v>225</v>
      </c>
      <c r="M20" s="154" t="s">
        <v>226</v>
      </c>
      <c r="AA20" s="131">
        <f>IF(OR(I20="Fail",ISBLANK(I20)),INDEX('Issue Code Table'!C:C,MATCH(L:L,'Issue Code Table'!A:A,0)),IF(K20="Critical",6,IF(K20="Significant",5,IF(K20="Moderate",3,2))))</f>
        <v>7</v>
      </c>
    </row>
    <row r="21" spans="1:27" ht="100" x14ac:dyDescent="0.25">
      <c r="A21" s="191" t="s">
        <v>227</v>
      </c>
      <c r="B21" s="191" t="s">
        <v>228</v>
      </c>
      <c r="C21" s="191" t="s">
        <v>229</v>
      </c>
      <c r="D21" s="155" t="s">
        <v>125</v>
      </c>
      <c r="E21" s="191" t="s">
        <v>230</v>
      </c>
      <c r="F21" s="191" t="s">
        <v>1634</v>
      </c>
      <c r="G21" s="191" t="s">
        <v>1635</v>
      </c>
      <c r="H21" s="155"/>
      <c r="I21" s="128"/>
      <c r="J21" s="155"/>
      <c r="K21" s="155" t="s">
        <v>231</v>
      </c>
      <c r="L21" s="157" t="s">
        <v>232</v>
      </c>
      <c r="M21" s="128" t="s">
        <v>233</v>
      </c>
      <c r="AA21" s="131" t="e">
        <f>IF(OR(I21="Fail",ISBLANK(I21)),INDEX('Issue Code Table'!C:C,MATCH(L:L,'Issue Code Table'!A:A,0)),IF(K21="Critical",6,IF(K21="Significant",5,IF(K21="Moderate",3,2))))</f>
        <v>#N/A</v>
      </c>
    </row>
    <row r="22" spans="1:27" ht="87.5" x14ac:dyDescent="0.25">
      <c r="A22" s="191" t="s">
        <v>234</v>
      </c>
      <c r="B22" s="191" t="s">
        <v>235</v>
      </c>
      <c r="C22" s="191" t="s">
        <v>236</v>
      </c>
      <c r="D22" s="155" t="s">
        <v>125</v>
      </c>
      <c r="E22" s="193" t="s">
        <v>237</v>
      </c>
      <c r="F22" s="191" t="s">
        <v>1636</v>
      </c>
      <c r="G22" s="192" t="s">
        <v>1681</v>
      </c>
      <c r="H22" s="155"/>
      <c r="I22" s="128"/>
      <c r="J22" s="155" t="s">
        <v>1650</v>
      </c>
      <c r="K22" s="155" t="s">
        <v>176</v>
      </c>
      <c r="L22" s="157" t="s">
        <v>239</v>
      </c>
      <c r="M22" s="154" t="s">
        <v>240</v>
      </c>
      <c r="AA22" s="131">
        <f>IF(OR(I22="Fail",ISBLANK(I22)),INDEX('Issue Code Table'!C:C,MATCH(L:L,'Issue Code Table'!A:A,0)),IF(K22="Critical",6,IF(K22="Significant",5,IF(K22="Moderate",3,2))))</f>
        <v>4</v>
      </c>
    </row>
    <row r="23" spans="1:27" ht="287.5" x14ac:dyDescent="0.25">
      <c r="A23" s="191" t="s">
        <v>241</v>
      </c>
      <c r="B23" s="191" t="s">
        <v>242</v>
      </c>
      <c r="C23" s="191" t="s">
        <v>243</v>
      </c>
      <c r="D23" s="155" t="s">
        <v>244</v>
      </c>
      <c r="E23" s="191" t="s">
        <v>245</v>
      </c>
      <c r="F23" s="204" t="s">
        <v>1638</v>
      </c>
      <c r="G23" s="155" t="s">
        <v>246</v>
      </c>
      <c r="H23" s="205"/>
      <c r="I23" s="128"/>
      <c r="J23" s="192" t="s">
        <v>1682</v>
      </c>
      <c r="K23" s="155" t="s">
        <v>126</v>
      </c>
      <c r="L23" s="157" t="s">
        <v>1735</v>
      </c>
      <c r="M23" s="155" t="s">
        <v>248</v>
      </c>
      <c r="AA23" s="131" t="e">
        <f>IF(OR(I23="Fail",ISBLANK(I23)),INDEX('Issue Code Table'!C:C,MATCH(L:L,'Issue Code Table'!A:A,0)),IF(K23="Critical",6,IF(K23="Significant",5,IF(K23="Moderate",3,2))))</f>
        <v>#N/A</v>
      </c>
    </row>
    <row r="24" spans="1:27" ht="212.5" x14ac:dyDescent="0.25">
      <c r="A24" s="191" t="s">
        <v>249</v>
      </c>
      <c r="B24" s="191" t="s">
        <v>242</v>
      </c>
      <c r="C24" s="191" t="s">
        <v>243</v>
      </c>
      <c r="D24" s="155" t="s">
        <v>244</v>
      </c>
      <c r="E24" s="192" t="s">
        <v>250</v>
      </c>
      <c r="F24" s="204" t="s">
        <v>1656</v>
      </c>
      <c r="G24" s="192" t="s">
        <v>251</v>
      </c>
      <c r="H24" s="205"/>
      <c r="I24" s="128"/>
      <c r="J24" s="155" t="s">
        <v>247</v>
      </c>
      <c r="K24" s="155" t="s">
        <v>132</v>
      </c>
      <c r="L24" s="157" t="s">
        <v>252</v>
      </c>
      <c r="M24" s="154" t="s">
        <v>253</v>
      </c>
      <c r="AA24" s="131" t="e">
        <f>IF(OR(I24="Fail",ISBLANK(I24)),INDEX('Issue Code Table'!C:C,MATCH(L:L,'Issue Code Table'!A:A,0)),IF(K24="Critical",6,IF(K24="Significant",5,IF(K24="Moderate",3,2))))</f>
        <v>#N/A</v>
      </c>
    </row>
    <row r="25" spans="1:27" ht="85.5" customHeight="1" x14ac:dyDescent="0.25">
      <c r="A25" s="191" t="s">
        <v>254</v>
      </c>
      <c r="B25" s="191" t="s">
        <v>255</v>
      </c>
      <c r="C25" s="191" t="s">
        <v>256</v>
      </c>
      <c r="D25" s="155" t="s">
        <v>244</v>
      </c>
      <c r="E25" s="192" t="s">
        <v>1683</v>
      </c>
      <c r="F25" s="192" t="s">
        <v>1684</v>
      </c>
      <c r="G25" s="192" t="s">
        <v>1685</v>
      </c>
      <c r="H25" s="155"/>
      <c r="I25" s="128"/>
      <c r="J25" s="155"/>
      <c r="K25" s="155" t="s">
        <v>132</v>
      </c>
      <c r="L25" s="157" t="s">
        <v>260</v>
      </c>
      <c r="M25" s="154" t="s">
        <v>261</v>
      </c>
      <c r="AA25" s="131">
        <f>IF(OR(I25="Fail",ISBLANK(I25)),INDEX('Issue Code Table'!C:C,MATCH(L:L,'Issue Code Table'!A:A,0)),IF(K25="Critical",6,IF(K25="Significant",5,IF(K25="Moderate",3,2))))</f>
        <v>5</v>
      </c>
    </row>
    <row r="26" spans="1:27" ht="50" x14ac:dyDescent="0.25">
      <c r="A26" s="191" t="s">
        <v>262</v>
      </c>
      <c r="B26" s="191" t="s">
        <v>255</v>
      </c>
      <c r="C26" s="191" t="s">
        <v>256</v>
      </c>
      <c r="D26" s="155" t="s">
        <v>244</v>
      </c>
      <c r="E26" s="192" t="s">
        <v>1686</v>
      </c>
      <c r="F26" s="192" t="s">
        <v>1687</v>
      </c>
      <c r="G26" s="192" t="s">
        <v>1688</v>
      </c>
      <c r="H26" s="155"/>
      <c r="I26" s="128"/>
      <c r="J26" s="155"/>
      <c r="K26" s="155" t="s">
        <v>132</v>
      </c>
      <c r="L26" s="157" t="s">
        <v>266</v>
      </c>
      <c r="M26" s="154" t="s">
        <v>267</v>
      </c>
      <c r="AA26" s="131">
        <f>IF(OR(I26="Fail",ISBLANK(I26)),INDEX('Issue Code Table'!C:C,MATCH(L:L,'Issue Code Table'!A:A,0)),IF(K26="Critical",6,IF(K26="Significant",5,IF(K26="Moderate",3,2))))</f>
        <v>6</v>
      </c>
    </row>
    <row r="27" spans="1:27" ht="62.5" x14ac:dyDescent="0.25">
      <c r="A27" s="191" t="s">
        <v>268</v>
      </c>
      <c r="B27" s="191" t="s">
        <v>235</v>
      </c>
      <c r="C27" s="191" t="s">
        <v>236</v>
      </c>
      <c r="D27" s="155" t="s">
        <v>244</v>
      </c>
      <c r="E27" s="191" t="s">
        <v>269</v>
      </c>
      <c r="F27" s="191" t="s">
        <v>270</v>
      </c>
      <c r="G27" s="191" t="s">
        <v>271</v>
      </c>
      <c r="H27" s="155"/>
      <c r="I27" s="128"/>
      <c r="J27" s="155"/>
      <c r="K27" s="155" t="s">
        <v>176</v>
      </c>
      <c r="L27" s="157" t="s">
        <v>272</v>
      </c>
      <c r="M27" s="154" t="s">
        <v>273</v>
      </c>
      <c r="AA27" s="131">
        <f>IF(OR(I27="Fail",ISBLANK(I27)),INDEX('Issue Code Table'!C:C,MATCH(L:L,'Issue Code Table'!A:A,0)),IF(K27="Critical",6,IF(K27="Significant",5,IF(K27="Moderate",3,2))))</f>
        <v>4</v>
      </c>
    </row>
    <row r="28" spans="1:27" ht="83.5" customHeight="1" x14ac:dyDescent="0.25">
      <c r="A28" s="191" t="s">
        <v>274</v>
      </c>
      <c r="B28" s="191" t="s">
        <v>255</v>
      </c>
      <c r="C28" s="191" t="s">
        <v>256</v>
      </c>
      <c r="D28" s="155" t="s">
        <v>125</v>
      </c>
      <c r="E28" s="206" t="s">
        <v>1689</v>
      </c>
      <c r="F28" s="191" t="s">
        <v>1657</v>
      </c>
      <c r="G28" s="191" t="s">
        <v>275</v>
      </c>
      <c r="H28" s="155"/>
      <c r="I28" s="128"/>
      <c r="J28" s="155"/>
      <c r="K28" s="155" t="s">
        <v>176</v>
      </c>
      <c r="L28" s="157" t="s">
        <v>276</v>
      </c>
      <c r="M28" s="154" t="s">
        <v>277</v>
      </c>
      <c r="AA28" s="131">
        <f>IF(OR(I28="Fail",ISBLANK(I28)),INDEX('Issue Code Table'!C:C,MATCH(L:L,'Issue Code Table'!A:A,0)),IF(K28="Critical",6,IF(K28="Significant",5,IF(K28="Moderate",3,2))))</f>
        <v>5</v>
      </c>
    </row>
    <row r="29" spans="1:27" ht="74.25" customHeight="1" x14ac:dyDescent="0.25">
      <c r="A29" s="191" t="s">
        <v>278</v>
      </c>
      <c r="B29" s="191" t="s">
        <v>242</v>
      </c>
      <c r="C29" s="191" t="s">
        <v>243</v>
      </c>
      <c r="D29" s="155" t="s">
        <v>244</v>
      </c>
      <c r="E29" s="206" t="s">
        <v>1690</v>
      </c>
      <c r="F29" s="191" t="s">
        <v>1617</v>
      </c>
      <c r="G29" s="191" t="s">
        <v>280</v>
      </c>
      <c r="H29" s="155"/>
      <c r="I29" s="128"/>
      <c r="J29" s="155"/>
      <c r="K29" s="155" t="s">
        <v>132</v>
      </c>
      <c r="L29" s="157" t="s">
        <v>281</v>
      </c>
      <c r="M29" s="154" t="s">
        <v>282</v>
      </c>
      <c r="AA29" s="131">
        <f>IF(OR(I29="Fail",ISBLANK(I29)),INDEX('Issue Code Table'!C:C,MATCH(L:L,'Issue Code Table'!A:A,0)),IF(K29="Critical",6,IF(K29="Significant",5,IF(K29="Moderate",3,2))))</f>
        <v>5</v>
      </c>
    </row>
    <row r="30" spans="1:27" ht="87.5" x14ac:dyDescent="0.25">
      <c r="A30" s="191" t="s">
        <v>283</v>
      </c>
      <c r="B30" s="191" t="s">
        <v>255</v>
      </c>
      <c r="C30" s="191" t="s">
        <v>256</v>
      </c>
      <c r="D30" s="155" t="s">
        <v>125</v>
      </c>
      <c r="E30" s="191" t="s">
        <v>284</v>
      </c>
      <c r="F30" s="191" t="s">
        <v>285</v>
      </c>
      <c r="G30" s="191" t="s">
        <v>286</v>
      </c>
      <c r="H30" s="155"/>
      <c r="I30" s="128"/>
      <c r="J30" s="155"/>
      <c r="K30" s="155" t="s">
        <v>176</v>
      </c>
      <c r="L30" s="157" t="s">
        <v>287</v>
      </c>
      <c r="M30" s="154" t="s">
        <v>288</v>
      </c>
      <c r="AA30" s="131">
        <f>IF(OR(I30="Fail",ISBLANK(I30)),INDEX('Issue Code Table'!C:C,MATCH(L:L,'Issue Code Table'!A:A,0)),IF(K30="Critical",6,IF(K30="Significant",5,IF(K30="Moderate",3,2))))</f>
        <v>4</v>
      </c>
    </row>
    <row r="31" spans="1:27" ht="37.5" x14ac:dyDescent="0.25">
      <c r="A31" s="191" t="s">
        <v>289</v>
      </c>
      <c r="B31" s="191" t="s">
        <v>290</v>
      </c>
      <c r="C31" s="191" t="s">
        <v>291</v>
      </c>
      <c r="D31" s="155" t="s">
        <v>174</v>
      </c>
      <c r="E31" s="191" t="s">
        <v>292</v>
      </c>
      <c r="F31" s="191" t="s">
        <v>293</v>
      </c>
      <c r="G31" s="191" t="s">
        <v>294</v>
      </c>
      <c r="H31" s="155"/>
      <c r="I31" s="128"/>
      <c r="J31" s="155"/>
      <c r="K31" s="155" t="s">
        <v>132</v>
      </c>
      <c r="L31" s="157" t="s">
        <v>295</v>
      </c>
      <c r="M31" s="154" t="s">
        <v>296</v>
      </c>
      <c r="AA31" s="131">
        <f>IF(OR(I31="Fail",ISBLANK(I31)),INDEX('Issue Code Table'!C:C,MATCH(L:L,'Issue Code Table'!A:A,0)),IF(K31="Critical",6,IF(K31="Significant",5,IF(K31="Moderate",3,2))))</f>
        <v>5</v>
      </c>
    </row>
    <row r="32" spans="1:27" ht="112.5" x14ac:dyDescent="0.25">
      <c r="A32" s="191" t="s">
        <v>297</v>
      </c>
      <c r="B32" s="191" t="s">
        <v>298</v>
      </c>
      <c r="C32" s="191" t="s">
        <v>299</v>
      </c>
      <c r="D32" s="155" t="s">
        <v>300</v>
      </c>
      <c r="E32" s="191" t="s">
        <v>1691</v>
      </c>
      <c r="F32" s="191" t="s">
        <v>1646</v>
      </c>
      <c r="G32" s="191" t="s">
        <v>1639</v>
      </c>
      <c r="H32" s="155"/>
      <c r="I32" s="128"/>
      <c r="J32" s="155"/>
      <c r="K32" s="155" t="s">
        <v>132</v>
      </c>
      <c r="L32" s="157" t="s">
        <v>301</v>
      </c>
      <c r="M32" s="154" t="s">
        <v>302</v>
      </c>
      <c r="AA32" s="131">
        <f>IF(OR(I32="Fail",ISBLANK(I32)),INDEX('Issue Code Table'!C:C,MATCH(L:L,'Issue Code Table'!A:A,0)),IF(K32="Critical",6,IF(K32="Significant",5,IF(K32="Moderate",3,2))))</f>
        <v>6</v>
      </c>
    </row>
    <row r="33" spans="1:27" ht="38" x14ac:dyDescent="0.25">
      <c r="A33" s="191" t="s">
        <v>303</v>
      </c>
      <c r="B33" s="191" t="s">
        <v>304</v>
      </c>
      <c r="C33" s="191" t="s">
        <v>305</v>
      </c>
      <c r="D33" s="155" t="s">
        <v>125</v>
      </c>
      <c r="E33" s="206" t="s">
        <v>1692</v>
      </c>
      <c r="F33" s="191" t="s">
        <v>1693</v>
      </c>
      <c r="G33" s="191" t="s">
        <v>306</v>
      </c>
      <c r="H33" s="155"/>
      <c r="I33" s="128"/>
      <c r="J33" s="155"/>
      <c r="K33" s="155" t="s">
        <v>176</v>
      </c>
      <c r="L33" s="157" t="s">
        <v>307</v>
      </c>
      <c r="M33" s="154" t="s">
        <v>308</v>
      </c>
      <c r="AA33" s="131">
        <f>IF(OR(I33="Fail",ISBLANK(I33)),INDEX('Issue Code Table'!C:C,MATCH(L:L,'Issue Code Table'!A:A,0)),IF(K33="Critical",6,IF(K33="Significant",5,IF(K33="Moderate",3,2))))</f>
        <v>4</v>
      </c>
    </row>
    <row r="34" spans="1:27" ht="37.5" x14ac:dyDescent="0.25">
      <c r="A34" s="191" t="s">
        <v>309</v>
      </c>
      <c r="B34" s="191" t="s">
        <v>310</v>
      </c>
      <c r="C34" s="191" t="s">
        <v>311</v>
      </c>
      <c r="D34" s="155" t="s">
        <v>174</v>
      </c>
      <c r="E34" s="191" t="s">
        <v>312</v>
      </c>
      <c r="F34" s="191" t="s">
        <v>1694</v>
      </c>
      <c r="G34" s="191" t="s">
        <v>1695</v>
      </c>
      <c r="H34" s="155"/>
      <c r="I34" s="128"/>
      <c r="J34" s="155"/>
      <c r="K34" s="155" t="s">
        <v>132</v>
      </c>
      <c r="L34" s="157" t="s">
        <v>315</v>
      </c>
      <c r="M34" s="154" t="s">
        <v>316</v>
      </c>
      <c r="AA34" s="131">
        <f>IF(OR(I34="Fail",ISBLANK(I34)),INDEX('Issue Code Table'!C:C,MATCH(L:L,'Issue Code Table'!A:A,0)),IF(K34="Critical",6,IF(K34="Significant",5,IF(K34="Moderate",3,2))))</f>
        <v>6</v>
      </c>
    </row>
    <row r="35" spans="1:27" ht="114" x14ac:dyDescent="0.25">
      <c r="A35" s="191" t="s">
        <v>317</v>
      </c>
      <c r="B35" s="191" t="s">
        <v>318</v>
      </c>
      <c r="C35" s="191" t="s">
        <v>319</v>
      </c>
      <c r="D35" s="155" t="s">
        <v>300</v>
      </c>
      <c r="E35" s="191" t="s">
        <v>1696</v>
      </c>
      <c r="F35" s="191" t="s">
        <v>1697</v>
      </c>
      <c r="G35" s="191" t="s">
        <v>1698</v>
      </c>
      <c r="H35" s="191"/>
      <c r="I35" s="128"/>
      <c r="J35" s="155"/>
      <c r="K35" s="155" t="s">
        <v>132</v>
      </c>
      <c r="L35" s="157" t="s">
        <v>315</v>
      </c>
      <c r="M35" s="154" t="s">
        <v>316</v>
      </c>
      <c r="AA35" s="131">
        <f>IF(OR(I35="Fail",ISBLANK(I35)),INDEX('Issue Code Table'!C:C,MATCH(L:L,'Issue Code Table'!A:A,0)),IF(K35="Critical",6,IF(K35="Significant",5,IF(K35="Moderate",3,2))))</f>
        <v>6</v>
      </c>
    </row>
    <row r="36" spans="1:27" ht="287.5" x14ac:dyDescent="0.25">
      <c r="A36" s="191" t="s">
        <v>321</v>
      </c>
      <c r="B36" s="191" t="s">
        <v>318</v>
      </c>
      <c r="C36" s="191" t="s">
        <v>319</v>
      </c>
      <c r="D36" s="155" t="s">
        <v>125</v>
      </c>
      <c r="E36" s="191" t="s">
        <v>1640</v>
      </c>
      <c r="F36" s="191" t="s">
        <v>1641</v>
      </c>
      <c r="G36" s="191" t="s">
        <v>1642</v>
      </c>
      <c r="H36" s="155"/>
      <c r="I36" s="128"/>
      <c r="J36" s="155"/>
      <c r="K36" s="155" t="s">
        <v>132</v>
      </c>
      <c r="L36" s="157" t="s">
        <v>1568</v>
      </c>
      <c r="M36" s="154" t="s">
        <v>1569</v>
      </c>
      <c r="AA36" s="131" t="e">
        <f>IF(OR(I36="Fail",ISBLANK(I36)),INDEX('Issue Code Table'!C:C,MATCH(L:L,'Issue Code Table'!A:A,0)),IF(K36="Critical",6,IF(K36="Significant",5,IF(K36="Moderate",3,2))))</f>
        <v>#N/A</v>
      </c>
    </row>
    <row r="37" spans="1:27" ht="62.5" x14ac:dyDescent="0.25">
      <c r="A37" s="191" t="s">
        <v>322</v>
      </c>
      <c r="B37" s="191" t="s">
        <v>323</v>
      </c>
      <c r="C37" s="191" t="s">
        <v>324</v>
      </c>
      <c r="D37" s="191" t="s">
        <v>125</v>
      </c>
      <c r="E37" s="191" t="s">
        <v>325</v>
      </c>
      <c r="F37" s="191" t="s">
        <v>1658</v>
      </c>
      <c r="G37" s="191" t="s">
        <v>326</v>
      </c>
      <c r="H37" s="155"/>
      <c r="I37" s="128"/>
      <c r="J37" s="155"/>
      <c r="K37" s="155" t="s">
        <v>132</v>
      </c>
      <c r="L37" s="157" t="s">
        <v>327</v>
      </c>
      <c r="M37" s="154" t="s">
        <v>328</v>
      </c>
      <c r="AA37" s="131">
        <f>IF(OR(I37="Fail",ISBLANK(I37)),INDEX('Issue Code Table'!C:C,MATCH(L:L,'Issue Code Table'!A:A,0)),IF(K37="Critical",6,IF(K37="Significant",5,IF(K37="Moderate",3,2))))</f>
        <v>6</v>
      </c>
    </row>
    <row r="38" spans="1:27" ht="250" x14ac:dyDescent="0.25">
      <c r="A38" s="191" t="s">
        <v>329</v>
      </c>
      <c r="B38" s="191" t="s">
        <v>323</v>
      </c>
      <c r="C38" s="191" t="s">
        <v>324</v>
      </c>
      <c r="D38" s="191" t="s">
        <v>125</v>
      </c>
      <c r="E38" s="191" t="s">
        <v>330</v>
      </c>
      <c r="F38" s="191" t="s">
        <v>1699</v>
      </c>
      <c r="G38" s="191" t="s">
        <v>331</v>
      </c>
      <c r="H38" s="155"/>
      <c r="I38" s="128"/>
      <c r="J38" s="155"/>
      <c r="K38" s="155" t="s">
        <v>176</v>
      </c>
      <c r="L38" s="157" t="s">
        <v>332</v>
      </c>
      <c r="M38" s="128" t="s">
        <v>333</v>
      </c>
      <c r="AA38" s="131" t="e">
        <f>IF(OR(I38="Fail",ISBLANK(I38)),INDEX('Issue Code Table'!C:C,MATCH(L:L,'Issue Code Table'!A:A,0)),IF(K38="Critical",6,IF(K38="Significant",5,IF(K38="Moderate",3,2))))</f>
        <v>#N/A</v>
      </c>
    </row>
    <row r="39" spans="1:27" ht="150" x14ac:dyDescent="0.25">
      <c r="A39" s="191" t="s">
        <v>334</v>
      </c>
      <c r="B39" s="191" t="s">
        <v>335</v>
      </c>
      <c r="C39" s="191" t="s">
        <v>336</v>
      </c>
      <c r="D39" s="155" t="s">
        <v>125</v>
      </c>
      <c r="E39" s="191" t="s">
        <v>337</v>
      </c>
      <c r="F39" s="191" t="s">
        <v>1700</v>
      </c>
      <c r="G39" s="192" t="s">
        <v>338</v>
      </c>
      <c r="H39" s="155"/>
      <c r="I39" s="128"/>
      <c r="J39" s="155"/>
      <c r="K39" s="155" t="s">
        <v>176</v>
      </c>
      <c r="L39" s="157" t="s">
        <v>339</v>
      </c>
      <c r="M39" s="154" t="s">
        <v>340</v>
      </c>
      <c r="AA39" s="131">
        <f>IF(OR(I39="Fail",ISBLANK(I39)),INDEX('Issue Code Table'!C:C,MATCH(L:L,'Issue Code Table'!A:A,0)),IF(K39="Critical",6,IF(K39="Significant",5,IF(K39="Moderate",3,2))))</f>
        <v>4</v>
      </c>
    </row>
    <row r="40" spans="1:27" ht="75" x14ac:dyDescent="0.25">
      <c r="A40" s="191" t="s">
        <v>341</v>
      </c>
      <c r="B40" s="191" t="s">
        <v>342</v>
      </c>
      <c r="C40" s="191" t="s">
        <v>343</v>
      </c>
      <c r="D40" s="155" t="s">
        <v>140</v>
      </c>
      <c r="E40" s="191" t="s">
        <v>1701</v>
      </c>
      <c r="F40" s="193" t="s">
        <v>344</v>
      </c>
      <c r="G40" s="191" t="s">
        <v>1702</v>
      </c>
      <c r="H40" s="155"/>
      <c r="I40" s="128"/>
      <c r="J40" s="155"/>
      <c r="K40" s="155" t="s">
        <v>132</v>
      </c>
      <c r="L40" s="157" t="s">
        <v>345</v>
      </c>
      <c r="M40" s="128" t="s">
        <v>346</v>
      </c>
      <c r="AA40" s="131" t="e">
        <f>IF(OR(I40="Fail",ISBLANK(I40)),INDEX('Issue Code Table'!C:C,MATCH(L:L,'Issue Code Table'!A:A,0)),IF(K40="Critical",6,IF(K40="Significant",5,IF(K40="Moderate",3,2))))</f>
        <v>#N/A</v>
      </c>
    </row>
    <row r="41" spans="1:27" s="136" customFormat="1" ht="75" x14ac:dyDescent="0.25">
      <c r="A41" s="191" t="s">
        <v>347</v>
      </c>
      <c r="B41" s="193" t="s">
        <v>348</v>
      </c>
      <c r="C41" s="193" t="s">
        <v>349</v>
      </c>
      <c r="D41" s="155" t="s">
        <v>174</v>
      </c>
      <c r="E41" s="192" t="s">
        <v>350</v>
      </c>
      <c r="F41" s="192" t="s">
        <v>351</v>
      </c>
      <c r="G41" s="192" t="s">
        <v>352</v>
      </c>
      <c r="H41" s="155"/>
      <c r="I41" s="128"/>
      <c r="J41" s="155"/>
      <c r="K41" s="155" t="s">
        <v>176</v>
      </c>
      <c r="L41" s="157" t="s">
        <v>353</v>
      </c>
      <c r="M41" s="154" t="s">
        <v>354</v>
      </c>
      <c r="AA41" s="131">
        <f>IF(OR(I41="Fail",ISBLANK(I41)),INDEX('Issue Code Table'!C:C,MATCH(L:L,'Issue Code Table'!A:A,0)),IF(K41="Critical",6,IF(K41="Significant",5,IF(K41="Moderate",3,2))))</f>
        <v>2</v>
      </c>
    </row>
    <row r="42" spans="1:27" ht="75" x14ac:dyDescent="0.25">
      <c r="A42" s="191" t="s">
        <v>355</v>
      </c>
      <c r="B42" s="191" t="s">
        <v>356</v>
      </c>
      <c r="C42" s="155" t="s">
        <v>357</v>
      </c>
      <c r="D42" s="155" t="s">
        <v>140</v>
      </c>
      <c r="E42" s="191" t="s">
        <v>358</v>
      </c>
      <c r="F42" s="191" t="s">
        <v>1644</v>
      </c>
      <c r="G42" s="191" t="s">
        <v>1645</v>
      </c>
      <c r="H42" s="128"/>
      <c r="I42" s="128"/>
      <c r="J42" s="155"/>
      <c r="K42" s="155" t="s">
        <v>132</v>
      </c>
      <c r="L42" s="157" t="s">
        <v>359</v>
      </c>
      <c r="M42" s="154" t="s">
        <v>360</v>
      </c>
      <c r="AA42" s="131" t="e">
        <f>IF(OR(I42="Fail",ISBLANK(I42)),INDEX('Issue Code Table'!C:C,MATCH(L:L,'Issue Code Table'!A:A,0)),IF(K42="Critical",6,IF(K42="Significant",5,IF(K42="Moderate",3,2))))</f>
        <v>#N/A</v>
      </c>
    </row>
    <row r="43" spans="1:27" ht="50" x14ac:dyDescent="0.25">
      <c r="A43" s="191" t="s">
        <v>361</v>
      </c>
      <c r="B43" s="191" t="s">
        <v>362</v>
      </c>
      <c r="C43" s="191" t="s">
        <v>363</v>
      </c>
      <c r="D43" s="191" t="s">
        <v>140</v>
      </c>
      <c r="E43" s="207" t="s">
        <v>364</v>
      </c>
      <c r="F43" s="207" t="s">
        <v>1647</v>
      </c>
      <c r="G43" s="207" t="s">
        <v>366</v>
      </c>
      <c r="H43" s="155"/>
      <c r="I43" s="128"/>
      <c r="J43" s="155"/>
      <c r="K43" s="155" t="s">
        <v>176</v>
      </c>
      <c r="L43" s="157" t="s">
        <v>367</v>
      </c>
      <c r="M43" s="154" t="s">
        <v>368</v>
      </c>
      <c r="AA43" s="131">
        <f>IF(OR(I43="Fail",ISBLANK(I43)),INDEX('Issue Code Table'!C:C,MATCH(L:L,'Issue Code Table'!A:A,0)),IF(K43="Critical",6,IF(K43="Significant",5,IF(K43="Moderate",3,2))))</f>
        <v>3</v>
      </c>
    </row>
    <row r="44" spans="1:27" ht="50" x14ac:dyDescent="0.25">
      <c r="A44" s="191" t="s">
        <v>1703</v>
      </c>
      <c r="B44" s="191" t="s">
        <v>242</v>
      </c>
      <c r="C44" s="191" t="s">
        <v>243</v>
      </c>
      <c r="D44" s="191" t="s">
        <v>300</v>
      </c>
      <c r="E44" s="191" t="s">
        <v>1704</v>
      </c>
      <c r="F44" s="191" t="s">
        <v>1705</v>
      </c>
      <c r="G44" s="191" t="s">
        <v>1706</v>
      </c>
      <c r="H44" s="128"/>
      <c r="I44" s="128"/>
      <c r="J44" s="155"/>
      <c r="K44" s="155" t="s">
        <v>126</v>
      </c>
      <c r="L44" s="157" t="s">
        <v>906</v>
      </c>
      <c r="M44" s="154" t="s">
        <v>1707</v>
      </c>
      <c r="AA44" s="131">
        <f>IF(OR(I44="Fail",ISBLANK(I44)),INDEX('Issue Code Table'!C:C,MATCH(L:L,'Issue Code Table'!A:A,0)),IF(K44="Critical",6,IF(K44="Significant",5,IF(K44="Moderate",3,2))))</f>
        <v>8</v>
      </c>
    </row>
    <row r="45" spans="1:27" ht="33.65" customHeight="1" x14ac:dyDescent="0.25">
      <c r="A45" s="188"/>
      <c r="B45" s="168" t="s">
        <v>369</v>
      </c>
      <c r="C45" s="189"/>
      <c r="D45" s="188"/>
      <c r="E45" s="188"/>
      <c r="F45" s="188"/>
      <c r="G45" s="188"/>
      <c r="H45" s="188"/>
      <c r="I45" s="188"/>
      <c r="J45" s="188"/>
      <c r="K45" s="188"/>
      <c r="L45" s="188"/>
      <c r="M45" s="188"/>
      <c r="AA45" s="166"/>
    </row>
    <row r="46" spans="1:27" hidden="1" x14ac:dyDescent="0.25">
      <c r="A46" s="152"/>
      <c r="B46" s="152"/>
      <c r="C46" s="152"/>
      <c r="D46" s="152"/>
      <c r="E46" s="152"/>
      <c r="F46" s="152"/>
      <c r="G46" s="152"/>
      <c r="H46" s="152"/>
      <c r="I46" s="152"/>
      <c r="J46" s="152"/>
      <c r="K46" s="126"/>
      <c r="L46" s="126"/>
      <c r="M46" s="126"/>
      <c r="AA46" s="167"/>
    </row>
    <row r="47" spans="1:27" hidden="1" x14ac:dyDescent="0.25">
      <c r="A47" s="152"/>
      <c r="B47" s="152"/>
      <c r="C47" s="152"/>
      <c r="D47" s="152"/>
      <c r="E47" s="152"/>
      <c r="F47" s="152"/>
      <c r="G47" s="152"/>
      <c r="H47" s="152"/>
      <c r="I47" s="152"/>
      <c r="J47" s="152"/>
      <c r="K47" s="126"/>
      <c r="L47" s="126"/>
      <c r="M47" s="126"/>
      <c r="AA47" s="167"/>
    </row>
    <row r="48" spans="1:27" hidden="1" x14ac:dyDescent="0.25">
      <c r="A48" s="152"/>
      <c r="B48" s="152"/>
      <c r="C48" s="152"/>
      <c r="D48" s="152"/>
      <c r="E48" s="152"/>
      <c r="F48" s="152"/>
      <c r="G48" s="152"/>
      <c r="H48" s="152" t="s">
        <v>370</v>
      </c>
      <c r="I48" s="152"/>
      <c r="J48" s="152"/>
      <c r="K48" s="126"/>
      <c r="L48" s="126"/>
      <c r="M48" s="126"/>
      <c r="AA48" s="167"/>
    </row>
    <row r="49" spans="1:27" hidden="1" x14ac:dyDescent="0.25">
      <c r="A49" s="152"/>
      <c r="B49" s="152"/>
      <c r="C49" s="152"/>
      <c r="D49" s="152"/>
      <c r="E49" s="152"/>
      <c r="F49" s="152"/>
      <c r="G49" s="152"/>
      <c r="H49" s="152" t="s">
        <v>55</v>
      </c>
      <c r="I49" s="152"/>
      <c r="J49" s="152"/>
      <c r="K49" s="126"/>
      <c r="L49" s="126"/>
      <c r="M49" s="126"/>
      <c r="AA49" s="167"/>
    </row>
    <row r="50" spans="1:27" hidden="1" x14ac:dyDescent="0.25">
      <c r="A50" s="152"/>
      <c r="B50" s="152"/>
      <c r="C50" s="152"/>
      <c r="D50" s="152"/>
      <c r="E50" s="152"/>
      <c r="F50" s="152"/>
      <c r="G50" s="152"/>
      <c r="H50" s="152" t="s">
        <v>56</v>
      </c>
      <c r="I50" s="152"/>
      <c r="J50" s="152"/>
      <c r="K50" s="126"/>
      <c r="L50" s="126"/>
      <c r="M50" s="126"/>
      <c r="AA50" s="167"/>
    </row>
    <row r="51" spans="1:27" hidden="1" x14ac:dyDescent="0.25">
      <c r="A51" s="152"/>
      <c r="B51" s="152"/>
      <c r="C51" s="152"/>
      <c r="D51" s="152"/>
      <c r="E51" s="152"/>
      <c r="F51" s="152"/>
      <c r="G51" s="152"/>
      <c r="H51" s="152" t="s">
        <v>44</v>
      </c>
      <c r="I51" s="152"/>
      <c r="J51" s="152"/>
      <c r="K51" s="126"/>
      <c r="L51" s="126"/>
      <c r="M51" s="126"/>
      <c r="AA51" s="167"/>
    </row>
    <row r="52" spans="1:27" hidden="1" x14ac:dyDescent="0.25">
      <c r="A52" s="152"/>
      <c r="B52" s="152"/>
      <c r="C52" s="152"/>
      <c r="D52" s="152"/>
      <c r="E52" s="152"/>
      <c r="F52" s="152"/>
      <c r="G52" s="152"/>
      <c r="H52" s="152" t="s">
        <v>371</v>
      </c>
      <c r="I52" s="152"/>
      <c r="J52" s="152"/>
      <c r="K52" s="126"/>
      <c r="L52" s="126"/>
      <c r="M52" s="126"/>
      <c r="AA52" s="167"/>
    </row>
    <row r="53" spans="1:27" hidden="1" x14ac:dyDescent="0.25">
      <c r="A53" s="152"/>
      <c r="B53" s="152"/>
      <c r="C53" s="152"/>
      <c r="D53" s="152"/>
      <c r="E53" s="152"/>
      <c r="F53" s="152"/>
      <c r="G53" s="152"/>
      <c r="H53" s="152" t="s">
        <v>372</v>
      </c>
      <c r="I53" s="152"/>
      <c r="J53" s="152"/>
      <c r="K53" s="126"/>
      <c r="L53" s="126"/>
      <c r="M53" s="126"/>
      <c r="AA53" s="167"/>
    </row>
    <row r="54" spans="1:27" hidden="1" x14ac:dyDescent="0.25">
      <c r="A54" s="152"/>
      <c r="B54" s="152"/>
      <c r="C54" s="152"/>
      <c r="D54" s="152"/>
      <c r="E54" s="152"/>
      <c r="F54" s="152"/>
      <c r="G54" s="152"/>
      <c r="H54" s="152" t="s">
        <v>373</v>
      </c>
      <c r="I54" s="152"/>
      <c r="J54" s="152"/>
      <c r="K54" s="126"/>
      <c r="L54" s="126"/>
      <c r="M54" s="126"/>
      <c r="AA54" s="167"/>
    </row>
    <row r="55" spans="1:27" hidden="1" x14ac:dyDescent="0.25">
      <c r="A55" s="152"/>
      <c r="B55" s="152"/>
      <c r="C55" s="152"/>
      <c r="D55" s="152"/>
      <c r="E55" s="152"/>
      <c r="F55" s="152"/>
      <c r="G55" s="152"/>
      <c r="H55" s="152"/>
      <c r="I55" s="152"/>
      <c r="J55" s="152"/>
      <c r="K55" s="126"/>
      <c r="L55" s="126"/>
      <c r="M55" s="126"/>
      <c r="AA55" s="167"/>
    </row>
    <row r="56" spans="1:27" hidden="1" x14ac:dyDescent="0.25">
      <c r="A56" s="152"/>
      <c r="B56" s="152"/>
      <c r="C56" s="152"/>
      <c r="D56" s="152"/>
      <c r="E56" s="152"/>
      <c r="F56" s="152"/>
      <c r="G56" s="152"/>
      <c r="H56" s="126" t="s">
        <v>374</v>
      </c>
      <c r="I56" s="152"/>
      <c r="J56" s="152"/>
      <c r="K56" s="126"/>
      <c r="L56" s="126"/>
      <c r="M56" s="126"/>
      <c r="AA56" s="167"/>
    </row>
    <row r="57" spans="1:27" hidden="1" x14ac:dyDescent="0.25">
      <c r="A57" s="152"/>
      <c r="B57" s="152"/>
      <c r="C57" s="152"/>
      <c r="D57" s="152"/>
      <c r="E57" s="152"/>
      <c r="F57" s="152"/>
      <c r="G57" s="152"/>
      <c r="H57" s="126" t="s">
        <v>126</v>
      </c>
      <c r="I57" s="152"/>
      <c r="J57" s="152"/>
      <c r="K57" s="126"/>
      <c r="L57" s="126"/>
      <c r="M57" s="126"/>
      <c r="AA57" s="167"/>
    </row>
    <row r="58" spans="1:27" hidden="1" x14ac:dyDescent="0.25">
      <c r="A58" s="152"/>
      <c r="B58" s="152"/>
      <c r="C58" s="152"/>
      <c r="D58" s="152"/>
      <c r="E58" s="152"/>
      <c r="F58" s="152"/>
      <c r="G58" s="152"/>
      <c r="H58" s="126" t="s">
        <v>132</v>
      </c>
      <c r="I58" s="152"/>
      <c r="J58" s="152"/>
      <c r="K58" s="126"/>
      <c r="L58" s="126"/>
      <c r="M58" s="126"/>
      <c r="AA58" s="167"/>
    </row>
    <row r="59" spans="1:27" hidden="1" x14ac:dyDescent="0.25">
      <c r="A59" s="152"/>
      <c r="B59" s="152"/>
      <c r="C59" s="152"/>
      <c r="D59" s="152"/>
      <c r="E59" s="152"/>
      <c r="F59" s="152"/>
      <c r="G59" s="152"/>
      <c r="H59" s="126" t="s">
        <v>176</v>
      </c>
      <c r="I59" s="152"/>
      <c r="J59" s="152"/>
      <c r="K59" s="126"/>
      <c r="L59" s="126"/>
      <c r="M59" s="126"/>
      <c r="AA59" s="167"/>
    </row>
    <row r="60" spans="1:27" hidden="1" x14ac:dyDescent="0.25">
      <c r="H60" s="125" t="s">
        <v>231</v>
      </c>
      <c r="AA60" s="167"/>
    </row>
    <row r="61" spans="1:27" hidden="1" x14ac:dyDescent="0.25">
      <c r="AA61" s="174"/>
    </row>
    <row r="62" spans="1:27" hidden="1" x14ac:dyDescent="0.25"/>
    <row r="63" spans="1:27" hidden="1" x14ac:dyDescent="0.25"/>
    <row r="64" spans="1:27" hidden="1" x14ac:dyDescent="0.25"/>
    <row r="65" hidden="1" x14ac:dyDescent="0.25"/>
    <row r="66" hidden="1" x14ac:dyDescent="0.25"/>
  </sheetData>
  <protectedRanges>
    <protectedRange password="E1A2" sqref="L2 N27:N30 N39:N43 N19:N24 N2:N13 N15:N17" name="Range1"/>
    <protectedRange password="E1A2" sqref="AA2" name="Range1_1"/>
    <protectedRange password="E1A2" sqref="M2" name="Range1_2"/>
    <protectedRange password="E1A2" sqref="Z14" name="Range1_1_1_1"/>
    <protectedRange password="E1A2" sqref="Z18" name="Range1_1_1_1_1"/>
    <protectedRange password="E1A2" sqref="L21:L24 L27:L30 L5:M13 L39:M39 L41:M42 L19 L4 M19:M37 L16:M17 M44" name="Range1_6"/>
    <protectedRange password="E1A2" sqref="L3" name="Range1_2_1_1"/>
    <protectedRange password="E1A2" sqref="L18" name="Range1_3_1"/>
    <protectedRange password="E1A2" sqref="L15" name="Range1_4_1"/>
  </protectedRanges>
  <autoFilter ref="A2:AA45" xr:uid="{00000000-0001-0000-0300-000000000000}">
    <sortState xmlns:xlrd2="http://schemas.microsoft.com/office/spreadsheetml/2017/richdata2" ref="A3:AA45">
      <sortCondition ref="A2:A45"/>
    </sortState>
  </autoFilter>
  <phoneticPr fontId="1" type="noConversion"/>
  <conditionalFormatting sqref="A3:AA44">
    <cfRule type="expression" dxfId="11" priority="5" stopIfTrue="1">
      <formula>AND($A13&lt;&gt;"", MOD(ROW()-2,2)=1)</formula>
    </cfRule>
    <cfRule type="expression" dxfId="10" priority="6" stopIfTrue="1">
      <formula>AND($A13&lt;&gt;"", MOD(ROW()-2,2)=0)</formula>
    </cfRule>
  </conditionalFormatting>
  <conditionalFormatting sqref="I3:I44">
    <cfRule type="expression" dxfId="9" priority="2" stopIfTrue="1">
      <formula>LOWER(TRIM($I3))="pass"</formula>
    </cfRule>
    <cfRule type="expression" dxfId="8" priority="3" stopIfTrue="1">
      <formula>LOWER(TRIM($I3))="fail"</formula>
    </cfRule>
    <cfRule type="expression" dxfId="7" priority="4" stopIfTrue="1">
      <formula>LOWER(TRIM($I3))="info"</formula>
    </cfRule>
  </conditionalFormatting>
  <dataValidations count="3">
    <dataValidation type="list" allowBlank="1" showInputMessage="1" showErrorMessage="1" sqref="D37:D38" xr:uid="{00000000-0002-0000-0300-000001000000}">
      <formula1>$H$55:$H$56</formula1>
    </dataValidation>
    <dataValidation type="list" allowBlank="1" showInputMessage="1" showErrorMessage="1" sqref="I3:I44" xr:uid="{00000000-0002-0000-0300-000000000000}">
      <formula1>$H$49:$H$52</formula1>
    </dataValidation>
    <dataValidation type="list" allowBlank="1" showInputMessage="1" showErrorMessage="1" sqref="K3:K44" xr:uid="{00000000-0002-0000-0300-000002000000}">
      <formula1>$H$57:$H$60</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stopIfTrue="1" id="{3ABB157A-25CF-4465-88B3-E442EF3C5B11}">
            <xm:f>AND($L3&lt;&gt;"", ISNA(MATCH($L3,'Issue Code Table'!$A:$A,0)))</xm:f>
            <x14:dxf>
              <font>
                <b/>
                <i val="0"/>
                <color rgb="FFFF0101"/>
              </font>
              <fill>
                <patternFill>
                  <bgColor rgb="FFFFFF00"/>
                </patternFill>
              </fill>
            </x14:dxf>
          </x14:cfRule>
          <xm:sqref>L3:L44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CADB0-35D6-6746-9923-028C6491E3CD}">
  <sheetPr codeName="Sheet5"/>
  <dimension ref="A1:AA72"/>
  <sheetViews>
    <sheetView showGridLines="0" zoomScaleNormal="100" workbookViewId="0">
      <pane ySplit="2" topLeftCell="A3" activePane="bottomLeft" state="frozen"/>
      <selection pane="bottomLeft"/>
    </sheetView>
  </sheetViews>
  <sheetFormatPr defaultColWidth="9.26953125" defaultRowHeight="12.5" x14ac:dyDescent="0.25"/>
  <cols>
    <col min="1" max="1" width="10.26953125" customWidth="1"/>
    <col min="2" max="2" width="8.7265625" customWidth="1"/>
    <col min="3" max="3" width="18.7265625" customWidth="1"/>
    <col min="4" max="4" width="10.7265625" customWidth="1"/>
    <col min="5" max="5" width="40.453125" customWidth="1"/>
    <col min="6" max="6" width="161.453125" bestFit="1" customWidth="1"/>
    <col min="7" max="7" width="39.26953125" customWidth="1"/>
    <col min="8" max="8" width="25.26953125" customWidth="1"/>
    <col min="9" max="9" width="12.453125" customWidth="1"/>
    <col min="10" max="10" width="26.26953125" customWidth="1"/>
    <col min="11" max="12" width="12.7265625" style="125" customWidth="1"/>
    <col min="13" max="13" width="88" style="125" customWidth="1"/>
    <col min="14" max="14" width="12.7265625" hidden="1" customWidth="1"/>
    <col min="15" max="15" width="9.26953125" hidden="1" customWidth="1"/>
    <col min="16" max="16" width="8.7265625" hidden="1" customWidth="1"/>
    <col min="17" max="20" width="9.26953125" hidden="1" customWidth="1"/>
    <col min="21" max="21" width="8.7265625" hidden="1" customWidth="1"/>
    <col min="22" max="26" width="9.26953125" hidden="1" customWidth="1"/>
    <col min="27" max="27" width="20" hidden="1" customWidth="1"/>
  </cols>
  <sheetData>
    <row r="1" spans="1:27" ht="13" x14ac:dyDescent="0.3">
      <c r="A1" s="5" t="s">
        <v>54</v>
      </c>
      <c r="B1" s="6"/>
      <c r="C1" s="6"/>
      <c r="D1" s="6"/>
      <c r="E1" s="6"/>
      <c r="F1" s="6"/>
      <c r="G1" s="6"/>
      <c r="H1" s="6"/>
      <c r="I1" s="6"/>
      <c r="J1" s="6"/>
      <c r="K1" s="124"/>
      <c r="L1" s="148"/>
      <c r="M1" s="147"/>
      <c r="AA1" s="165"/>
    </row>
    <row r="2" spans="1:27" ht="39" customHeight="1" x14ac:dyDescent="0.25">
      <c r="A2" s="212" t="s">
        <v>109</v>
      </c>
      <c r="B2" s="212" t="s">
        <v>110</v>
      </c>
      <c r="C2" s="212" t="s">
        <v>111</v>
      </c>
      <c r="D2" s="212" t="s">
        <v>112</v>
      </c>
      <c r="E2" s="212" t="s">
        <v>113</v>
      </c>
      <c r="F2" s="212" t="s">
        <v>114</v>
      </c>
      <c r="G2" s="212" t="s">
        <v>115</v>
      </c>
      <c r="H2" s="212" t="s">
        <v>116</v>
      </c>
      <c r="I2" s="212" t="s">
        <v>117</v>
      </c>
      <c r="J2" s="212" t="s">
        <v>118</v>
      </c>
      <c r="K2" s="213" t="s">
        <v>119</v>
      </c>
      <c r="L2" s="214" t="s">
        <v>120</v>
      </c>
      <c r="M2" s="215" t="s">
        <v>1743</v>
      </c>
      <c r="N2" s="216"/>
      <c r="O2" s="216"/>
      <c r="P2" s="216"/>
      <c r="Q2" s="216"/>
      <c r="R2" s="216"/>
      <c r="S2" s="216"/>
      <c r="T2" s="216"/>
      <c r="U2" s="216"/>
      <c r="V2" s="216"/>
      <c r="W2" s="216"/>
      <c r="X2" s="216"/>
      <c r="Y2" s="216"/>
      <c r="Z2" s="216"/>
      <c r="AA2" s="215" t="s">
        <v>121</v>
      </c>
    </row>
    <row r="3" spans="1:27" ht="70.5" customHeight="1" x14ac:dyDescent="0.25">
      <c r="A3" s="191" t="s">
        <v>1485</v>
      </c>
      <c r="B3" s="191" t="s">
        <v>123</v>
      </c>
      <c r="C3" s="155" t="s">
        <v>124</v>
      </c>
      <c r="D3" s="155" t="s">
        <v>125</v>
      </c>
      <c r="E3" s="211" t="s">
        <v>1660</v>
      </c>
      <c r="F3" s="211" t="s">
        <v>1661</v>
      </c>
      <c r="G3" s="211" t="s">
        <v>1662</v>
      </c>
      <c r="H3" s="128"/>
      <c r="I3" s="128"/>
      <c r="J3" s="191"/>
      <c r="K3" s="155" t="s">
        <v>126</v>
      </c>
      <c r="L3" s="157" t="s">
        <v>127</v>
      </c>
      <c r="M3" s="128" t="s">
        <v>128</v>
      </c>
      <c r="AA3" s="131" t="e">
        <f>IF(OR(I3="Fail",ISBLANK(I3)),INDEX('Issue Code Table'!C:C,MATCH(L:L,'Issue Code Table'!A:A,0)),IF(K3="Critical",6,IF(K3="Significant",5,IF(K3="Moderate",3,2))))</f>
        <v>#N/A</v>
      </c>
    </row>
    <row r="4" spans="1:27" ht="75" x14ac:dyDescent="0.25">
      <c r="A4" s="191" t="s">
        <v>1610</v>
      </c>
      <c r="B4" s="191" t="s">
        <v>130</v>
      </c>
      <c r="C4" s="155" t="s">
        <v>131</v>
      </c>
      <c r="D4" s="155" t="s">
        <v>125</v>
      </c>
      <c r="E4" s="211" t="s">
        <v>1668</v>
      </c>
      <c r="F4" s="192" t="s">
        <v>1615</v>
      </c>
      <c r="G4" s="191" t="s">
        <v>136</v>
      </c>
      <c r="H4" s="128"/>
      <c r="I4" s="128"/>
      <c r="J4" s="191"/>
      <c r="K4" s="155" t="s">
        <v>132</v>
      </c>
      <c r="L4" s="157" t="s">
        <v>133</v>
      </c>
      <c r="M4" s="128" t="s">
        <v>134</v>
      </c>
      <c r="AA4" s="131" t="e">
        <f>IF(OR(I4="Fail",ISBLANK(I4)),INDEX('Issue Code Table'!C:C,MATCH(L:L,'Issue Code Table'!A:A,0)),IF(K4="Critical",6,IF(K4="Significant",5,IF(K4="Moderate",3,2))))</f>
        <v>#N/A</v>
      </c>
    </row>
    <row r="5" spans="1:27" ht="50" x14ac:dyDescent="0.25">
      <c r="A5" s="191" t="s">
        <v>1486</v>
      </c>
      <c r="B5" s="191" t="s">
        <v>138</v>
      </c>
      <c r="C5" s="155" t="s">
        <v>139</v>
      </c>
      <c r="D5" s="155" t="s">
        <v>140</v>
      </c>
      <c r="E5" s="155" t="s">
        <v>1475</v>
      </c>
      <c r="F5" s="192" t="s">
        <v>1545</v>
      </c>
      <c r="G5" s="191" t="s">
        <v>1476</v>
      </c>
      <c r="H5" s="128"/>
      <c r="I5" s="128"/>
      <c r="J5" s="191"/>
      <c r="K5" s="155" t="s">
        <v>132</v>
      </c>
      <c r="L5" s="157" t="s">
        <v>141</v>
      </c>
      <c r="M5" s="128" t="s">
        <v>142</v>
      </c>
      <c r="AA5" s="131">
        <f>IF(OR(I5="Fail",ISBLANK(I5)),INDEX('Issue Code Table'!C:C,MATCH(L:L,'Issue Code Table'!A:A,0)),IF(K5="Critical",6,IF(K5="Significant",5,IF(K5="Moderate",3,2))))</f>
        <v>5</v>
      </c>
    </row>
    <row r="6" spans="1:27" s="136" customFormat="1" ht="50" x14ac:dyDescent="0.25">
      <c r="A6" s="191" t="s">
        <v>1474</v>
      </c>
      <c r="B6" s="191" t="s">
        <v>138</v>
      </c>
      <c r="C6" s="155" t="s">
        <v>139</v>
      </c>
      <c r="D6" s="155" t="s">
        <v>174</v>
      </c>
      <c r="E6" s="155" t="s">
        <v>1478</v>
      </c>
      <c r="F6" s="192" t="s">
        <v>1626</v>
      </c>
      <c r="G6" s="191" t="s">
        <v>1479</v>
      </c>
      <c r="H6" s="128"/>
      <c r="I6" s="128"/>
      <c r="J6" s="191"/>
      <c r="K6" s="155" t="s">
        <v>176</v>
      </c>
      <c r="L6" s="157" t="s">
        <v>177</v>
      </c>
      <c r="M6" s="128" t="s">
        <v>178</v>
      </c>
      <c r="N6"/>
      <c r="O6"/>
      <c r="P6"/>
      <c r="Q6"/>
      <c r="R6"/>
      <c r="S6"/>
      <c r="T6"/>
      <c r="U6"/>
      <c r="V6"/>
      <c r="W6"/>
      <c r="X6"/>
      <c r="Y6"/>
      <c r="Z6"/>
      <c r="AA6" s="131">
        <f>IF(OR(I6="Fail",ISBLANK(I6)),INDEX('Issue Code Table'!C:C,MATCH(L:L,'Issue Code Table'!A:A,0)),IF(K6="Critical",6,IF(K6="Significant",5,IF(K6="Moderate",3,2))))</f>
        <v>5</v>
      </c>
    </row>
    <row r="7" spans="1:27" ht="117.75" customHeight="1" x14ac:dyDescent="0.25">
      <c r="A7" s="191" t="s">
        <v>1508</v>
      </c>
      <c r="B7" s="191" t="s">
        <v>138</v>
      </c>
      <c r="C7" s="155" t="s">
        <v>139</v>
      </c>
      <c r="D7" s="155" t="s">
        <v>140</v>
      </c>
      <c r="E7" s="155" t="s">
        <v>1481</v>
      </c>
      <c r="F7" s="192" t="s">
        <v>1560</v>
      </c>
      <c r="G7" s="191" t="s">
        <v>1482</v>
      </c>
      <c r="H7" s="128"/>
      <c r="I7" s="128"/>
      <c r="J7" s="191"/>
      <c r="K7" s="155" t="s">
        <v>132</v>
      </c>
      <c r="L7" s="157" t="s">
        <v>141</v>
      </c>
      <c r="M7" s="128" t="s">
        <v>142</v>
      </c>
      <c r="AA7" s="131">
        <f>IF(OR(I7="Fail",ISBLANK(I7)),INDEX('Issue Code Table'!C:C,MATCH(L:L,'Issue Code Table'!A:A,0)),IF(K7="Critical",6,IF(K7="Significant",5,IF(K7="Moderate",3,2))))</f>
        <v>5</v>
      </c>
    </row>
    <row r="8" spans="1:27" s="136" customFormat="1" ht="112.5" x14ac:dyDescent="0.25">
      <c r="A8" s="191" t="s">
        <v>1487</v>
      </c>
      <c r="B8" s="191" t="s">
        <v>138</v>
      </c>
      <c r="C8" s="155" t="s">
        <v>139</v>
      </c>
      <c r="D8" s="155" t="s">
        <v>140</v>
      </c>
      <c r="E8" s="155" t="s">
        <v>1484</v>
      </c>
      <c r="F8" s="192" t="s">
        <v>1553</v>
      </c>
      <c r="G8" s="191" t="s">
        <v>1559</v>
      </c>
      <c r="H8" s="128"/>
      <c r="I8" s="128"/>
      <c r="J8" s="191"/>
      <c r="K8" s="155" t="s">
        <v>132</v>
      </c>
      <c r="L8" s="157" t="s">
        <v>187</v>
      </c>
      <c r="M8" s="128" t="s">
        <v>188</v>
      </c>
      <c r="N8"/>
      <c r="O8"/>
      <c r="P8"/>
      <c r="Q8"/>
      <c r="R8"/>
      <c r="S8"/>
      <c r="T8"/>
      <c r="U8"/>
      <c r="V8"/>
      <c r="W8"/>
      <c r="X8"/>
      <c r="Y8"/>
      <c r="Z8"/>
      <c r="AA8" s="131">
        <f>IF(OR(I8="Fail",ISBLANK(I8)),INDEX('Issue Code Table'!C:C,MATCH(L:L,'Issue Code Table'!A:A,0)),IF(K8="Critical",6,IF(K8="Significant",5,IF(K8="Moderate",3,2))))</f>
        <v>7</v>
      </c>
    </row>
    <row r="9" spans="1:27" s="136" customFormat="1" ht="50" x14ac:dyDescent="0.25">
      <c r="A9" s="191" t="s">
        <v>1488</v>
      </c>
      <c r="B9" s="191" t="s">
        <v>190</v>
      </c>
      <c r="C9" s="155" t="s">
        <v>191</v>
      </c>
      <c r="D9" s="155" t="s">
        <v>140</v>
      </c>
      <c r="E9" s="155" t="s">
        <v>192</v>
      </c>
      <c r="F9" s="192" t="s">
        <v>1709</v>
      </c>
      <c r="G9" s="191" t="s">
        <v>1708</v>
      </c>
      <c r="H9" s="128"/>
      <c r="I9" s="128"/>
      <c r="J9" s="191"/>
      <c r="K9" s="155" t="s">
        <v>132</v>
      </c>
      <c r="L9" s="157" t="s">
        <v>194</v>
      </c>
      <c r="M9" s="128" t="s">
        <v>195</v>
      </c>
      <c r="N9"/>
      <c r="O9"/>
      <c r="P9"/>
      <c r="Q9"/>
      <c r="R9"/>
      <c r="S9"/>
      <c r="T9"/>
      <c r="U9"/>
      <c r="V9"/>
      <c r="W9"/>
      <c r="X9"/>
      <c r="Y9"/>
      <c r="Z9" s="164"/>
      <c r="AA9" s="131">
        <f>IF(OR(I9="Fail",ISBLANK(I9)),INDEX('Issue Code Table'!C:C,MATCH(L:L,'Issue Code Table'!A:A,0)),IF(K9="Critical",6,IF(K9="Significant",5,IF(K9="Moderate",3,2))))</f>
        <v>6</v>
      </c>
    </row>
    <row r="10" spans="1:27" ht="87.5" x14ac:dyDescent="0.25">
      <c r="A10" s="191" t="s">
        <v>1489</v>
      </c>
      <c r="B10" s="191" t="s">
        <v>1465</v>
      </c>
      <c r="C10" s="155" t="s">
        <v>1466</v>
      </c>
      <c r="D10" s="155" t="s">
        <v>140</v>
      </c>
      <c r="E10" s="155" t="s">
        <v>1467</v>
      </c>
      <c r="F10" s="192" t="s">
        <v>1546</v>
      </c>
      <c r="G10" s="191" t="s">
        <v>1547</v>
      </c>
      <c r="H10" s="128"/>
      <c r="I10" s="128"/>
      <c r="J10" s="191"/>
      <c r="K10" s="155" t="s">
        <v>132</v>
      </c>
      <c r="L10" s="157" t="s">
        <v>1586</v>
      </c>
      <c r="M10" s="128" t="s">
        <v>1579</v>
      </c>
      <c r="AA10" s="131" t="e">
        <f>IF(OR(I10="Fail",ISBLANK(I10)),INDEX('Issue Code Table'!C:C,MATCH(L:L,'Issue Code Table'!A:A,0)),IF(K10="Critical",6,IF(K10="Significant",5,IF(K10="Moderate",3,2))))</f>
        <v>#N/A</v>
      </c>
    </row>
    <row r="11" spans="1:27" ht="87.5" x14ac:dyDescent="0.25">
      <c r="A11" s="191" t="s">
        <v>1477</v>
      </c>
      <c r="B11" s="191" t="s">
        <v>167</v>
      </c>
      <c r="C11" s="155" t="s">
        <v>168</v>
      </c>
      <c r="D11" s="155" t="s">
        <v>125</v>
      </c>
      <c r="E11" s="155" t="s">
        <v>169</v>
      </c>
      <c r="F11" s="192" t="s">
        <v>1627</v>
      </c>
      <c r="G11" s="191" t="s">
        <v>170</v>
      </c>
      <c r="H11" s="128"/>
      <c r="I11" s="128"/>
      <c r="J11" s="191"/>
      <c r="K11" s="155" t="s">
        <v>132</v>
      </c>
      <c r="L11" s="157" t="s">
        <v>171</v>
      </c>
      <c r="M11" s="128" t="s">
        <v>172</v>
      </c>
      <c r="AA11" s="131">
        <f>IF(OR(I11="Fail",ISBLANK(I11)),INDEX('Issue Code Table'!C:C,MATCH(L:L,'Issue Code Table'!A:A,0)),IF(K11="Critical",6,IF(K11="Significant",5,IF(K11="Moderate",3,2))))</f>
        <v>5</v>
      </c>
    </row>
    <row r="12" spans="1:27" ht="100.5" x14ac:dyDescent="0.25">
      <c r="A12" s="191" t="s">
        <v>1480</v>
      </c>
      <c r="B12" s="191" t="s">
        <v>215</v>
      </c>
      <c r="C12" s="155" t="s">
        <v>216</v>
      </c>
      <c r="D12" s="155" t="s">
        <v>125</v>
      </c>
      <c r="E12" s="155" t="s">
        <v>1628</v>
      </c>
      <c r="F12" s="192" t="s">
        <v>1623</v>
      </c>
      <c r="G12" s="191" t="s">
        <v>1624</v>
      </c>
      <c r="H12" s="128"/>
      <c r="I12" s="128"/>
      <c r="J12" s="191" t="s">
        <v>1653</v>
      </c>
      <c r="K12" s="155" t="s">
        <v>132</v>
      </c>
      <c r="L12" s="157" t="s">
        <v>218</v>
      </c>
      <c r="M12" s="128" t="s">
        <v>219</v>
      </c>
      <c r="N12" s="136"/>
      <c r="O12" s="136"/>
      <c r="P12" s="136"/>
      <c r="Q12" s="136"/>
      <c r="R12" s="136"/>
      <c r="S12" s="136"/>
      <c r="T12" s="136"/>
      <c r="U12" s="136"/>
      <c r="V12" s="136"/>
      <c r="W12" s="136"/>
      <c r="X12" s="136"/>
      <c r="Y12" s="136"/>
      <c r="Z12" s="136"/>
      <c r="AA12" s="131">
        <f>IF(OR(I12="Fail",ISBLANK(I12)),INDEX('Issue Code Table'!C:C,MATCH(L:L,'Issue Code Table'!A:A,0)),IF(K12="Critical",6,IF(K12="Significant",5,IF(K12="Moderate",3,2))))</f>
        <v>5</v>
      </c>
    </row>
    <row r="13" spans="1:27" ht="85.5" customHeight="1" x14ac:dyDescent="0.25">
      <c r="A13" s="191" t="s">
        <v>1483</v>
      </c>
      <c r="B13" s="191" t="s">
        <v>228</v>
      </c>
      <c r="C13" s="155" t="s">
        <v>229</v>
      </c>
      <c r="D13" s="155" t="s">
        <v>125</v>
      </c>
      <c r="E13" s="155" t="s">
        <v>230</v>
      </c>
      <c r="F13" s="192" t="s">
        <v>1471</v>
      </c>
      <c r="G13" s="191" t="s">
        <v>1629</v>
      </c>
      <c r="H13" s="128"/>
      <c r="I13" s="128"/>
      <c r="J13" s="191"/>
      <c r="K13" s="155" t="s">
        <v>231</v>
      </c>
      <c r="L13" s="157" t="s">
        <v>232</v>
      </c>
      <c r="M13" s="128" t="s">
        <v>233</v>
      </c>
      <c r="AA13" s="131" t="e">
        <f>IF(OR(I13="Fail",ISBLANK(I13)),INDEX('Issue Code Table'!C:C,MATCH(L:L,'Issue Code Table'!A:A,0)),IF(K13="Critical",6,IF(K13="Significant",5,IF(K13="Moderate",3,2))))</f>
        <v>#N/A</v>
      </c>
    </row>
    <row r="14" spans="1:27" ht="63" x14ac:dyDescent="0.25">
      <c r="A14" s="191" t="s">
        <v>1490</v>
      </c>
      <c r="B14" s="191" t="s">
        <v>235</v>
      </c>
      <c r="C14" s="155" t="s">
        <v>236</v>
      </c>
      <c r="D14" s="155" t="s">
        <v>125</v>
      </c>
      <c r="E14" s="155" t="s">
        <v>237</v>
      </c>
      <c r="F14" s="192" t="s">
        <v>1472</v>
      </c>
      <c r="G14" s="191" t="s">
        <v>238</v>
      </c>
      <c r="H14" s="128"/>
      <c r="I14" s="128"/>
      <c r="J14" s="191" t="s">
        <v>1652</v>
      </c>
      <c r="K14" s="155" t="s">
        <v>176</v>
      </c>
      <c r="L14" s="157" t="s">
        <v>239</v>
      </c>
      <c r="M14" s="128" t="s">
        <v>240</v>
      </c>
      <c r="AA14" s="131">
        <f>IF(OR(I14="Fail",ISBLANK(I14)),INDEX('Issue Code Table'!C:C,MATCH(L:L,'Issue Code Table'!A:A,0)),IF(K14="Critical",6,IF(K14="Significant",5,IF(K14="Moderate",3,2))))</f>
        <v>4</v>
      </c>
    </row>
    <row r="15" spans="1:27" ht="74.25" customHeight="1" x14ac:dyDescent="0.25">
      <c r="A15" s="191" t="s">
        <v>1499</v>
      </c>
      <c r="B15" s="191" t="s">
        <v>242</v>
      </c>
      <c r="C15" s="155" t="s">
        <v>243</v>
      </c>
      <c r="D15" s="155" t="s">
        <v>244</v>
      </c>
      <c r="E15" s="155" t="s">
        <v>250</v>
      </c>
      <c r="F15" s="192" t="s">
        <v>1616</v>
      </c>
      <c r="G15" s="191" t="s">
        <v>251</v>
      </c>
      <c r="H15" s="128"/>
      <c r="I15" s="128"/>
      <c r="J15" s="191" t="s">
        <v>247</v>
      </c>
      <c r="K15" s="155" t="s">
        <v>132</v>
      </c>
      <c r="L15" s="157" t="s">
        <v>252</v>
      </c>
      <c r="M15" s="128" t="s">
        <v>253</v>
      </c>
      <c r="AA15" s="131" t="e">
        <f>IF(OR(I15="Fail",ISBLANK(I15)),INDEX('Issue Code Table'!C:C,MATCH(L:L,'Issue Code Table'!A:A,0)),IF(K15="Critical",6,IF(K15="Significant",5,IF(K15="Moderate",3,2))))</f>
        <v>#N/A</v>
      </c>
    </row>
    <row r="16" spans="1:27" ht="81.75" customHeight="1" x14ac:dyDescent="0.25">
      <c r="A16" s="191" t="s">
        <v>1513</v>
      </c>
      <c r="B16" s="191" t="s">
        <v>144</v>
      </c>
      <c r="C16" s="155" t="s">
        <v>145</v>
      </c>
      <c r="D16" s="155" t="s">
        <v>140</v>
      </c>
      <c r="E16" s="155" t="s">
        <v>1509</v>
      </c>
      <c r="F16" s="192" t="s">
        <v>1510</v>
      </c>
      <c r="G16" s="191" t="s">
        <v>1511</v>
      </c>
      <c r="H16" s="128"/>
      <c r="I16" s="128"/>
      <c r="J16" s="191"/>
      <c r="K16" s="155" t="s">
        <v>132</v>
      </c>
      <c r="L16" s="157" t="s">
        <v>155</v>
      </c>
      <c r="M16" s="128" t="s">
        <v>156</v>
      </c>
      <c r="AA16" s="131">
        <f>IF(OR(I16="Fail",ISBLANK(I16)),INDEX('Issue Code Table'!C:C,MATCH(L:L,'Issue Code Table'!A:A,0)),IF(K16="Critical",6,IF(K16="Significant",5,IF(K16="Moderate",3,2))))</f>
        <v>5</v>
      </c>
    </row>
    <row r="17" spans="1:27" ht="37.5" x14ac:dyDescent="0.25">
      <c r="A17" s="191" t="s">
        <v>1520</v>
      </c>
      <c r="B17" s="191" t="s">
        <v>242</v>
      </c>
      <c r="C17" s="155" t="s">
        <v>243</v>
      </c>
      <c r="D17" s="155" t="s">
        <v>244</v>
      </c>
      <c r="E17" s="155" t="s">
        <v>279</v>
      </c>
      <c r="F17" s="192" t="s">
        <v>1617</v>
      </c>
      <c r="G17" s="191" t="s">
        <v>280</v>
      </c>
      <c r="H17" s="128"/>
      <c r="I17" s="128"/>
      <c r="J17" s="191"/>
      <c r="K17" s="155" t="s">
        <v>132</v>
      </c>
      <c r="L17" s="157" t="s">
        <v>281</v>
      </c>
      <c r="M17" s="128" t="s">
        <v>282</v>
      </c>
      <c r="AA17" s="131">
        <f>IF(OR(I17="Fail",ISBLANK(I17)),INDEX('Issue Code Table'!C:C,MATCH(L:L,'Issue Code Table'!A:A,0)),IF(K17="Critical",6,IF(K17="Significant",5,IF(K17="Moderate",3,2))))</f>
        <v>5</v>
      </c>
    </row>
    <row r="18" spans="1:27" ht="83.25" customHeight="1" x14ac:dyDescent="0.25">
      <c r="A18" s="191" t="s">
        <v>1528</v>
      </c>
      <c r="B18" s="191" t="s">
        <v>144</v>
      </c>
      <c r="C18" s="155" t="s">
        <v>145</v>
      </c>
      <c r="D18" s="155" t="s">
        <v>140</v>
      </c>
      <c r="E18" s="155" t="s">
        <v>1512</v>
      </c>
      <c r="F18" s="192" t="s">
        <v>1516</v>
      </c>
      <c r="G18" s="191" t="s">
        <v>1518</v>
      </c>
      <c r="H18" s="128"/>
      <c r="I18" s="128"/>
      <c r="J18" s="191"/>
      <c r="K18" s="155" t="s">
        <v>132</v>
      </c>
      <c r="L18" s="157" t="s">
        <v>521</v>
      </c>
      <c r="M18" s="128" t="s">
        <v>1614</v>
      </c>
      <c r="AA18" s="131">
        <f>IF(OR(I18="Fail",ISBLANK(I18)),INDEX('Issue Code Table'!C:C,MATCH(L:L,'Issue Code Table'!A:A,0)),IF(K18="Critical",6,IF(K18="Significant",5,IF(K18="Moderate",3,2))))</f>
        <v>6</v>
      </c>
    </row>
    <row r="19" spans="1:27" ht="83.25" customHeight="1" x14ac:dyDescent="0.25">
      <c r="A19" s="191" t="s">
        <v>1529</v>
      </c>
      <c r="B19" s="191" t="s">
        <v>144</v>
      </c>
      <c r="C19" s="155" t="s">
        <v>145</v>
      </c>
      <c r="D19" s="155" t="s">
        <v>125</v>
      </c>
      <c r="E19" s="155" t="s">
        <v>1514</v>
      </c>
      <c r="F19" s="192" t="s">
        <v>1517</v>
      </c>
      <c r="G19" s="191" t="s">
        <v>1515</v>
      </c>
      <c r="H19" s="128"/>
      <c r="I19" s="128"/>
      <c r="J19" s="191"/>
      <c r="K19" s="155" t="s">
        <v>126</v>
      </c>
      <c r="L19" s="157" t="s">
        <v>205</v>
      </c>
      <c r="M19" s="128" t="s">
        <v>206</v>
      </c>
      <c r="AA19" s="131">
        <f>IF(OR(I19="Fail",ISBLANK(I19)),INDEX('Issue Code Table'!C:C,MATCH(L:L,'Issue Code Table'!A:A,0)),IF(K19="Critical",6,IF(K19="Significant",5,IF(K19="Moderate",3,2))))</f>
        <v>8</v>
      </c>
    </row>
    <row r="20" spans="1:27" ht="83.25" customHeight="1" x14ac:dyDescent="0.25">
      <c r="A20" s="191" t="s">
        <v>1530</v>
      </c>
      <c r="B20" s="191" t="s">
        <v>290</v>
      </c>
      <c r="C20" s="155" t="s">
        <v>291</v>
      </c>
      <c r="D20" s="155" t="s">
        <v>140</v>
      </c>
      <c r="E20" s="155" t="s">
        <v>1492</v>
      </c>
      <c r="F20" s="192" t="s">
        <v>1504</v>
      </c>
      <c r="G20" s="191" t="s">
        <v>1493</v>
      </c>
      <c r="H20" s="128"/>
      <c r="I20" s="128"/>
      <c r="J20" s="191"/>
      <c r="K20" s="155" t="s">
        <v>132</v>
      </c>
      <c r="L20" s="157" t="s">
        <v>295</v>
      </c>
      <c r="M20" s="128" t="s">
        <v>296</v>
      </c>
      <c r="AA20" s="131">
        <f>IF(OR(I20="Fail",ISBLANK(I20)),INDEX('Issue Code Table'!C:C,MATCH(L:L,'Issue Code Table'!A:A,0)),IF(K20="Critical",6,IF(K20="Significant",5,IF(K20="Moderate",3,2))))</f>
        <v>5</v>
      </c>
    </row>
    <row r="21" spans="1:27" ht="50" x14ac:dyDescent="0.25">
      <c r="A21" s="191" t="s">
        <v>1531</v>
      </c>
      <c r="B21" s="191" t="s">
        <v>197</v>
      </c>
      <c r="C21" s="155" t="s">
        <v>198</v>
      </c>
      <c r="D21" s="155" t="s">
        <v>174</v>
      </c>
      <c r="E21" s="155" t="s">
        <v>1505</v>
      </c>
      <c r="F21" s="192" t="s">
        <v>1506</v>
      </c>
      <c r="G21" s="191" t="s">
        <v>1507</v>
      </c>
      <c r="H21" s="128"/>
      <c r="I21" s="128"/>
      <c r="J21" s="191"/>
      <c r="K21" s="155" t="s">
        <v>176</v>
      </c>
      <c r="L21" s="157" t="s">
        <v>200</v>
      </c>
      <c r="M21" s="128" t="s">
        <v>201</v>
      </c>
      <c r="AA21" s="131">
        <f>IF(OR(I21="Fail",ISBLANK(I21)),INDEX('Issue Code Table'!C:C,MATCH(L:L,'Issue Code Table'!A:A,0)),IF(K21="Critical",6,IF(K21="Significant",5,IF(K21="Moderate",3,2))))</f>
        <v>3</v>
      </c>
    </row>
    <row r="22" spans="1:27" ht="75" x14ac:dyDescent="0.25">
      <c r="A22" s="191" t="s">
        <v>1532</v>
      </c>
      <c r="B22" s="191" t="s">
        <v>158</v>
      </c>
      <c r="C22" s="155" t="s">
        <v>159</v>
      </c>
      <c r="D22" s="155" t="s">
        <v>125</v>
      </c>
      <c r="E22" s="155" t="s">
        <v>160</v>
      </c>
      <c r="F22" s="192" t="s">
        <v>161</v>
      </c>
      <c r="G22" s="191" t="s">
        <v>162</v>
      </c>
      <c r="H22" s="128"/>
      <c r="I22" s="128"/>
      <c r="J22" s="191" t="s">
        <v>163</v>
      </c>
      <c r="K22" s="155" t="s">
        <v>132</v>
      </c>
      <c r="L22" s="157" t="s">
        <v>164</v>
      </c>
      <c r="M22" s="128" t="s">
        <v>165</v>
      </c>
      <c r="AA22" s="131">
        <f>IF(OR(I22="Fail",ISBLANK(I22)),INDEX('Issue Code Table'!C:C,MATCH(L:L,'Issue Code Table'!A:A,0)),IF(K22="Critical",6,IF(K22="Significant",5,IF(K22="Moderate",3,2))))</f>
        <v>7</v>
      </c>
    </row>
    <row r="23" spans="1:27" ht="375" x14ac:dyDescent="0.25">
      <c r="A23" s="191" t="s">
        <v>1611</v>
      </c>
      <c r="B23" s="191" t="s">
        <v>158</v>
      </c>
      <c r="C23" s="155" t="s">
        <v>159</v>
      </c>
      <c r="D23" s="155" t="s">
        <v>125</v>
      </c>
      <c r="E23" s="155" t="s">
        <v>1564</v>
      </c>
      <c r="F23" s="192" t="s">
        <v>1562</v>
      </c>
      <c r="G23" s="191" t="s">
        <v>1567</v>
      </c>
      <c r="H23" s="128"/>
      <c r="I23" s="128"/>
      <c r="J23" s="191" t="s">
        <v>1651</v>
      </c>
      <c r="K23" s="155" t="s">
        <v>132</v>
      </c>
      <c r="L23" s="157" t="s">
        <v>1566</v>
      </c>
      <c r="M23" s="128" t="s">
        <v>1565</v>
      </c>
      <c r="AA23" s="131" t="e">
        <f>IF(OR(I23="Fail",ISBLANK(I23)),INDEX('Issue Code Table'!C:C,MATCH(L:L,'Issue Code Table'!A:A,0)),IF(K23="Critical",6,IF(K23="Significant",5,IF(K23="Moderate",3,2))))</f>
        <v>#N/A</v>
      </c>
    </row>
    <row r="24" spans="1:27" ht="25" x14ac:dyDescent="0.25">
      <c r="A24" s="191" t="s">
        <v>1533</v>
      </c>
      <c r="B24" s="191" t="s">
        <v>158</v>
      </c>
      <c r="C24" s="155" t="s">
        <v>159</v>
      </c>
      <c r="D24" s="155" t="s">
        <v>125</v>
      </c>
      <c r="E24" s="155" t="s">
        <v>209</v>
      </c>
      <c r="F24" s="192" t="s">
        <v>210</v>
      </c>
      <c r="G24" s="191" t="s">
        <v>211</v>
      </c>
      <c r="H24" s="128"/>
      <c r="I24" s="128"/>
      <c r="J24" s="191"/>
      <c r="K24" s="155" t="s">
        <v>132</v>
      </c>
      <c r="L24" s="157" t="s">
        <v>212</v>
      </c>
      <c r="M24" s="128" t="s">
        <v>213</v>
      </c>
      <c r="Z24" s="164"/>
      <c r="AA24" s="131">
        <f>IF(OR(I24="Fail",ISBLANK(I24)),INDEX('Issue Code Table'!C:C,MATCH(L:L,'Issue Code Table'!A:A,0)),IF(K24="Critical",6,IF(K24="Significant",5,IF(K24="Moderate",3,2))))</f>
        <v>6</v>
      </c>
    </row>
    <row r="25" spans="1:27" ht="125" x14ac:dyDescent="0.25">
      <c r="A25" s="191" t="s">
        <v>1534</v>
      </c>
      <c r="B25" s="191" t="s">
        <v>158</v>
      </c>
      <c r="C25" s="155" t="s">
        <v>159</v>
      </c>
      <c r="D25" s="155" t="s">
        <v>140</v>
      </c>
      <c r="E25" s="155" t="s">
        <v>1495</v>
      </c>
      <c r="F25" s="192" t="s">
        <v>1551</v>
      </c>
      <c r="G25" s="191" t="s">
        <v>1557</v>
      </c>
      <c r="H25" s="128"/>
      <c r="I25" s="128"/>
      <c r="J25" s="191"/>
      <c r="K25" s="155" t="s">
        <v>132</v>
      </c>
      <c r="L25" s="157" t="s">
        <v>1582</v>
      </c>
      <c r="M25" s="128" t="s">
        <v>1583</v>
      </c>
      <c r="AA25" s="131" t="e">
        <f>IF(OR(I25="Fail",ISBLANK(I25)),INDEX('Issue Code Table'!C:C,MATCH(L:L,'Issue Code Table'!A:A,0)),IF(K25="Critical",6,IF(K25="Significant",5,IF(K25="Moderate",3,2))))</f>
        <v>#N/A</v>
      </c>
    </row>
    <row r="26" spans="1:27" ht="50" x14ac:dyDescent="0.25">
      <c r="A26" s="191" t="s">
        <v>1535</v>
      </c>
      <c r="B26" s="191" t="s">
        <v>158</v>
      </c>
      <c r="C26" s="155" t="s">
        <v>159</v>
      </c>
      <c r="D26" s="155" t="s">
        <v>125</v>
      </c>
      <c r="E26" s="155" t="s">
        <v>1497</v>
      </c>
      <c r="F26" s="192" t="s">
        <v>1561</v>
      </c>
      <c r="G26" s="191" t="s">
        <v>1498</v>
      </c>
      <c r="H26" s="128"/>
      <c r="I26" s="128"/>
      <c r="J26" s="191"/>
      <c r="K26" s="155" t="s">
        <v>132</v>
      </c>
      <c r="L26" s="157" t="s">
        <v>1585</v>
      </c>
      <c r="M26" s="128" t="s">
        <v>1584</v>
      </c>
      <c r="AA26" s="131" t="e">
        <f>IF(OR(I26="Fail",ISBLANK(I26)),INDEX('Issue Code Table'!C:C,MATCH(L:L,'Issue Code Table'!A:A,0)),IF(K26="Critical",6,IF(K26="Significant",5,IF(K26="Moderate",3,2))))</f>
        <v>#N/A</v>
      </c>
    </row>
    <row r="27" spans="1:27" s="136" customFormat="1" ht="62.5" x14ac:dyDescent="0.25">
      <c r="A27" s="191" t="s">
        <v>1612</v>
      </c>
      <c r="B27" s="191" t="s">
        <v>158</v>
      </c>
      <c r="C27" s="155" t="s">
        <v>1598</v>
      </c>
      <c r="D27" s="155" t="s">
        <v>125</v>
      </c>
      <c r="E27" s="155" t="s">
        <v>1599</v>
      </c>
      <c r="F27" s="192" t="s">
        <v>1608</v>
      </c>
      <c r="G27" s="191" t="s">
        <v>1609</v>
      </c>
      <c r="H27" s="128"/>
      <c r="I27" s="128"/>
      <c r="J27" s="191"/>
      <c r="K27" s="155" t="s">
        <v>132</v>
      </c>
      <c r="L27" s="157" t="s">
        <v>1582</v>
      </c>
      <c r="M27" s="128" t="s">
        <v>1583</v>
      </c>
      <c r="N27"/>
      <c r="O27"/>
      <c r="P27"/>
      <c r="Q27"/>
      <c r="R27"/>
      <c r="S27"/>
      <c r="T27"/>
      <c r="U27"/>
      <c r="V27"/>
      <c r="W27"/>
      <c r="X27"/>
      <c r="Y27"/>
      <c r="Z27"/>
      <c r="AA27" s="131" t="e">
        <f>IF(OR(I27="Fail",ISBLANK(I27)),INDEX('Issue Code Table'!C:C,MATCH(L:L,'Issue Code Table'!A:A,0)),IF(K27="Critical",6,IF(K27="Significant",5,IF(K27="Moderate",3,2))))</f>
        <v>#N/A</v>
      </c>
    </row>
    <row r="28" spans="1:27" s="136" customFormat="1" ht="37.5" x14ac:dyDescent="0.25">
      <c r="A28" s="191" t="s">
        <v>1613</v>
      </c>
      <c r="B28" s="191" t="s">
        <v>221</v>
      </c>
      <c r="C28" s="155" t="s">
        <v>222</v>
      </c>
      <c r="D28" s="155" t="s">
        <v>125</v>
      </c>
      <c r="E28" s="155" t="s">
        <v>223</v>
      </c>
      <c r="F28" s="192" t="s">
        <v>1473</v>
      </c>
      <c r="G28" s="191" t="s">
        <v>224</v>
      </c>
      <c r="H28" s="128"/>
      <c r="I28" s="128"/>
      <c r="J28" s="191"/>
      <c r="K28" s="155" t="s">
        <v>132</v>
      </c>
      <c r="L28" s="157" t="s">
        <v>225</v>
      </c>
      <c r="M28" s="128" t="s">
        <v>226</v>
      </c>
      <c r="AA28" s="131">
        <f>IF(OR(I28="Fail",ISBLANK(I28)),INDEX('Issue Code Table'!C:C,MATCH(L:L,'Issue Code Table'!A:A,0)),IF(K28="Critical",6,IF(K28="Significant",5,IF(K28="Moderate",3,2))))</f>
        <v>7</v>
      </c>
    </row>
    <row r="29" spans="1:27" ht="37.5" x14ac:dyDescent="0.25">
      <c r="A29" s="191" t="s">
        <v>1500</v>
      </c>
      <c r="B29" s="191" t="s">
        <v>255</v>
      </c>
      <c r="C29" s="155" t="s">
        <v>256</v>
      </c>
      <c r="D29" s="155" t="s">
        <v>244</v>
      </c>
      <c r="E29" s="155" t="s">
        <v>257</v>
      </c>
      <c r="F29" s="192" t="s">
        <v>258</v>
      </c>
      <c r="G29" s="191" t="s">
        <v>259</v>
      </c>
      <c r="H29" s="128"/>
      <c r="I29" s="128"/>
      <c r="J29" s="191"/>
      <c r="K29" s="155" t="s">
        <v>132</v>
      </c>
      <c r="L29" s="157" t="s">
        <v>260</v>
      </c>
      <c r="M29" s="128" t="s">
        <v>261</v>
      </c>
      <c r="AA29" s="131">
        <f>IF(OR(I29="Fail",ISBLANK(I29)),INDEX('Issue Code Table'!C:C,MATCH(L:L,'Issue Code Table'!A:A,0)),IF(K29="Critical",6,IF(K29="Significant",5,IF(K29="Moderate",3,2))))</f>
        <v>5</v>
      </c>
    </row>
    <row r="30" spans="1:27" ht="62.5" x14ac:dyDescent="0.25">
      <c r="A30" s="191" t="s">
        <v>1578</v>
      </c>
      <c r="B30" s="191" t="s">
        <v>255</v>
      </c>
      <c r="C30" s="155" t="s">
        <v>256</v>
      </c>
      <c r="D30" s="155" t="s">
        <v>244</v>
      </c>
      <c r="E30" s="155" t="s">
        <v>263</v>
      </c>
      <c r="F30" s="192" t="s">
        <v>264</v>
      </c>
      <c r="G30" s="191" t="s">
        <v>265</v>
      </c>
      <c r="H30" s="128"/>
      <c r="I30" s="128"/>
      <c r="J30" s="191"/>
      <c r="K30" s="155" t="s">
        <v>132</v>
      </c>
      <c r="L30" s="157" t="s">
        <v>266</v>
      </c>
      <c r="M30" s="128" t="s">
        <v>267</v>
      </c>
      <c r="AA30" s="131">
        <f>IF(OR(I30="Fail",ISBLANK(I30)),INDEX('Issue Code Table'!C:C,MATCH(L:L,'Issue Code Table'!A:A,0)),IF(K30="Critical",6,IF(K30="Significant",5,IF(K30="Moderate",3,2))))</f>
        <v>6</v>
      </c>
    </row>
    <row r="31" spans="1:27" ht="75" x14ac:dyDescent="0.25">
      <c r="A31" s="191" t="s">
        <v>1491</v>
      </c>
      <c r="B31" s="191" t="s">
        <v>1501</v>
      </c>
      <c r="C31" s="155" t="s">
        <v>1502</v>
      </c>
      <c r="D31" s="155" t="s">
        <v>140</v>
      </c>
      <c r="E31" s="155" t="s">
        <v>1503</v>
      </c>
      <c r="F31" s="192" t="s">
        <v>1552</v>
      </c>
      <c r="G31" s="191" t="s">
        <v>1654</v>
      </c>
      <c r="H31" s="128"/>
      <c r="I31" s="128"/>
      <c r="J31" s="191"/>
      <c r="K31" s="155" t="s">
        <v>132</v>
      </c>
      <c r="L31" s="157" t="s">
        <v>315</v>
      </c>
      <c r="M31" s="128" t="s">
        <v>316</v>
      </c>
      <c r="AA31" s="131">
        <f>IF(OR(I31="Fail",ISBLANK(I31)),INDEX('Issue Code Table'!C:C,MATCH(L:L,'Issue Code Table'!A:A,0)),IF(K31="Critical",6,IF(K31="Significant",5,IF(K31="Moderate",3,2))))</f>
        <v>6</v>
      </c>
    </row>
    <row r="32" spans="1:27" ht="87.5" x14ac:dyDescent="0.25">
      <c r="A32" s="191" t="s">
        <v>1494</v>
      </c>
      <c r="B32" s="191" t="s">
        <v>1453</v>
      </c>
      <c r="C32" s="155" t="s">
        <v>1454</v>
      </c>
      <c r="D32" s="155" t="s">
        <v>140</v>
      </c>
      <c r="E32" s="155" t="s">
        <v>1456</v>
      </c>
      <c r="F32" s="192" t="s">
        <v>1460</v>
      </c>
      <c r="G32" s="191" t="s">
        <v>1458</v>
      </c>
      <c r="H32" s="128"/>
      <c r="I32" s="128"/>
      <c r="J32" s="191"/>
      <c r="K32" s="155" t="s">
        <v>132</v>
      </c>
      <c r="L32" s="157" t="s">
        <v>474</v>
      </c>
      <c r="M32" s="128" t="s">
        <v>1741</v>
      </c>
      <c r="AA32" s="131">
        <f>IF(OR(I32="Fail",ISBLANK(I32)),INDEX('Issue Code Table'!C:C,MATCH(L:L,'Issue Code Table'!A:A,0)),IF(K32="Critical",6,IF(K32="Significant",5,IF(K32="Moderate",3,2))))</f>
        <v>5</v>
      </c>
    </row>
    <row r="33" spans="1:27" ht="50" x14ac:dyDescent="0.25">
      <c r="A33" s="191" t="s">
        <v>1496</v>
      </c>
      <c r="B33" s="191" t="s">
        <v>310</v>
      </c>
      <c r="C33" s="155" t="s">
        <v>311</v>
      </c>
      <c r="D33" s="155" t="s">
        <v>174</v>
      </c>
      <c r="E33" s="155" t="s">
        <v>312</v>
      </c>
      <c r="F33" s="192" t="s">
        <v>313</v>
      </c>
      <c r="G33" s="191" t="s">
        <v>314</v>
      </c>
      <c r="H33" s="128"/>
      <c r="I33" s="128"/>
      <c r="J33" s="191"/>
      <c r="K33" s="155" t="s">
        <v>132</v>
      </c>
      <c r="L33" s="157" t="s">
        <v>315</v>
      </c>
      <c r="M33" s="128" t="s">
        <v>316</v>
      </c>
      <c r="AA33" s="131">
        <f>IF(OR(I33="Fail",ISBLANK(I33)),INDEX('Issue Code Table'!C:C,MATCH(L:L,'Issue Code Table'!A:A,0)),IF(K33="Critical",6,IF(K33="Significant",5,IF(K33="Moderate",3,2))))</f>
        <v>6</v>
      </c>
    </row>
    <row r="34" spans="1:27" ht="50" x14ac:dyDescent="0.25">
      <c r="A34" s="191" t="s">
        <v>1536</v>
      </c>
      <c r="B34" s="191" t="s">
        <v>310</v>
      </c>
      <c r="C34" s="155" t="s">
        <v>1596</v>
      </c>
      <c r="D34" s="155" t="s">
        <v>125</v>
      </c>
      <c r="E34" s="155" t="s">
        <v>1597</v>
      </c>
      <c r="F34" s="192" t="s">
        <v>1606</v>
      </c>
      <c r="G34" s="191" t="s">
        <v>1607</v>
      </c>
      <c r="H34" s="128"/>
      <c r="I34" s="128"/>
      <c r="J34" s="191"/>
      <c r="K34" s="155" t="s">
        <v>132</v>
      </c>
      <c r="L34" s="157" t="s">
        <v>953</v>
      </c>
      <c r="M34" s="128" t="s">
        <v>1737</v>
      </c>
      <c r="AA34" s="131">
        <f>IF(OR(I34="Fail",ISBLANK(I34)),INDEX('Issue Code Table'!C:C,MATCH(L:L,'Issue Code Table'!A:A,0)),IF(K34="Critical",6,IF(K34="Significant",5,IF(K34="Moderate",3,2))))</f>
        <v>6</v>
      </c>
    </row>
    <row r="35" spans="1:27" ht="62.5" x14ac:dyDescent="0.25">
      <c r="A35" s="191" t="s">
        <v>1537</v>
      </c>
      <c r="B35" s="191" t="s">
        <v>1587</v>
      </c>
      <c r="C35" s="155" t="s">
        <v>1588</v>
      </c>
      <c r="D35" s="155" t="s">
        <v>1589</v>
      </c>
      <c r="E35" s="155" t="s">
        <v>1590</v>
      </c>
      <c r="F35" s="192" t="s">
        <v>1600</v>
      </c>
      <c r="G35" s="191" t="s">
        <v>1601</v>
      </c>
      <c r="H35" s="128"/>
      <c r="I35" s="128"/>
      <c r="J35" s="191"/>
      <c r="K35" s="155" t="s">
        <v>132</v>
      </c>
      <c r="L35" s="157" t="s">
        <v>988</v>
      </c>
      <c r="M35" s="128" t="s">
        <v>1740</v>
      </c>
      <c r="AA35" s="131">
        <f>IF(OR(I35="Fail",ISBLANK(I35)),INDEX('Issue Code Table'!C:C,MATCH(L:L,'Issue Code Table'!A:A,0)),IF(K35="Critical",6,IF(K35="Significant",5,IF(K35="Moderate",3,2))))</f>
        <v>4</v>
      </c>
    </row>
    <row r="36" spans="1:27" ht="88" x14ac:dyDescent="0.25">
      <c r="A36" s="191" t="s">
        <v>1538</v>
      </c>
      <c r="B36" s="191" t="s">
        <v>1461</v>
      </c>
      <c r="C36" s="155" t="s">
        <v>1462</v>
      </c>
      <c r="D36" s="155" t="s">
        <v>140</v>
      </c>
      <c r="E36" s="155" t="s">
        <v>1463</v>
      </c>
      <c r="F36" s="192" t="s">
        <v>1555</v>
      </c>
      <c r="G36" s="191" t="s">
        <v>1464</v>
      </c>
      <c r="H36" s="128"/>
      <c r="I36" s="128"/>
      <c r="J36" s="191"/>
      <c r="K36" s="155" t="s">
        <v>176</v>
      </c>
      <c r="L36" s="157" t="s">
        <v>1000</v>
      </c>
      <c r="M36" s="128" t="s">
        <v>1739</v>
      </c>
      <c r="AA36" s="131">
        <f>IF(OR(I36="Fail",ISBLANK(I36)),INDEX('Issue Code Table'!C:C,MATCH(L:L,'Issue Code Table'!A:A,0)),IF(K36="Critical",6,IF(K36="Significant",5,IF(K36="Moderate",3,2))))</f>
        <v>4</v>
      </c>
    </row>
    <row r="37" spans="1:27" ht="50" x14ac:dyDescent="0.25">
      <c r="A37" s="191" t="s">
        <v>1539</v>
      </c>
      <c r="B37" s="191" t="s">
        <v>1591</v>
      </c>
      <c r="C37" s="155" t="s">
        <v>1592</v>
      </c>
      <c r="D37" s="155" t="s">
        <v>140</v>
      </c>
      <c r="E37" s="155" t="s">
        <v>1593</v>
      </c>
      <c r="F37" s="192" t="s">
        <v>1602</v>
      </c>
      <c r="G37" s="191" t="s">
        <v>1603</v>
      </c>
      <c r="H37" s="128"/>
      <c r="I37" s="128"/>
      <c r="J37" s="191"/>
      <c r="K37" s="155" t="s">
        <v>132</v>
      </c>
      <c r="L37" s="157" t="s">
        <v>1007</v>
      </c>
      <c r="M37" s="128" t="s">
        <v>1738</v>
      </c>
      <c r="AA37" s="131">
        <f>IF(OR(I37="Fail",ISBLANK(I37)),INDEX('Issue Code Table'!C:C,MATCH(L:L,'Issue Code Table'!A:A,0)),IF(K37="Critical",6,IF(K37="Significant",5,IF(K37="Moderate",3,2))))</f>
        <v>4</v>
      </c>
    </row>
    <row r="38" spans="1:27" ht="62.5" x14ac:dyDescent="0.25">
      <c r="A38" s="191" t="s">
        <v>1540</v>
      </c>
      <c r="B38" s="191" t="s">
        <v>1591</v>
      </c>
      <c r="C38" s="155" t="s">
        <v>1594</v>
      </c>
      <c r="D38" s="155" t="s">
        <v>125</v>
      </c>
      <c r="E38" s="155" t="s">
        <v>1595</v>
      </c>
      <c r="F38" s="192" t="s">
        <v>1604</v>
      </c>
      <c r="G38" s="191" t="s">
        <v>1605</v>
      </c>
      <c r="H38" s="128"/>
      <c r="I38" s="128"/>
      <c r="J38" s="191"/>
      <c r="K38" s="155" t="s">
        <v>132</v>
      </c>
      <c r="L38" s="157" t="s">
        <v>1007</v>
      </c>
      <c r="M38" s="128" t="s">
        <v>1738</v>
      </c>
      <c r="AA38" s="131">
        <f>IF(OR(I38="Fail",ISBLANK(I38)),INDEX('Issue Code Table'!C:C,MATCH(L:L,'Issue Code Table'!A:A,0)),IF(K38="Critical",6,IF(K38="Significant",5,IF(K38="Moderate",3,2))))</f>
        <v>4</v>
      </c>
    </row>
    <row r="39" spans="1:27" ht="112.5" x14ac:dyDescent="0.25">
      <c r="A39" s="191" t="s">
        <v>1742</v>
      </c>
      <c r="B39" s="191" t="s">
        <v>318</v>
      </c>
      <c r="C39" s="155" t="s">
        <v>319</v>
      </c>
      <c r="D39" s="155" t="s">
        <v>300</v>
      </c>
      <c r="E39" s="155" t="s">
        <v>1618</v>
      </c>
      <c r="F39" s="192" t="s">
        <v>1625</v>
      </c>
      <c r="G39" s="191" t="s">
        <v>320</v>
      </c>
      <c r="H39" s="128"/>
      <c r="I39" s="128"/>
      <c r="J39" s="191"/>
      <c r="K39" s="155" t="s">
        <v>132</v>
      </c>
      <c r="L39" s="157" t="s">
        <v>315</v>
      </c>
      <c r="M39" s="128" t="s">
        <v>316</v>
      </c>
      <c r="AA39" s="131">
        <f>IF(OR(I39="Fail",ISBLANK(I39)),INDEX('Issue Code Table'!C:C,MATCH(L:L,'Issue Code Table'!A:A,0)),IF(K39="Critical",6,IF(K39="Significant",5,IF(K39="Moderate",3,2))))</f>
        <v>6</v>
      </c>
    </row>
    <row r="40" spans="1:27" ht="112.5" x14ac:dyDescent="0.25">
      <c r="A40" s="191" t="s">
        <v>1541</v>
      </c>
      <c r="B40" s="191" t="s">
        <v>318</v>
      </c>
      <c r="C40" s="155" t="s">
        <v>319</v>
      </c>
      <c r="D40" s="155" t="s">
        <v>125</v>
      </c>
      <c r="E40" s="155" t="s">
        <v>1572</v>
      </c>
      <c r="F40" s="192" t="s">
        <v>1571</v>
      </c>
      <c r="G40" s="191" t="s">
        <v>1570</v>
      </c>
      <c r="H40" s="128"/>
      <c r="I40" s="128"/>
      <c r="J40" s="191"/>
      <c r="K40" s="155" t="s">
        <v>132</v>
      </c>
      <c r="L40" s="157" t="s">
        <v>1034</v>
      </c>
      <c r="M40" s="128" t="s">
        <v>1736</v>
      </c>
      <c r="AA40" s="131">
        <f>IF(OR(I40="Fail",ISBLANK(I40)),INDEX('Issue Code Table'!C:C,MATCH(L:L,'Issue Code Table'!A:A,0)),IF(K40="Critical",6,IF(K40="Significant",5,IF(K40="Moderate",3,2))))</f>
        <v>6</v>
      </c>
    </row>
    <row r="41" spans="1:27" ht="62.5" x14ac:dyDescent="0.25">
      <c r="A41" s="191" t="s">
        <v>1542</v>
      </c>
      <c r="B41" s="191" t="s">
        <v>318</v>
      </c>
      <c r="C41" s="155" t="s">
        <v>319</v>
      </c>
      <c r="D41" s="155" t="s">
        <v>140</v>
      </c>
      <c r="E41" s="155" t="s">
        <v>1455</v>
      </c>
      <c r="F41" s="192" t="s">
        <v>1459</v>
      </c>
      <c r="G41" s="191" t="s">
        <v>1457</v>
      </c>
      <c r="H41" s="128"/>
      <c r="I41" s="128"/>
      <c r="J41" s="191"/>
      <c r="K41" s="155" t="s">
        <v>132</v>
      </c>
      <c r="L41" s="157" t="s">
        <v>315</v>
      </c>
      <c r="M41" s="128" t="s">
        <v>316</v>
      </c>
      <c r="AA41" s="131">
        <f>IF(OR(I41="Fail",ISBLANK(I41)),INDEX('Issue Code Table'!C:C,MATCH(L:L,'Issue Code Table'!A:A,0)),IF(K41="Critical",6,IF(K41="Significant",5,IF(K41="Moderate",3,2))))</f>
        <v>6</v>
      </c>
    </row>
    <row r="42" spans="1:27" ht="87.5" x14ac:dyDescent="0.25">
      <c r="A42" s="191" t="s">
        <v>1543</v>
      </c>
      <c r="B42" s="191" t="s">
        <v>323</v>
      </c>
      <c r="C42" s="155" t="s">
        <v>324</v>
      </c>
      <c r="D42" s="155" t="s">
        <v>125</v>
      </c>
      <c r="E42" s="155" t="s">
        <v>1573</v>
      </c>
      <c r="F42" s="192" t="s">
        <v>1577</v>
      </c>
      <c r="G42" s="191" t="s">
        <v>1574</v>
      </c>
      <c r="H42" s="128"/>
      <c r="I42" s="128"/>
      <c r="J42" s="191"/>
      <c r="K42" s="155" t="s">
        <v>132</v>
      </c>
      <c r="L42" s="157" t="s">
        <v>327</v>
      </c>
      <c r="M42" s="128" t="s">
        <v>328</v>
      </c>
      <c r="AA42" s="131">
        <f>IF(OR(I42="Fail",ISBLANK(I42)),INDEX('Issue Code Table'!C:C,MATCH(L:L,'Issue Code Table'!A:A,0)),IF(K42="Critical",6,IF(K42="Significant",5,IF(K42="Moderate",3,2))))</f>
        <v>6</v>
      </c>
    </row>
    <row r="43" spans="1:27" ht="100" x14ac:dyDescent="0.25">
      <c r="A43" s="191" t="s">
        <v>1544</v>
      </c>
      <c r="B43" s="191" t="s">
        <v>298</v>
      </c>
      <c r="C43" s="155" t="s">
        <v>1468</v>
      </c>
      <c r="D43" s="155" t="s">
        <v>140</v>
      </c>
      <c r="E43" s="155" t="s">
        <v>1556</v>
      </c>
      <c r="F43" s="192" t="s">
        <v>1558</v>
      </c>
      <c r="G43" s="191" t="s">
        <v>1548</v>
      </c>
      <c r="H43" s="128"/>
      <c r="I43" s="128"/>
      <c r="J43" s="191"/>
      <c r="K43" s="155" t="s">
        <v>132</v>
      </c>
      <c r="L43" s="157" t="s">
        <v>953</v>
      </c>
      <c r="M43" s="128" t="s">
        <v>1737</v>
      </c>
      <c r="AA43" s="131">
        <f>IF(OR(I43="Fail",ISBLANK(I43)),INDEX('Issue Code Table'!C:C,MATCH(L:L,'Issue Code Table'!A:A,0)),IF(K43="Critical",6,IF(K43="Significant",5,IF(K43="Moderate",3,2))))</f>
        <v>6</v>
      </c>
    </row>
    <row r="44" spans="1:27" ht="237.5" x14ac:dyDescent="0.25">
      <c r="A44" s="191" t="s">
        <v>1521</v>
      </c>
      <c r="B44" s="191" t="s">
        <v>323</v>
      </c>
      <c r="C44" s="155" t="s">
        <v>324</v>
      </c>
      <c r="D44" s="155" t="s">
        <v>125</v>
      </c>
      <c r="E44" s="155" t="s">
        <v>330</v>
      </c>
      <c r="F44" s="211" t="s">
        <v>1699</v>
      </c>
      <c r="G44" s="191" t="s">
        <v>331</v>
      </c>
      <c r="H44" s="128"/>
      <c r="I44" s="128"/>
      <c r="J44" s="191"/>
      <c r="K44" s="155" t="s">
        <v>176</v>
      </c>
      <c r="L44" s="157" t="s">
        <v>332</v>
      </c>
      <c r="M44" s="128" t="s">
        <v>333</v>
      </c>
      <c r="AA44" s="131" t="e">
        <f>IF(OR(I44="Fail",ISBLANK(I44)),INDEX('Issue Code Table'!C:C,MATCH(L:L,'Issue Code Table'!A:A,0)),IF(K44="Critical",6,IF(K44="Significant",5,IF(K44="Moderate",3,2))))</f>
        <v>#N/A</v>
      </c>
    </row>
    <row r="45" spans="1:27" ht="87.5" x14ac:dyDescent="0.25">
      <c r="A45" s="191" t="s">
        <v>1522</v>
      </c>
      <c r="B45" s="191" t="s">
        <v>1469</v>
      </c>
      <c r="C45" s="155" t="s">
        <v>1470</v>
      </c>
      <c r="D45" s="155" t="s">
        <v>140</v>
      </c>
      <c r="E45" s="155" t="s">
        <v>1554</v>
      </c>
      <c r="F45" s="192" t="s">
        <v>1549</v>
      </c>
      <c r="G45" s="191" t="s">
        <v>1550</v>
      </c>
      <c r="H45" s="128"/>
      <c r="I45" s="128"/>
      <c r="J45" s="191"/>
      <c r="K45" s="155" t="s">
        <v>176</v>
      </c>
      <c r="L45" s="157" t="s">
        <v>1581</v>
      </c>
      <c r="M45" s="128" t="s">
        <v>1580</v>
      </c>
      <c r="AA45" s="131" t="e">
        <f>IF(OR(I45="Fail",ISBLANK(I45)),INDEX('Issue Code Table'!C:C,MATCH(L:L,'Issue Code Table'!A:A,0)),IF(K45="Critical",6,IF(K45="Significant",5,IF(K45="Moderate",3,2))))</f>
        <v>#N/A</v>
      </c>
    </row>
    <row r="46" spans="1:27" ht="150" x14ac:dyDescent="0.25">
      <c r="A46" s="191" t="s">
        <v>1523</v>
      </c>
      <c r="B46" s="191" t="s">
        <v>335</v>
      </c>
      <c r="C46" s="155" t="s">
        <v>336</v>
      </c>
      <c r="D46" s="155" t="s">
        <v>125</v>
      </c>
      <c r="E46" s="155" t="s">
        <v>1575</v>
      </c>
      <c r="F46" s="211" t="s">
        <v>1700</v>
      </c>
      <c r="G46" s="191" t="s">
        <v>1576</v>
      </c>
      <c r="H46" s="128"/>
      <c r="I46" s="128"/>
      <c r="J46" s="191"/>
      <c r="K46" s="155" t="s">
        <v>176</v>
      </c>
      <c r="L46" s="157" t="s">
        <v>339</v>
      </c>
      <c r="M46" s="128" t="s">
        <v>340</v>
      </c>
      <c r="AA46" s="131">
        <f>IF(OR(I46="Fail",ISBLANK(I46)),INDEX('Issue Code Table'!C:C,MATCH(L:L,'Issue Code Table'!A:A,0)),IF(K46="Critical",6,IF(K46="Significant",5,IF(K46="Moderate",3,2))))</f>
        <v>4</v>
      </c>
    </row>
    <row r="47" spans="1:27" ht="100" x14ac:dyDescent="0.25">
      <c r="A47" s="191" t="s">
        <v>1524</v>
      </c>
      <c r="B47" s="191" t="s">
        <v>342</v>
      </c>
      <c r="C47" s="155" t="s">
        <v>343</v>
      </c>
      <c r="D47" s="155" t="s">
        <v>140</v>
      </c>
      <c r="E47" s="155" t="s">
        <v>1621</v>
      </c>
      <c r="F47" s="192" t="s">
        <v>1620</v>
      </c>
      <c r="G47" s="191" t="s">
        <v>1622</v>
      </c>
      <c r="H47" s="128"/>
      <c r="I47" s="128"/>
      <c r="J47" s="191"/>
      <c r="K47" s="155" t="s">
        <v>132</v>
      </c>
      <c r="L47" s="157" t="s">
        <v>345</v>
      </c>
      <c r="M47" s="128" t="s">
        <v>346</v>
      </c>
      <c r="AA47" s="131" t="e">
        <f>IF(OR(I47="Fail",ISBLANK(I47)),INDEX('Issue Code Table'!C:C,MATCH(L:L,'Issue Code Table'!A:A,0)),IF(K47="Critical",6,IF(K47="Significant",5,IF(K47="Moderate",3,2))))</f>
        <v>#N/A</v>
      </c>
    </row>
    <row r="48" spans="1:27" ht="62.5" x14ac:dyDescent="0.25">
      <c r="A48" s="191" t="s">
        <v>1525</v>
      </c>
      <c r="B48" s="191" t="s">
        <v>362</v>
      </c>
      <c r="C48" s="155" t="s">
        <v>363</v>
      </c>
      <c r="D48" s="155" t="s">
        <v>140</v>
      </c>
      <c r="E48" s="155" t="s">
        <v>364</v>
      </c>
      <c r="F48" s="192" t="s">
        <v>365</v>
      </c>
      <c r="G48" s="191" t="s">
        <v>366</v>
      </c>
      <c r="H48" s="128"/>
      <c r="I48" s="128"/>
      <c r="J48" s="191"/>
      <c r="K48" s="155" t="s">
        <v>176</v>
      </c>
      <c r="L48" s="157" t="s">
        <v>367</v>
      </c>
      <c r="M48" s="128" t="s">
        <v>368</v>
      </c>
      <c r="AA48" s="131">
        <f>IF(OR(I48="Fail",ISBLANK(I48)),INDEX('Issue Code Table'!C:C,MATCH(L:L,'Issue Code Table'!A:A,0)),IF(K48="Critical",6,IF(K48="Significant",5,IF(K48="Moderate",3,2))))</f>
        <v>3</v>
      </c>
    </row>
    <row r="49" spans="1:27" ht="112.5" x14ac:dyDescent="0.25">
      <c r="A49" s="191" t="s">
        <v>1526</v>
      </c>
      <c r="B49" s="191" t="s">
        <v>356</v>
      </c>
      <c r="C49" s="155" t="s">
        <v>357</v>
      </c>
      <c r="D49" s="155" t="s">
        <v>140</v>
      </c>
      <c r="E49" s="155" t="s">
        <v>358</v>
      </c>
      <c r="F49" s="192" t="s">
        <v>1619</v>
      </c>
      <c r="G49" s="191" t="s">
        <v>1655</v>
      </c>
      <c r="H49" s="128"/>
      <c r="I49" s="128"/>
      <c r="J49" s="191"/>
      <c r="K49" s="155" t="s">
        <v>132</v>
      </c>
      <c r="L49" s="157" t="s">
        <v>359</v>
      </c>
      <c r="M49" s="128" t="s">
        <v>360</v>
      </c>
      <c r="AA49" s="131" t="e">
        <f>IF(OR(I49="Fail",ISBLANK(I49)),INDEX('Issue Code Table'!C:C,MATCH(L:L,'Issue Code Table'!A:A,0)),IF(K49="Critical",6,IF(K49="Significant",5,IF(K49="Moderate",3,2))))</f>
        <v>#N/A</v>
      </c>
    </row>
    <row r="50" spans="1:27" ht="75" x14ac:dyDescent="0.25">
      <c r="A50" s="191" t="s">
        <v>1527</v>
      </c>
      <c r="B50" s="191" t="s">
        <v>348</v>
      </c>
      <c r="C50" s="155" t="s">
        <v>349</v>
      </c>
      <c r="D50" s="155" t="s">
        <v>174</v>
      </c>
      <c r="E50" s="155" t="s">
        <v>350</v>
      </c>
      <c r="F50" s="192" t="s">
        <v>1659</v>
      </c>
      <c r="G50" s="191" t="s">
        <v>352</v>
      </c>
      <c r="H50" s="128"/>
      <c r="I50" s="128"/>
      <c r="J50" s="191"/>
      <c r="K50" s="155" t="s">
        <v>176</v>
      </c>
      <c r="L50" s="157" t="s">
        <v>353</v>
      </c>
      <c r="M50" s="128" t="s">
        <v>354</v>
      </c>
      <c r="N50" s="136"/>
      <c r="O50" s="136"/>
      <c r="P50" s="136"/>
      <c r="Q50" s="136"/>
      <c r="R50" s="136"/>
      <c r="S50" s="136"/>
      <c r="T50" s="136"/>
      <c r="U50" s="136"/>
      <c r="V50" s="136"/>
      <c r="W50" s="136"/>
      <c r="X50" s="136"/>
      <c r="Y50" s="136"/>
      <c r="Z50" s="136"/>
      <c r="AA50" s="131">
        <f>IF(OR(I50="Fail",ISBLANK(I50)),INDEX('Issue Code Table'!C:C,MATCH(L:L,'Issue Code Table'!A:A,0)),IF(K50="Critical",6,IF(K50="Significant",5,IF(K50="Moderate",3,2))))</f>
        <v>2</v>
      </c>
    </row>
    <row r="51" spans="1:27" ht="29.15" customHeight="1" x14ac:dyDescent="0.25">
      <c r="A51" s="188"/>
      <c r="B51" s="168" t="s">
        <v>369</v>
      </c>
      <c r="C51" s="189"/>
      <c r="D51" s="188"/>
      <c r="E51" s="188"/>
      <c r="F51" s="188"/>
      <c r="G51" s="188"/>
      <c r="H51" s="188"/>
      <c r="I51" s="188"/>
      <c r="J51" s="188"/>
      <c r="K51" s="188"/>
      <c r="L51" s="188"/>
      <c r="M51" s="188"/>
      <c r="AA51" s="190"/>
    </row>
    <row r="52" spans="1:27" ht="13" hidden="1" customHeight="1" x14ac:dyDescent="0.25">
      <c r="A52" s="152"/>
      <c r="B52" s="152"/>
      <c r="C52" s="152"/>
      <c r="D52" s="152"/>
      <c r="E52" s="152"/>
      <c r="F52" s="152"/>
      <c r="G52" s="152"/>
      <c r="H52" s="152"/>
      <c r="I52" s="152"/>
      <c r="J52" s="152"/>
      <c r="K52" s="126"/>
      <c r="L52" s="126"/>
      <c r="M52" s="126"/>
      <c r="AA52" s="167"/>
    </row>
    <row r="53" spans="1:27" ht="13" hidden="1" customHeight="1" x14ac:dyDescent="0.25">
      <c r="A53" s="152"/>
      <c r="B53" s="152"/>
      <c r="C53" s="152"/>
      <c r="D53" s="152"/>
      <c r="E53" s="152"/>
      <c r="F53" s="152"/>
      <c r="G53" s="152"/>
      <c r="H53" s="152"/>
      <c r="I53" s="152"/>
      <c r="J53" s="152"/>
      <c r="K53" s="126"/>
      <c r="L53" s="126"/>
      <c r="M53" s="126"/>
      <c r="AA53" s="167"/>
    </row>
    <row r="54" spans="1:27" ht="13" hidden="1" customHeight="1" x14ac:dyDescent="0.25">
      <c r="A54" s="152"/>
      <c r="B54" s="152"/>
      <c r="C54" s="152"/>
      <c r="D54" s="152"/>
      <c r="E54" s="152"/>
      <c r="F54" s="152"/>
      <c r="G54" s="152"/>
      <c r="H54" s="152" t="s">
        <v>370</v>
      </c>
      <c r="I54" s="152"/>
      <c r="J54" s="152"/>
      <c r="K54" s="126"/>
      <c r="L54" s="126"/>
      <c r="M54" s="126"/>
      <c r="AA54" s="167"/>
    </row>
    <row r="55" spans="1:27" ht="13" hidden="1" customHeight="1" x14ac:dyDescent="0.25">
      <c r="A55" s="152"/>
      <c r="B55" s="152"/>
      <c r="C55" s="152"/>
      <c r="D55" s="152"/>
      <c r="E55" s="152"/>
      <c r="F55" s="152"/>
      <c r="G55" s="152"/>
      <c r="H55" s="152" t="s">
        <v>55</v>
      </c>
      <c r="I55" s="152"/>
      <c r="J55" s="152"/>
      <c r="K55" s="126"/>
      <c r="L55" s="126"/>
      <c r="M55" s="126"/>
      <c r="AA55" s="167"/>
    </row>
    <row r="56" spans="1:27" ht="13" hidden="1" customHeight="1" x14ac:dyDescent="0.25">
      <c r="A56" s="152"/>
      <c r="B56" s="152"/>
      <c r="C56" s="152"/>
      <c r="D56" s="152"/>
      <c r="E56" s="152"/>
      <c r="F56" s="152"/>
      <c r="G56" s="152"/>
      <c r="H56" s="152" t="s">
        <v>56</v>
      </c>
      <c r="I56" s="152"/>
      <c r="J56" s="152"/>
      <c r="K56" s="126"/>
      <c r="L56" s="126"/>
      <c r="M56" s="126"/>
      <c r="AA56" s="167"/>
    </row>
    <row r="57" spans="1:27" ht="13" hidden="1" customHeight="1" x14ac:dyDescent="0.25">
      <c r="A57" s="152"/>
      <c r="B57" s="152"/>
      <c r="C57" s="152"/>
      <c r="D57" s="152"/>
      <c r="E57" s="152"/>
      <c r="F57" s="152"/>
      <c r="G57" s="152"/>
      <c r="H57" s="152" t="s">
        <v>44</v>
      </c>
      <c r="I57" s="152"/>
      <c r="J57" s="152"/>
      <c r="K57" s="126"/>
      <c r="L57" s="126"/>
      <c r="M57" s="126"/>
      <c r="AA57" s="167"/>
    </row>
    <row r="58" spans="1:27" ht="13" hidden="1" customHeight="1" x14ac:dyDescent="0.25">
      <c r="A58" s="152"/>
      <c r="B58" s="152"/>
      <c r="C58" s="152"/>
      <c r="D58" s="152"/>
      <c r="E58" s="152"/>
      <c r="F58" s="152"/>
      <c r="G58" s="152"/>
      <c r="H58" s="152" t="s">
        <v>371</v>
      </c>
      <c r="I58" s="152"/>
      <c r="J58" s="152"/>
      <c r="K58" s="126"/>
      <c r="L58" s="126"/>
      <c r="M58" s="126"/>
      <c r="AA58" s="167"/>
    </row>
    <row r="59" spans="1:27" ht="13" hidden="1" customHeight="1" x14ac:dyDescent="0.25">
      <c r="A59" s="152"/>
      <c r="B59" s="152"/>
      <c r="C59" s="152"/>
      <c r="D59" s="152"/>
      <c r="E59" s="152"/>
      <c r="F59" s="152"/>
      <c r="G59" s="152"/>
      <c r="H59" s="152" t="s">
        <v>372</v>
      </c>
      <c r="I59" s="152"/>
      <c r="J59" s="152"/>
      <c r="K59" s="126"/>
      <c r="L59" s="126"/>
      <c r="M59" s="126"/>
      <c r="AA59" s="167"/>
    </row>
    <row r="60" spans="1:27" ht="13" hidden="1" customHeight="1" x14ac:dyDescent="0.25">
      <c r="A60" s="152"/>
      <c r="B60" s="152"/>
      <c r="C60" s="152"/>
      <c r="D60" s="152"/>
      <c r="E60" s="152"/>
      <c r="F60" s="152"/>
      <c r="G60" s="152"/>
      <c r="H60" s="152" t="s">
        <v>373</v>
      </c>
      <c r="I60" s="152"/>
      <c r="J60" s="152"/>
      <c r="K60" s="126"/>
      <c r="L60" s="126"/>
      <c r="M60" s="126"/>
      <c r="AA60" s="167"/>
    </row>
    <row r="61" spans="1:27" ht="13" hidden="1" customHeight="1" x14ac:dyDescent="0.25">
      <c r="A61" s="152"/>
      <c r="B61" s="152"/>
      <c r="C61" s="152"/>
      <c r="D61" s="152"/>
      <c r="E61" s="152"/>
      <c r="F61" s="152"/>
      <c r="G61" s="152"/>
      <c r="H61" s="152"/>
      <c r="I61" s="152"/>
      <c r="J61" s="152"/>
      <c r="K61" s="126"/>
      <c r="L61" s="126"/>
      <c r="M61" s="126"/>
      <c r="AA61" s="167"/>
    </row>
    <row r="62" spans="1:27" ht="13" hidden="1" customHeight="1" x14ac:dyDescent="0.25">
      <c r="A62" s="152"/>
      <c r="B62" s="152"/>
      <c r="C62" s="152"/>
      <c r="D62" s="152"/>
      <c r="E62" s="152"/>
      <c r="F62" s="152"/>
      <c r="G62" s="152"/>
      <c r="H62" s="126" t="s">
        <v>374</v>
      </c>
      <c r="I62" s="152"/>
      <c r="J62" s="152"/>
      <c r="K62" s="126"/>
      <c r="L62" s="126"/>
      <c r="M62" s="126"/>
      <c r="AA62" s="167"/>
    </row>
    <row r="63" spans="1:27" ht="13" hidden="1" customHeight="1" x14ac:dyDescent="0.25">
      <c r="A63" s="152"/>
      <c r="B63" s="152"/>
      <c r="C63" s="152"/>
      <c r="D63" s="152"/>
      <c r="E63" s="152"/>
      <c r="F63" s="152"/>
      <c r="G63" s="152"/>
      <c r="H63" s="126" t="s">
        <v>126</v>
      </c>
      <c r="I63" s="152"/>
      <c r="J63" s="152"/>
      <c r="K63" s="126"/>
      <c r="L63" s="126"/>
      <c r="M63" s="126"/>
      <c r="AA63" s="167"/>
    </row>
    <row r="64" spans="1:27" ht="13" hidden="1" customHeight="1" x14ac:dyDescent="0.25">
      <c r="A64" s="152"/>
      <c r="B64" s="152"/>
      <c r="C64" s="152"/>
      <c r="D64" s="152"/>
      <c r="E64" s="152"/>
      <c r="F64" s="152"/>
      <c r="G64" s="152"/>
      <c r="H64" s="126" t="s">
        <v>132</v>
      </c>
      <c r="I64" s="152"/>
      <c r="J64" s="152"/>
      <c r="K64" s="126"/>
      <c r="L64" s="126"/>
      <c r="M64" s="126"/>
      <c r="AA64" s="167"/>
    </row>
    <row r="65" spans="1:27" ht="13" hidden="1" customHeight="1" x14ac:dyDescent="0.25">
      <c r="A65" s="152"/>
      <c r="B65" s="152"/>
      <c r="C65" s="152"/>
      <c r="D65" s="152"/>
      <c r="E65" s="152"/>
      <c r="F65" s="152"/>
      <c r="G65" s="152"/>
      <c r="H65" s="126" t="s">
        <v>176</v>
      </c>
      <c r="I65" s="152"/>
      <c r="J65" s="152"/>
      <c r="K65" s="126"/>
      <c r="L65" s="126"/>
      <c r="M65" s="126"/>
      <c r="AA65" s="167"/>
    </row>
    <row r="66" spans="1:27" ht="13" hidden="1" customHeight="1" x14ac:dyDescent="0.25">
      <c r="H66" s="125" t="s">
        <v>231</v>
      </c>
      <c r="AA66" s="167"/>
    </row>
    <row r="67" spans="1:27" hidden="1" x14ac:dyDescent="0.25">
      <c r="AA67" s="174"/>
    </row>
    <row r="68" spans="1:27" hidden="1" x14ac:dyDescent="0.25"/>
    <row r="69" spans="1:27" hidden="1" x14ac:dyDescent="0.25"/>
    <row r="70" spans="1:27" hidden="1" x14ac:dyDescent="0.25"/>
    <row r="71" spans="1:27" hidden="1" x14ac:dyDescent="0.25"/>
    <row r="72" spans="1:27" hidden="1" x14ac:dyDescent="0.25"/>
  </sheetData>
  <protectedRanges>
    <protectedRange password="E1A2" sqref="L2 N2 N4:N6 N15 N8:N12 N26:N51" name="Range1"/>
    <protectedRange password="E1A2" sqref="AA2" name="Range1_1"/>
    <protectedRange password="E1A2" sqref="M2" name="Range1_2"/>
    <protectedRange password="E1A2" sqref="Z3" name="Range1_1_1_1"/>
    <protectedRange password="E1A2" sqref="Z7" name="Range1_1_1_1_1"/>
    <protectedRange password="E1A2" sqref="L8 L5:M6 L15 L10:L11 M8:M15 L29:M45 M17:M23 L51:M51" name="Range1_6"/>
    <protectedRange password="E1A2" sqref="L7" name="Range1_3_1"/>
    <protectedRange password="E1A2" sqref="L4" name="Range1_4_1"/>
    <protectedRange password="E1A2" sqref="L16:M16" name="Range1_6_1"/>
  </protectedRanges>
  <autoFilter ref="A2:AA51" xr:uid="{00000000-0001-0000-0300-000000000000}">
    <sortState xmlns:xlrd2="http://schemas.microsoft.com/office/spreadsheetml/2017/richdata2" ref="A3:AA51">
      <sortCondition ref="A2:A51"/>
    </sortState>
  </autoFilter>
  <phoneticPr fontId="1" type="noConversion"/>
  <conditionalFormatting sqref="A3:AA50">
    <cfRule type="expression" dxfId="5" priority="5" stopIfTrue="1">
      <formula>AND($A13&lt;&gt;"", MOD(ROW()-2,2)=1)</formula>
    </cfRule>
    <cfRule type="expression" dxfId="4" priority="6" stopIfTrue="1">
      <formula>AND($A13&lt;&gt;"", MOD(ROW()-2,2)=0)</formula>
    </cfRule>
  </conditionalFormatting>
  <conditionalFormatting sqref="I3:I50">
    <cfRule type="expression" dxfId="3" priority="2" stopIfTrue="1">
      <formula>LOWER(TRIM($I3))="pass"</formula>
    </cfRule>
    <cfRule type="expression" dxfId="2" priority="3" stopIfTrue="1">
      <formula>LOWER(TRIM($I3))="fail"</formula>
    </cfRule>
    <cfRule type="expression" dxfId="1" priority="4" stopIfTrue="1">
      <formula>LOWER(TRIM($I3))="info"</formula>
    </cfRule>
  </conditionalFormatting>
  <dataValidations count="3">
    <dataValidation type="list" allowBlank="1" showInputMessage="1" showErrorMessage="1" sqref="D23:D25" xr:uid="{CD20D02E-3EFB-9E4B-9FE4-342168F66F2D}">
      <formula1>$H$61:$H$62</formula1>
    </dataValidation>
    <dataValidation type="list" allowBlank="1" showInputMessage="1" showErrorMessage="1" sqref="K51 K3:K50" xr:uid="{F09BFB6D-31F0-FB4A-A920-AFE99233879F}">
      <formula1>$H$63:$H$66</formula1>
    </dataValidation>
    <dataValidation type="list" allowBlank="1" showInputMessage="1" showErrorMessage="1" sqref="I51 I3:I50" xr:uid="{4FF303D2-47FA-A845-97A4-9EEA42E44091}">
      <formula1>$H$55:$H$58</formula1>
    </dataValidation>
  </dataValidations>
  <printOptions horizontalCentered="1"/>
  <pageMargins left="0.25" right="0.25" top="0.5" bottom="0.5" header="0.25" footer="0.25"/>
  <pageSetup scale="65" orientation="landscape" horizontalDpi="1200" verticalDpi="1200" r:id="rId1"/>
  <headerFooter alignWithMargins="0">
    <oddHeader>&amp;CIRS Office of Safeguards SCSEM</oddHead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1" stopIfTrue="1" id="{D6F97517-D999-49A9-BAE0-E747BB4B8094}">
            <xm:f>AND($L3&lt;&gt;"", ISNA(MATCH($L3,'Issue Code Table'!$A:$A,0)))</xm:f>
            <x14:dxf>
              <font>
                <b/>
                <i val="0"/>
                <color rgb="FFFF0101"/>
              </font>
              <fill>
                <patternFill>
                  <bgColor rgb="FFFFFF00"/>
                </patternFill>
              </fill>
            </x14:dxf>
          </x14:cfRule>
          <xm:sqref>L3:L50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D29"/>
  <sheetViews>
    <sheetView showGridLines="0" zoomScaleNormal="100" workbookViewId="0">
      <pane ySplit="1" topLeftCell="A15" activePane="bottomLeft" state="frozen"/>
      <selection pane="bottomLeft"/>
    </sheetView>
  </sheetViews>
  <sheetFormatPr defaultColWidth="8.81640625" defaultRowHeight="12.5" x14ac:dyDescent="0.25"/>
  <cols>
    <col min="2" max="2" width="13.26953125" customWidth="1"/>
    <col min="3" max="3" width="84.453125" customWidth="1"/>
    <col min="4" max="4" width="43.81640625" customWidth="1"/>
  </cols>
  <sheetData>
    <row r="1" spans="1:4" ht="13" x14ac:dyDescent="0.3">
      <c r="A1" s="5" t="s">
        <v>375</v>
      </c>
      <c r="B1" s="6"/>
      <c r="C1" s="6"/>
      <c r="D1" s="6"/>
    </row>
    <row r="2" spans="1:4" ht="12.75" customHeight="1" x14ac:dyDescent="0.25">
      <c r="A2" s="18" t="s">
        <v>376</v>
      </c>
      <c r="B2" s="18" t="s">
        <v>377</v>
      </c>
      <c r="C2" s="18" t="s">
        <v>378</v>
      </c>
      <c r="D2" s="18" t="s">
        <v>379</v>
      </c>
    </row>
    <row r="3" spans="1:4" x14ac:dyDescent="0.25">
      <c r="A3" s="65">
        <v>0.1</v>
      </c>
      <c r="B3" s="66">
        <v>40128</v>
      </c>
      <c r="C3" s="67" t="s">
        <v>380</v>
      </c>
      <c r="D3" s="185" t="s">
        <v>1432</v>
      </c>
    </row>
    <row r="4" spans="1:4" ht="37.5" x14ac:dyDescent="0.25">
      <c r="A4" s="65">
        <v>0.2</v>
      </c>
      <c r="B4" s="66">
        <v>40389</v>
      </c>
      <c r="C4" s="68" t="s">
        <v>381</v>
      </c>
      <c r="D4" s="185" t="s">
        <v>1432</v>
      </c>
    </row>
    <row r="5" spans="1:4" x14ac:dyDescent="0.25">
      <c r="A5" s="65">
        <v>1</v>
      </c>
      <c r="B5" s="66">
        <v>41180</v>
      </c>
      <c r="C5" s="67" t="s">
        <v>382</v>
      </c>
      <c r="D5" s="185" t="s">
        <v>1432</v>
      </c>
    </row>
    <row r="6" spans="1:4" ht="25" x14ac:dyDescent="0.25">
      <c r="A6" s="2">
        <v>1.1000000000000001</v>
      </c>
      <c r="B6" s="3">
        <v>41317</v>
      </c>
      <c r="C6" s="69" t="s">
        <v>383</v>
      </c>
      <c r="D6" s="185" t="s">
        <v>1432</v>
      </c>
    </row>
    <row r="7" spans="1:4" x14ac:dyDescent="0.25">
      <c r="A7" s="2">
        <v>1.2</v>
      </c>
      <c r="B7" s="70">
        <v>41543</v>
      </c>
      <c r="C7" s="71" t="s">
        <v>384</v>
      </c>
      <c r="D7" s="185" t="s">
        <v>1432</v>
      </c>
    </row>
    <row r="8" spans="1:4" x14ac:dyDescent="0.25">
      <c r="A8" s="2">
        <v>1.3</v>
      </c>
      <c r="B8" s="3">
        <v>41743</v>
      </c>
      <c r="C8" s="4" t="s">
        <v>385</v>
      </c>
      <c r="D8" s="185" t="s">
        <v>1432</v>
      </c>
    </row>
    <row r="9" spans="1:4" ht="69.75" customHeight="1" x14ac:dyDescent="0.25">
      <c r="A9" s="158">
        <v>1.4</v>
      </c>
      <c r="B9" s="159">
        <v>41815</v>
      </c>
      <c r="C9" s="69" t="s">
        <v>386</v>
      </c>
      <c r="D9" s="185" t="s">
        <v>1432</v>
      </c>
    </row>
    <row r="10" spans="1:4" x14ac:dyDescent="0.25">
      <c r="A10" s="158">
        <v>1.5</v>
      </c>
      <c r="B10" s="160">
        <v>42033</v>
      </c>
      <c r="C10" s="64" t="s">
        <v>387</v>
      </c>
      <c r="D10" s="185" t="s">
        <v>1432</v>
      </c>
    </row>
    <row r="11" spans="1:4" ht="30.75" customHeight="1" x14ac:dyDescent="0.25">
      <c r="A11" s="158">
        <v>2</v>
      </c>
      <c r="B11" s="160">
        <v>42454</v>
      </c>
      <c r="C11" s="69" t="s">
        <v>388</v>
      </c>
      <c r="D11" s="185" t="s">
        <v>1432</v>
      </c>
    </row>
    <row r="12" spans="1:4" ht="37.5" x14ac:dyDescent="0.25">
      <c r="A12" s="158">
        <v>2.1</v>
      </c>
      <c r="B12" s="160">
        <v>42766</v>
      </c>
      <c r="C12" s="69" t="s">
        <v>389</v>
      </c>
      <c r="D12" s="185" t="s">
        <v>1432</v>
      </c>
    </row>
    <row r="13" spans="1:4" x14ac:dyDescent="0.25">
      <c r="A13" s="158">
        <v>2.1</v>
      </c>
      <c r="B13" s="160">
        <v>43008</v>
      </c>
      <c r="C13" s="69" t="s">
        <v>390</v>
      </c>
      <c r="D13" s="185" t="s">
        <v>1432</v>
      </c>
    </row>
    <row r="14" spans="1:4" x14ac:dyDescent="0.25">
      <c r="A14" s="158">
        <v>2.1</v>
      </c>
      <c r="B14" s="160">
        <v>43131</v>
      </c>
      <c r="C14" s="69" t="s">
        <v>391</v>
      </c>
      <c r="D14" s="185" t="s">
        <v>1432</v>
      </c>
    </row>
    <row r="15" spans="1:4" x14ac:dyDescent="0.25">
      <c r="A15" s="158">
        <v>2.1</v>
      </c>
      <c r="B15" s="160">
        <v>43373</v>
      </c>
      <c r="C15" s="69" t="s">
        <v>392</v>
      </c>
      <c r="D15" s="185" t="s">
        <v>1432</v>
      </c>
    </row>
    <row r="16" spans="1:4" x14ac:dyDescent="0.25">
      <c r="A16" s="158">
        <v>2.2000000000000002</v>
      </c>
      <c r="B16" s="160">
        <v>43738</v>
      </c>
      <c r="C16" s="69" t="s">
        <v>393</v>
      </c>
      <c r="D16" s="185" t="s">
        <v>1432</v>
      </c>
    </row>
    <row r="17" spans="1:4" x14ac:dyDescent="0.25">
      <c r="A17" s="158">
        <v>2.2999999999999998</v>
      </c>
      <c r="B17" s="160">
        <v>43921</v>
      </c>
      <c r="C17" s="69" t="s">
        <v>394</v>
      </c>
      <c r="D17" s="185" t="s">
        <v>1432</v>
      </c>
    </row>
    <row r="18" spans="1:4" x14ac:dyDescent="0.25">
      <c r="A18" s="158">
        <v>2.4</v>
      </c>
      <c r="B18" s="160">
        <v>44104</v>
      </c>
      <c r="C18" s="69" t="s">
        <v>395</v>
      </c>
      <c r="D18" s="185" t="s">
        <v>1432</v>
      </c>
    </row>
    <row r="19" spans="1:4" ht="25" x14ac:dyDescent="0.25">
      <c r="A19" s="158">
        <v>2.5</v>
      </c>
      <c r="B19" s="160">
        <v>44469</v>
      </c>
      <c r="C19" s="69" t="s">
        <v>396</v>
      </c>
      <c r="D19" s="185" t="s">
        <v>1432</v>
      </c>
    </row>
    <row r="20" spans="1:4" x14ac:dyDescent="0.25">
      <c r="A20" s="158">
        <v>2.6</v>
      </c>
      <c r="B20" s="160">
        <v>44469</v>
      </c>
      <c r="C20" s="69" t="s">
        <v>397</v>
      </c>
      <c r="D20" s="185" t="s">
        <v>1432</v>
      </c>
    </row>
    <row r="21" spans="1:4" x14ac:dyDescent="0.25">
      <c r="A21" s="158">
        <v>2.7</v>
      </c>
      <c r="B21" s="160">
        <v>44834</v>
      </c>
      <c r="C21" s="69" t="s">
        <v>398</v>
      </c>
      <c r="D21" s="185" t="s">
        <v>1432</v>
      </c>
    </row>
    <row r="22" spans="1:4" x14ac:dyDescent="0.25">
      <c r="A22" s="158">
        <v>2.8</v>
      </c>
      <c r="B22" s="183">
        <v>45174</v>
      </c>
      <c r="C22" s="184" t="s">
        <v>1431</v>
      </c>
      <c r="D22" s="185" t="s">
        <v>1432</v>
      </c>
    </row>
    <row r="23" spans="1:4" x14ac:dyDescent="0.25">
      <c r="A23" s="158">
        <v>2.9</v>
      </c>
      <c r="B23" s="186">
        <v>45199</v>
      </c>
      <c r="C23" s="187" t="s">
        <v>398</v>
      </c>
      <c r="D23" s="187" t="s">
        <v>1432</v>
      </c>
    </row>
    <row r="24" spans="1:4" x14ac:dyDescent="0.25">
      <c r="A24" s="158">
        <v>3</v>
      </c>
      <c r="B24" s="160">
        <v>46009</v>
      </c>
      <c r="C24" s="69" t="s">
        <v>1724</v>
      </c>
      <c r="D24" s="69" t="s">
        <v>0</v>
      </c>
    </row>
    <row r="25" spans="1:4" ht="37.5" x14ac:dyDescent="0.25">
      <c r="A25" s="158">
        <v>3</v>
      </c>
      <c r="B25" s="160">
        <v>46009</v>
      </c>
      <c r="C25" s="69" t="s">
        <v>1726</v>
      </c>
      <c r="D25" s="69" t="s">
        <v>0</v>
      </c>
    </row>
    <row r="26" spans="1:4" ht="37.5" x14ac:dyDescent="0.25">
      <c r="A26" s="158">
        <v>3</v>
      </c>
      <c r="B26" s="160">
        <v>46009</v>
      </c>
      <c r="C26" s="69" t="s">
        <v>1727</v>
      </c>
      <c r="D26" s="69" t="s">
        <v>0</v>
      </c>
    </row>
    <row r="27" spans="1:4" x14ac:dyDescent="0.25">
      <c r="A27" s="158">
        <v>3</v>
      </c>
      <c r="B27" s="160">
        <v>46009</v>
      </c>
      <c r="C27" s="69" t="s">
        <v>1725</v>
      </c>
      <c r="D27" s="69" t="s">
        <v>0</v>
      </c>
    </row>
    <row r="28" spans="1:4" x14ac:dyDescent="0.25">
      <c r="A28" s="158">
        <v>3</v>
      </c>
      <c r="B28" s="160">
        <v>46009</v>
      </c>
      <c r="C28" s="69" t="s">
        <v>1730</v>
      </c>
      <c r="D28" s="69" t="s">
        <v>0</v>
      </c>
    </row>
    <row r="29" spans="1:4" x14ac:dyDescent="0.25">
      <c r="A29" s="158">
        <v>3</v>
      </c>
      <c r="B29" s="160">
        <v>46009</v>
      </c>
      <c r="C29" s="69" t="s">
        <v>1729</v>
      </c>
      <c r="D29" s="69" t="s">
        <v>0</v>
      </c>
    </row>
  </sheetData>
  <phoneticPr fontId="1"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E6312-14FF-4D84-81C3-2AEF5DE83643}">
  <sheetPr codeName="Sheet7">
    <pageSetUpPr fitToPage="1"/>
  </sheetPr>
  <dimension ref="A1:D30"/>
  <sheetViews>
    <sheetView showGridLines="0" zoomScaleNormal="100" workbookViewId="0">
      <pane ySplit="1" topLeftCell="A18" activePane="bottomLeft" state="frozen"/>
      <selection pane="bottomLeft"/>
    </sheetView>
  </sheetViews>
  <sheetFormatPr defaultColWidth="8.7265625" defaultRowHeight="12.5" x14ac:dyDescent="0.25"/>
  <cols>
    <col min="1" max="1" width="8.81640625" style="177" customWidth="1"/>
    <col min="2" max="2" width="18.453125" style="177" customWidth="1"/>
    <col min="3" max="3" width="116.26953125" style="177" customWidth="1"/>
    <col min="4" max="4" width="22.453125" style="177" customWidth="1"/>
    <col min="5" max="16384" width="8.7265625" style="177"/>
  </cols>
  <sheetData>
    <row r="1" spans="1:4" ht="13" x14ac:dyDescent="0.3">
      <c r="A1" s="175" t="s">
        <v>375</v>
      </c>
      <c r="B1" s="176"/>
      <c r="C1" s="176"/>
      <c r="D1" s="176"/>
    </row>
    <row r="2" spans="1:4" ht="12.65" customHeight="1" x14ac:dyDescent="0.25">
      <c r="A2" s="178" t="s">
        <v>376</v>
      </c>
      <c r="B2" s="178" t="s">
        <v>1429</v>
      </c>
      <c r="C2" s="178" t="s">
        <v>378</v>
      </c>
      <c r="D2" s="178" t="s">
        <v>1430</v>
      </c>
    </row>
    <row r="3" spans="1:4" x14ac:dyDescent="0.25">
      <c r="A3" s="179">
        <v>3</v>
      </c>
      <c r="B3" s="180" t="s">
        <v>122</v>
      </c>
      <c r="C3" s="181" t="s">
        <v>1710</v>
      </c>
      <c r="D3" s="182">
        <v>46009</v>
      </c>
    </row>
    <row r="4" spans="1:4" x14ac:dyDescent="0.25">
      <c r="A4" s="179">
        <v>3</v>
      </c>
      <c r="B4" s="180" t="s">
        <v>129</v>
      </c>
      <c r="C4" s="181" t="s">
        <v>1710</v>
      </c>
      <c r="D4" s="182">
        <v>46009</v>
      </c>
    </row>
    <row r="5" spans="1:4" x14ac:dyDescent="0.25">
      <c r="A5" s="179">
        <v>3</v>
      </c>
      <c r="B5" s="180" t="s">
        <v>135</v>
      </c>
      <c r="C5" s="181" t="s">
        <v>1711</v>
      </c>
      <c r="D5" s="182">
        <v>46009</v>
      </c>
    </row>
    <row r="6" spans="1:4" x14ac:dyDescent="0.25">
      <c r="A6" s="179">
        <v>3</v>
      </c>
      <c r="B6" s="180" t="s">
        <v>137</v>
      </c>
      <c r="C6" s="181" t="s">
        <v>1710</v>
      </c>
      <c r="D6" s="182">
        <v>46009</v>
      </c>
    </row>
    <row r="7" spans="1:4" x14ac:dyDescent="0.25">
      <c r="A7" s="179">
        <v>3</v>
      </c>
      <c r="B7" s="180" t="s">
        <v>157</v>
      </c>
      <c r="C7" s="181" t="s">
        <v>1711</v>
      </c>
      <c r="D7" s="182">
        <v>46009</v>
      </c>
    </row>
    <row r="8" spans="1:4" x14ac:dyDescent="0.25">
      <c r="A8" s="179">
        <v>3</v>
      </c>
      <c r="B8" s="180" t="s">
        <v>185</v>
      </c>
      <c r="C8" s="181" t="s">
        <v>1712</v>
      </c>
      <c r="D8" s="182">
        <v>46009</v>
      </c>
    </row>
    <row r="9" spans="1:4" x14ac:dyDescent="0.25">
      <c r="A9" s="179">
        <v>3</v>
      </c>
      <c r="B9" s="180" t="s">
        <v>189</v>
      </c>
      <c r="C9" s="181" t="s">
        <v>1711</v>
      </c>
      <c r="D9" s="182">
        <v>46009</v>
      </c>
    </row>
    <row r="10" spans="1:4" x14ac:dyDescent="0.25">
      <c r="A10" s="179">
        <v>3</v>
      </c>
      <c r="B10" s="180" t="s">
        <v>196</v>
      </c>
      <c r="C10" s="181" t="s">
        <v>1713</v>
      </c>
      <c r="D10" s="182">
        <v>46009</v>
      </c>
    </row>
    <row r="11" spans="1:4" ht="25" x14ac:dyDescent="0.25">
      <c r="A11" s="179">
        <v>3</v>
      </c>
      <c r="B11" s="180" t="s">
        <v>207</v>
      </c>
      <c r="C11" s="181" t="s">
        <v>1714</v>
      </c>
      <c r="D11" s="182">
        <v>46009</v>
      </c>
    </row>
    <row r="12" spans="1:4" ht="25" x14ac:dyDescent="0.25">
      <c r="A12" s="179">
        <v>3</v>
      </c>
      <c r="B12" s="180" t="s">
        <v>214</v>
      </c>
      <c r="C12" s="181" t="s">
        <v>1715</v>
      </c>
      <c r="D12" s="182">
        <v>46009</v>
      </c>
    </row>
    <row r="13" spans="1:4" x14ac:dyDescent="0.25">
      <c r="A13" s="179">
        <v>3</v>
      </c>
      <c r="B13" s="180" t="s">
        <v>227</v>
      </c>
      <c r="C13" s="181" t="s">
        <v>1716</v>
      </c>
      <c r="D13" s="182">
        <v>46009</v>
      </c>
    </row>
    <row r="14" spans="1:4" x14ac:dyDescent="0.25">
      <c r="A14" s="179">
        <v>3</v>
      </c>
      <c r="B14" s="180" t="s">
        <v>234</v>
      </c>
      <c r="C14" s="181" t="s">
        <v>1716</v>
      </c>
      <c r="D14" s="182">
        <v>46009</v>
      </c>
    </row>
    <row r="15" spans="1:4" x14ac:dyDescent="0.25">
      <c r="A15" s="179">
        <v>3</v>
      </c>
      <c r="B15" s="180" t="s">
        <v>241</v>
      </c>
      <c r="C15" s="181" t="s">
        <v>1713</v>
      </c>
      <c r="D15" s="182">
        <v>46009</v>
      </c>
    </row>
    <row r="16" spans="1:4" x14ac:dyDescent="0.25">
      <c r="A16" s="179">
        <v>3</v>
      </c>
      <c r="B16" s="180" t="s">
        <v>249</v>
      </c>
      <c r="C16" s="181" t="s">
        <v>1713</v>
      </c>
      <c r="D16" s="182">
        <v>46009</v>
      </c>
    </row>
    <row r="17" spans="1:4" x14ac:dyDescent="0.25">
      <c r="A17" s="179">
        <v>3</v>
      </c>
      <c r="B17" s="180" t="s">
        <v>254</v>
      </c>
      <c r="C17" s="181" t="s">
        <v>1712</v>
      </c>
      <c r="D17" s="182">
        <v>46009</v>
      </c>
    </row>
    <row r="18" spans="1:4" x14ac:dyDescent="0.25">
      <c r="A18" s="179">
        <v>3</v>
      </c>
      <c r="B18" s="180" t="s">
        <v>262</v>
      </c>
      <c r="C18" s="181" t="s">
        <v>1711</v>
      </c>
      <c r="D18" s="182">
        <v>46009</v>
      </c>
    </row>
    <row r="19" spans="1:4" x14ac:dyDescent="0.25">
      <c r="A19" s="179">
        <v>3</v>
      </c>
      <c r="B19" s="180" t="s">
        <v>274</v>
      </c>
      <c r="C19" s="181" t="s">
        <v>1711</v>
      </c>
      <c r="D19" s="182">
        <v>46009</v>
      </c>
    </row>
    <row r="20" spans="1:4" x14ac:dyDescent="0.25">
      <c r="A20" s="179">
        <v>3</v>
      </c>
      <c r="B20" s="180" t="s">
        <v>278</v>
      </c>
      <c r="C20" s="181" t="s">
        <v>1717</v>
      </c>
      <c r="D20" s="182">
        <v>46009</v>
      </c>
    </row>
    <row r="21" spans="1:4" x14ac:dyDescent="0.25">
      <c r="A21" s="179">
        <v>3</v>
      </c>
      <c r="B21" s="180" t="s">
        <v>297</v>
      </c>
      <c r="C21" s="181" t="s">
        <v>1717</v>
      </c>
      <c r="D21" s="182">
        <v>46009</v>
      </c>
    </row>
    <row r="22" spans="1:4" x14ac:dyDescent="0.25">
      <c r="A22" s="179">
        <v>3</v>
      </c>
      <c r="B22" s="180" t="s">
        <v>303</v>
      </c>
      <c r="C22" s="181" t="s">
        <v>1717</v>
      </c>
      <c r="D22" s="182">
        <v>46009</v>
      </c>
    </row>
    <row r="23" spans="1:4" x14ac:dyDescent="0.25">
      <c r="A23" s="179">
        <v>3</v>
      </c>
      <c r="B23" s="180" t="s">
        <v>309</v>
      </c>
      <c r="C23" s="181" t="s">
        <v>1718</v>
      </c>
      <c r="D23" s="182">
        <v>46009</v>
      </c>
    </row>
    <row r="24" spans="1:4" x14ac:dyDescent="0.25">
      <c r="A24" s="179">
        <v>3</v>
      </c>
      <c r="B24" s="180" t="s">
        <v>317</v>
      </c>
      <c r="C24" s="181" t="s">
        <v>1718</v>
      </c>
      <c r="D24" s="182">
        <v>46009</v>
      </c>
    </row>
    <row r="25" spans="1:4" ht="18" customHeight="1" x14ac:dyDescent="0.25">
      <c r="A25" s="179">
        <v>3</v>
      </c>
      <c r="B25" s="180" t="s">
        <v>321</v>
      </c>
      <c r="C25" s="181" t="s">
        <v>1719</v>
      </c>
      <c r="D25" s="182">
        <v>46009</v>
      </c>
    </row>
    <row r="26" spans="1:4" x14ac:dyDescent="0.25">
      <c r="A26" s="179">
        <v>3</v>
      </c>
      <c r="B26" s="180" t="s">
        <v>329</v>
      </c>
      <c r="C26" s="181" t="s">
        <v>1720</v>
      </c>
      <c r="D26" s="182">
        <v>46009</v>
      </c>
    </row>
    <row r="27" spans="1:4" x14ac:dyDescent="0.25">
      <c r="A27" s="179">
        <v>3</v>
      </c>
      <c r="B27" s="180" t="s">
        <v>334</v>
      </c>
      <c r="C27" s="181" t="s">
        <v>1721</v>
      </c>
      <c r="D27" s="182">
        <v>46009</v>
      </c>
    </row>
    <row r="28" spans="1:4" x14ac:dyDescent="0.25">
      <c r="A28" s="179">
        <v>3</v>
      </c>
      <c r="B28" s="180" t="s">
        <v>341</v>
      </c>
      <c r="C28" s="181" t="s">
        <v>1716</v>
      </c>
      <c r="D28" s="182">
        <v>46009</v>
      </c>
    </row>
    <row r="29" spans="1:4" x14ac:dyDescent="0.25">
      <c r="A29" s="179">
        <v>3</v>
      </c>
      <c r="B29" s="180" t="s">
        <v>1703</v>
      </c>
      <c r="C29" s="181" t="s">
        <v>1733</v>
      </c>
      <c r="D29" s="182">
        <v>46009</v>
      </c>
    </row>
    <row r="30" spans="1:4" x14ac:dyDescent="0.25">
      <c r="A30" s="179">
        <v>3</v>
      </c>
      <c r="B30" s="180" t="s">
        <v>1731</v>
      </c>
      <c r="C30" s="181" t="s">
        <v>1732</v>
      </c>
      <c r="D30" s="182">
        <v>46011</v>
      </c>
    </row>
  </sheetData>
  <sheetProtection sort="0" autoFilter="0"/>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D567"/>
  <sheetViews>
    <sheetView zoomScaleNormal="100" workbookViewId="0">
      <pane ySplit="1" topLeftCell="A328" activePane="bottomLeft" state="frozen"/>
      <selection pane="bottomLeft"/>
    </sheetView>
  </sheetViews>
  <sheetFormatPr defaultColWidth="0" defaultRowHeight="12.5" zeroHeight="1" x14ac:dyDescent="0.25"/>
  <cols>
    <col min="1" max="1" width="10.453125" style="219" customWidth="1"/>
    <col min="2" max="2" width="69.453125" style="219" customWidth="1"/>
    <col min="3" max="3" width="9.26953125" style="219" customWidth="1"/>
    <col min="4" max="4" width="16" style="219" customWidth="1"/>
    <col min="5" max="16384" width="8.7265625" style="219" hidden="1"/>
  </cols>
  <sheetData>
    <row r="1" spans="1:4" ht="14.5" x14ac:dyDescent="0.35">
      <c r="A1" s="217" t="s">
        <v>120</v>
      </c>
      <c r="B1" s="217" t="s">
        <v>399</v>
      </c>
      <c r="C1" s="217" t="s">
        <v>57</v>
      </c>
      <c r="D1" s="218">
        <v>46048</v>
      </c>
    </row>
    <row r="2" spans="1:4" ht="15.5" x14ac:dyDescent="0.35">
      <c r="A2" s="220" t="s">
        <v>400</v>
      </c>
      <c r="B2" s="221" t="s">
        <v>401</v>
      </c>
      <c r="C2" s="221">
        <v>6</v>
      </c>
    </row>
    <row r="3" spans="1:4" ht="15.5" x14ac:dyDescent="0.35">
      <c r="A3" s="220" t="s">
        <v>417</v>
      </c>
      <c r="B3" s="221" t="s">
        <v>418</v>
      </c>
      <c r="C3" s="221">
        <v>5</v>
      </c>
    </row>
    <row r="4" spans="1:4" ht="15.5" x14ac:dyDescent="0.35">
      <c r="A4" s="220" t="s">
        <v>419</v>
      </c>
      <c r="B4" s="221" t="s">
        <v>420</v>
      </c>
      <c r="C4" s="221">
        <v>2</v>
      </c>
    </row>
    <row r="5" spans="1:4" ht="15.5" x14ac:dyDescent="0.35">
      <c r="A5" s="220" t="s">
        <v>171</v>
      </c>
      <c r="B5" s="221" t="s">
        <v>421</v>
      </c>
      <c r="C5" s="221">
        <v>5</v>
      </c>
    </row>
    <row r="6" spans="1:4" ht="15.5" x14ac:dyDescent="0.35">
      <c r="A6" s="220" t="s">
        <v>422</v>
      </c>
      <c r="B6" s="221" t="s">
        <v>423</v>
      </c>
      <c r="C6" s="221">
        <v>4</v>
      </c>
    </row>
    <row r="7" spans="1:4" ht="15.5" x14ac:dyDescent="0.35">
      <c r="A7" s="220" t="s">
        <v>424</v>
      </c>
      <c r="B7" s="221" t="s">
        <v>425</v>
      </c>
      <c r="C7" s="221">
        <v>4</v>
      </c>
    </row>
    <row r="8" spans="1:4" ht="15.5" x14ac:dyDescent="0.35">
      <c r="A8" s="220" t="s">
        <v>426</v>
      </c>
      <c r="B8" s="221" t="s">
        <v>427</v>
      </c>
      <c r="C8" s="221">
        <v>1</v>
      </c>
    </row>
    <row r="9" spans="1:4" ht="15.5" x14ac:dyDescent="0.35">
      <c r="A9" s="220" t="s">
        <v>218</v>
      </c>
      <c r="B9" s="221" t="s">
        <v>428</v>
      </c>
      <c r="C9" s="221">
        <v>5</v>
      </c>
    </row>
    <row r="10" spans="1:4" ht="15.5" x14ac:dyDescent="0.35">
      <c r="A10" s="220" t="s">
        <v>429</v>
      </c>
      <c r="B10" s="221" t="s">
        <v>430</v>
      </c>
      <c r="C10" s="221">
        <v>8</v>
      </c>
    </row>
    <row r="11" spans="1:4" ht="15.5" x14ac:dyDescent="0.35">
      <c r="A11" s="220" t="s">
        <v>431</v>
      </c>
      <c r="B11" s="221" t="s">
        <v>432</v>
      </c>
      <c r="C11" s="221">
        <v>1</v>
      </c>
    </row>
    <row r="12" spans="1:4" ht="15.5" x14ac:dyDescent="0.35">
      <c r="A12" s="220" t="s">
        <v>433</v>
      </c>
      <c r="B12" s="221" t="s">
        <v>434</v>
      </c>
      <c r="C12" s="221">
        <v>8</v>
      </c>
    </row>
    <row r="13" spans="1:4" ht="15.5" x14ac:dyDescent="0.35">
      <c r="A13" s="220" t="s">
        <v>435</v>
      </c>
      <c r="B13" s="221" t="s">
        <v>436</v>
      </c>
      <c r="C13" s="221">
        <v>6</v>
      </c>
    </row>
    <row r="14" spans="1:4" ht="15.5" x14ac:dyDescent="0.35">
      <c r="A14" s="220" t="s">
        <v>402</v>
      </c>
      <c r="B14" s="221" t="s">
        <v>403</v>
      </c>
      <c r="C14" s="221">
        <v>4</v>
      </c>
    </row>
    <row r="15" spans="1:4" ht="15.5" x14ac:dyDescent="0.35">
      <c r="A15" s="220" t="s">
        <v>183</v>
      </c>
      <c r="B15" s="221" t="s">
        <v>437</v>
      </c>
      <c r="C15" s="221">
        <v>7</v>
      </c>
    </row>
    <row r="16" spans="1:4" ht="15.5" x14ac:dyDescent="0.35">
      <c r="A16" s="220" t="s">
        <v>187</v>
      </c>
      <c r="B16" s="221" t="s">
        <v>438</v>
      </c>
      <c r="C16" s="221">
        <v>7</v>
      </c>
    </row>
    <row r="17" spans="1:3" ht="15.5" x14ac:dyDescent="0.35">
      <c r="A17" s="220" t="s">
        <v>439</v>
      </c>
      <c r="B17" s="221" t="s">
        <v>440</v>
      </c>
      <c r="C17" s="221">
        <v>7</v>
      </c>
    </row>
    <row r="18" spans="1:3" ht="15.5" x14ac:dyDescent="0.35">
      <c r="A18" s="220" t="s">
        <v>441</v>
      </c>
      <c r="B18" s="221" t="s">
        <v>442</v>
      </c>
      <c r="C18" s="221">
        <v>5</v>
      </c>
    </row>
    <row r="19" spans="1:3" ht="15.5" x14ac:dyDescent="0.35">
      <c r="A19" s="220" t="s">
        <v>443</v>
      </c>
      <c r="B19" s="221" t="s">
        <v>444</v>
      </c>
      <c r="C19" s="221">
        <v>5</v>
      </c>
    </row>
    <row r="20" spans="1:3" ht="15.5" x14ac:dyDescent="0.35">
      <c r="A20" s="220" t="s">
        <v>445</v>
      </c>
      <c r="B20" s="221" t="s">
        <v>446</v>
      </c>
      <c r="C20" s="221">
        <v>5</v>
      </c>
    </row>
    <row r="21" spans="1:3" ht="15.5" x14ac:dyDescent="0.35">
      <c r="A21" s="220" t="s">
        <v>447</v>
      </c>
      <c r="B21" s="221" t="s">
        <v>448</v>
      </c>
      <c r="C21" s="221">
        <v>6</v>
      </c>
    </row>
    <row r="22" spans="1:3" ht="15.5" x14ac:dyDescent="0.35">
      <c r="A22" s="220" t="s">
        <v>449</v>
      </c>
      <c r="B22" s="221" t="s">
        <v>450</v>
      </c>
      <c r="C22" s="221">
        <v>6</v>
      </c>
    </row>
    <row r="23" spans="1:3" ht="15.5" x14ac:dyDescent="0.35">
      <c r="A23" s="220" t="s">
        <v>451</v>
      </c>
      <c r="B23" s="221" t="s">
        <v>452</v>
      </c>
      <c r="C23" s="221">
        <v>4</v>
      </c>
    </row>
    <row r="24" spans="1:3" ht="15.5" x14ac:dyDescent="0.35">
      <c r="A24" s="220" t="s">
        <v>453</v>
      </c>
      <c r="B24" s="221" t="s">
        <v>454</v>
      </c>
      <c r="C24" s="221">
        <v>7</v>
      </c>
    </row>
    <row r="25" spans="1:3" ht="15.5" x14ac:dyDescent="0.35">
      <c r="A25" s="220" t="s">
        <v>404</v>
      </c>
      <c r="B25" s="221" t="s">
        <v>405</v>
      </c>
      <c r="C25" s="221">
        <v>1</v>
      </c>
    </row>
    <row r="26" spans="1:3" ht="15.5" x14ac:dyDescent="0.35">
      <c r="A26" s="220" t="s">
        <v>455</v>
      </c>
      <c r="B26" s="221" t="s">
        <v>456</v>
      </c>
      <c r="C26" s="221">
        <v>5</v>
      </c>
    </row>
    <row r="27" spans="1:3" ht="15.5" x14ac:dyDescent="0.35">
      <c r="A27" s="220" t="s">
        <v>457</v>
      </c>
      <c r="B27" s="221" t="s">
        <v>458</v>
      </c>
      <c r="C27" s="221">
        <v>5</v>
      </c>
    </row>
    <row r="28" spans="1:3" ht="15.5" x14ac:dyDescent="0.35">
      <c r="A28" s="220" t="s">
        <v>459</v>
      </c>
      <c r="B28" s="221" t="s">
        <v>460</v>
      </c>
      <c r="C28" s="221">
        <v>8</v>
      </c>
    </row>
    <row r="29" spans="1:3" ht="15.5" x14ac:dyDescent="0.35">
      <c r="A29" s="220" t="s">
        <v>461</v>
      </c>
      <c r="B29" s="221" t="s">
        <v>462</v>
      </c>
      <c r="C29" s="221">
        <v>1</v>
      </c>
    </row>
    <row r="30" spans="1:3" ht="15.5" x14ac:dyDescent="0.35">
      <c r="A30" s="220" t="s">
        <v>463</v>
      </c>
      <c r="B30" s="221" t="s">
        <v>464</v>
      </c>
      <c r="C30" s="221">
        <v>5</v>
      </c>
    </row>
    <row r="31" spans="1:3" ht="15.5" x14ac:dyDescent="0.35">
      <c r="A31" s="220" t="s">
        <v>465</v>
      </c>
      <c r="B31" s="221" t="s">
        <v>466</v>
      </c>
      <c r="C31" s="221">
        <v>8</v>
      </c>
    </row>
    <row r="32" spans="1:3" ht="15.5" x14ac:dyDescent="0.35">
      <c r="A32" s="220" t="s">
        <v>467</v>
      </c>
      <c r="B32" s="221" t="s">
        <v>468</v>
      </c>
      <c r="C32" s="221">
        <v>5</v>
      </c>
    </row>
    <row r="33" spans="1:3" ht="15.5" x14ac:dyDescent="0.35">
      <c r="A33" s="220" t="s">
        <v>141</v>
      </c>
      <c r="B33" s="221" t="s">
        <v>469</v>
      </c>
      <c r="C33" s="221">
        <v>5</v>
      </c>
    </row>
    <row r="34" spans="1:3" ht="15.5" x14ac:dyDescent="0.35">
      <c r="A34" s="220" t="s">
        <v>470</v>
      </c>
      <c r="B34" s="221" t="s">
        <v>471</v>
      </c>
      <c r="C34" s="221">
        <v>2</v>
      </c>
    </row>
    <row r="35" spans="1:3" ht="15.5" x14ac:dyDescent="0.35">
      <c r="A35" s="220" t="s">
        <v>472</v>
      </c>
      <c r="B35" s="221" t="s">
        <v>473</v>
      </c>
      <c r="C35" s="221">
        <v>4</v>
      </c>
    </row>
    <row r="36" spans="1:3" ht="15.5" x14ac:dyDescent="0.35">
      <c r="A36" s="220" t="s">
        <v>406</v>
      </c>
      <c r="B36" s="221" t="s">
        <v>407</v>
      </c>
      <c r="C36" s="221">
        <v>2</v>
      </c>
    </row>
    <row r="37" spans="1:3" ht="15.5" x14ac:dyDescent="0.35">
      <c r="A37" s="220" t="s">
        <v>474</v>
      </c>
      <c r="B37" s="221" t="s">
        <v>475</v>
      </c>
      <c r="C37" s="221">
        <v>5</v>
      </c>
    </row>
    <row r="38" spans="1:3" ht="15.5" x14ac:dyDescent="0.35">
      <c r="A38" s="220" t="s">
        <v>476</v>
      </c>
      <c r="B38" s="221" t="s">
        <v>477</v>
      </c>
      <c r="C38" s="221">
        <v>5</v>
      </c>
    </row>
    <row r="39" spans="1:3" ht="15.5" x14ac:dyDescent="0.35">
      <c r="A39" s="220" t="s">
        <v>194</v>
      </c>
      <c r="B39" s="221" t="s">
        <v>478</v>
      </c>
      <c r="C39" s="221">
        <v>6</v>
      </c>
    </row>
    <row r="40" spans="1:3" ht="15.5" x14ac:dyDescent="0.35">
      <c r="A40" s="220" t="s">
        <v>479</v>
      </c>
      <c r="B40" s="221" t="s">
        <v>480</v>
      </c>
      <c r="C40" s="221">
        <v>5</v>
      </c>
    </row>
    <row r="41" spans="1:3" ht="15.5" x14ac:dyDescent="0.35">
      <c r="A41" s="220" t="s">
        <v>272</v>
      </c>
      <c r="B41" s="221" t="s">
        <v>481</v>
      </c>
      <c r="C41" s="221">
        <v>4</v>
      </c>
    </row>
    <row r="42" spans="1:3" ht="15.5" x14ac:dyDescent="0.35">
      <c r="A42" s="220" t="s">
        <v>276</v>
      </c>
      <c r="B42" s="221" t="s">
        <v>482</v>
      </c>
      <c r="C42" s="221">
        <v>5</v>
      </c>
    </row>
    <row r="43" spans="1:3" ht="15.5" x14ac:dyDescent="0.35">
      <c r="A43" s="220" t="s">
        <v>483</v>
      </c>
      <c r="B43" s="221" t="s">
        <v>484</v>
      </c>
      <c r="C43" s="221">
        <v>6</v>
      </c>
    </row>
    <row r="44" spans="1:3" ht="15.5" x14ac:dyDescent="0.35">
      <c r="A44" s="220" t="s">
        <v>485</v>
      </c>
      <c r="B44" s="221" t="s">
        <v>486</v>
      </c>
      <c r="C44" s="221">
        <v>7</v>
      </c>
    </row>
    <row r="45" spans="1:3" ht="15.5" x14ac:dyDescent="0.35">
      <c r="A45" s="220" t="s">
        <v>487</v>
      </c>
      <c r="B45" s="221" t="s">
        <v>488</v>
      </c>
      <c r="C45" s="221">
        <v>3</v>
      </c>
    </row>
    <row r="46" spans="1:3" ht="15.5" x14ac:dyDescent="0.35">
      <c r="A46" s="220" t="s">
        <v>489</v>
      </c>
      <c r="B46" s="221" t="s">
        <v>490</v>
      </c>
      <c r="C46" s="221">
        <v>6</v>
      </c>
    </row>
    <row r="47" spans="1:3" ht="15.5" x14ac:dyDescent="0.35">
      <c r="A47" s="220" t="s">
        <v>408</v>
      </c>
      <c r="B47" s="221" t="s">
        <v>409</v>
      </c>
      <c r="C47" s="221">
        <v>2</v>
      </c>
    </row>
    <row r="48" spans="1:3" ht="15.5" x14ac:dyDescent="0.35">
      <c r="A48" s="220" t="s">
        <v>491</v>
      </c>
      <c r="B48" s="221" t="s">
        <v>492</v>
      </c>
      <c r="C48" s="221">
        <v>4</v>
      </c>
    </row>
    <row r="49" spans="1:3" ht="15.5" x14ac:dyDescent="0.35">
      <c r="A49" s="220" t="s">
        <v>493</v>
      </c>
      <c r="B49" s="221" t="s">
        <v>494</v>
      </c>
      <c r="C49" s="221">
        <v>5</v>
      </c>
    </row>
    <row r="50" spans="1:3" ht="15.5" x14ac:dyDescent="0.35">
      <c r="A50" s="220" t="s">
        <v>495</v>
      </c>
      <c r="B50" s="221" t="s">
        <v>496</v>
      </c>
      <c r="C50" s="221">
        <v>2</v>
      </c>
    </row>
    <row r="51" spans="1:3" ht="15.5" x14ac:dyDescent="0.35">
      <c r="A51" s="220" t="s">
        <v>497</v>
      </c>
      <c r="B51" s="221" t="s">
        <v>498</v>
      </c>
      <c r="C51" s="221">
        <v>2</v>
      </c>
    </row>
    <row r="52" spans="1:3" ht="15.5" x14ac:dyDescent="0.35">
      <c r="A52" s="220" t="s">
        <v>499</v>
      </c>
      <c r="B52" s="221" t="s">
        <v>500</v>
      </c>
      <c r="C52" s="221">
        <v>5</v>
      </c>
    </row>
    <row r="53" spans="1:3" ht="15.5" x14ac:dyDescent="0.35">
      <c r="A53" s="220" t="s">
        <v>501</v>
      </c>
      <c r="B53" s="221" t="s">
        <v>502</v>
      </c>
      <c r="C53" s="221">
        <v>5</v>
      </c>
    </row>
    <row r="54" spans="1:3" ht="31" x14ac:dyDescent="0.35">
      <c r="A54" s="220" t="s">
        <v>503</v>
      </c>
      <c r="B54" s="221" t="s">
        <v>504</v>
      </c>
      <c r="C54" s="221">
        <v>5</v>
      </c>
    </row>
    <row r="55" spans="1:3" ht="15.5" x14ac:dyDescent="0.35">
      <c r="A55" s="220" t="s">
        <v>505</v>
      </c>
      <c r="B55" s="221" t="s">
        <v>506</v>
      </c>
      <c r="C55" s="221">
        <v>5</v>
      </c>
    </row>
    <row r="56" spans="1:3" ht="15.5" x14ac:dyDescent="0.35">
      <c r="A56" s="220" t="s">
        <v>507</v>
      </c>
      <c r="B56" s="221" t="s">
        <v>508</v>
      </c>
      <c r="C56" s="221">
        <v>3</v>
      </c>
    </row>
    <row r="57" spans="1:3" ht="15.5" x14ac:dyDescent="0.35">
      <c r="A57" s="220" t="s">
        <v>509</v>
      </c>
      <c r="B57" s="221" t="s">
        <v>510</v>
      </c>
      <c r="C57" s="221">
        <v>6</v>
      </c>
    </row>
    <row r="58" spans="1:3" ht="15.5" x14ac:dyDescent="0.35">
      <c r="A58" s="220" t="s">
        <v>410</v>
      </c>
      <c r="B58" s="221" t="s">
        <v>411</v>
      </c>
      <c r="C58" s="221">
        <v>4</v>
      </c>
    </row>
    <row r="59" spans="1:3" ht="15.5" x14ac:dyDescent="0.35">
      <c r="A59" s="220" t="s">
        <v>511</v>
      </c>
      <c r="B59" s="221" t="s">
        <v>512</v>
      </c>
      <c r="C59" s="221">
        <v>3</v>
      </c>
    </row>
    <row r="60" spans="1:3" ht="15.5" x14ac:dyDescent="0.35">
      <c r="A60" s="220" t="s">
        <v>513</v>
      </c>
      <c r="B60" s="221" t="s">
        <v>514</v>
      </c>
      <c r="C60" s="221">
        <v>4</v>
      </c>
    </row>
    <row r="61" spans="1:3" ht="31" x14ac:dyDescent="0.35">
      <c r="A61" s="220" t="s">
        <v>515</v>
      </c>
      <c r="B61" s="221" t="s">
        <v>516</v>
      </c>
      <c r="C61" s="221">
        <v>3</v>
      </c>
    </row>
    <row r="62" spans="1:3" ht="15.5" x14ac:dyDescent="0.35">
      <c r="A62" s="220" t="s">
        <v>517</v>
      </c>
      <c r="B62" s="221" t="s">
        <v>518</v>
      </c>
      <c r="C62" s="221">
        <v>3</v>
      </c>
    </row>
    <row r="63" spans="1:3" ht="31" x14ac:dyDescent="0.35">
      <c r="A63" s="220" t="s">
        <v>519</v>
      </c>
      <c r="B63" s="221" t="s">
        <v>520</v>
      </c>
      <c r="C63" s="221">
        <v>6</v>
      </c>
    </row>
    <row r="64" spans="1:3" ht="15.5" x14ac:dyDescent="0.35">
      <c r="A64" s="220" t="s">
        <v>521</v>
      </c>
      <c r="B64" s="221" t="s">
        <v>522</v>
      </c>
      <c r="C64" s="221">
        <v>6</v>
      </c>
    </row>
    <row r="65" spans="1:3" ht="31" x14ac:dyDescent="0.35">
      <c r="A65" s="220" t="s">
        <v>523</v>
      </c>
      <c r="B65" s="221" t="s">
        <v>524</v>
      </c>
      <c r="C65" s="221">
        <v>5</v>
      </c>
    </row>
    <row r="66" spans="1:3" ht="15.5" x14ac:dyDescent="0.35">
      <c r="A66" s="220" t="s">
        <v>1744</v>
      </c>
      <c r="B66" s="221" t="s">
        <v>1745</v>
      </c>
      <c r="C66" s="221">
        <v>4</v>
      </c>
    </row>
    <row r="67" spans="1:3" ht="15.5" x14ac:dyDescent="0.35">
      <c r="A67" s="220" t="s">
        <v>1746</v>
      </c>
      <c r="B67" s="221" t="s">
        <v>1747</v>
      </c>
      <c r="C67" s="221">
        <v>4</v>
      </c>
    </row>
    <row r="68" spans="1:3" ht="15.5" x14ac:dyDescent="0.35">
      <c r="A68" s="220" t="s">
        <v>1748</v>
      </c>
      <c r="B68" s="221" t="s">
        <v>1749</v>
      </c>
      <c r="C68" s="221">
        <v>5</v>
      </c>
    </row>
    <row r="69" spans="1:3" ht="15.5" x14ac:dyDescent="0.35">
      <c r="A69" s="220" t="s">
        <v>412</v>
      </c>
      <c r="B69" s="221" t="s">
        <v>413</v>
      </c>
      <c r="C69" s="221">
        <v>2</v>
      </c>
    </row>
    <row r="70" spans="1:3" ht="15.5" x14ac:dyDescent="0.35">
      <c r="A70" s="220" t="s">
        <v>177</v>
      </c>
      <c r="B70" s="221" t="s">
        <v>414</v>
      </c>
      <c r="C70" s="221">
        <v>5</v>
      </c>
    </row>
    <row r="71" spans="1:3" ht="15.5" x14ac:dyDescent="0.35">
      <c r="A71" s="220" t="s">
        <v>415</v>
      </c>
      <c r="B71" s="221" t="s">
        <v>416</v>
      </c>
      <c r="C71" s="221">
        <v>5</v>
      </c>
    </row>
    <row r="72" spans="1:3" ht="15.5" x14ac:dyDescent="0.35">
      <c r="A72" s="220" t="s">
        <v>525</v>
      </c>
      <c r="B72" s="221" t="s">
        <v>526</v>
      </c>
      <c r="C72" s="221">
        <v>3</v>
      </c>
    </row>
    <row r="73" spans="1:3" ht="15.5" x14ac:dyDescent="0.35">
      <c r="A73" s="220" t="s">
        <v>527</v>
      </c>
      <c r="B73" s="221" t="s">
        <v>420</v>
      </c>
      <c r="C73" s="221">
        <v>2</v>
      </c>
    </row>
    <row r="74" spans="1:3" ht="15.5" x14ac:dyDescent="0.35">
      <c r="A74" s="220" t="s">
        <v>528</v>
      </c>
      <c r="B74" s="221" t="s">
        <v>529</v>
      </c>
      <c r="C74" s="221">
        <v>3</v>
      </c>
    </row>
    <row r="75" spans="1:3" ht="15.5" x14ac:dyDescent="0.35">
      <c r="A75" s="220" t="s">
        <v>530</v>
      </c>
      <c r="B75" s="221" t="s">
        <v>531</v>
      </c>
      <c r="C75" s="221">
        <v>3</v>
      </c>
    </row>
    <row r="76" spans="1:3" ht="15.5" x14ac:dyDescent="0.35">
      <c r="A76" s="220" t="s">
        <v>532</v>
      </c>
      <c r="B76" s="221" t="s">
        <v>533</v>
      </c>
      <c r="C76" s="221">
        <v>3</v>
      </c>
    </row>
    <row r="77" spans="1:3" ht="15.5" x14ac:dyDescent="0.35">
      <c r="A77" s="220" t="s">
        <v>544</v>
      </c>
      <c r="B77" s="221" t="s">
        <v>545</v>
      </c>
      <c r="C77" s="221">
        <v>7</v>
      </c>
    </row>
    <row r="78" spans="1:3" ht="15.5" x14ac:dyDescent="0.35">
      <c r="A78" s="220" t="s">
        <v>561</v>
      </c>
      <c r="B78" s="221" t="s">
        <v>562</v>
      </c>
      <c r="C78" s="221">
        <v>4</v>
      </c>
    </row>
    <row r="79" spans="1:3" ht="15.5" x14ac:dyDescent="0.35">
      <c r="A79" s="220" t="s">
        <v>563</v>
      </c>
      <c r="B79" s="221" t="s">
        <v>420</v>
      </c>
      <c r="C79" s="221">
        <v>2</v>
      </c>
    </row>
    <row r="80" spans="1:3" ht="15.5" x14ac:dyDescent="0.35">
      <c r="A80" s="220" t="s">
        <v>367</v>
      </c>
      <c r="B80" s="221" t="s">
        <v>564</v>
      </c>
      <c r="C80" s="221">
        <v>3</v>
      </c>
    </row>
    <row r="81" spans="1:3" ht="15.5" x14ac:dyDescent="0.35">
      <c r="A81" s="220" t="s">
        <v>565</v>
      </c>
      <c r="B81" s="221" t="s">
        <v>566</v>
      </c>
      <c r="C81" s="221">
        <v>6</v>
      </c>
    </row>
    <row r="82" spans="1:3" ht="15.5" x14ac:dyDescent="0.35">
      <c r="A82" s="220" t="s">
        <v>567</v>
      </c>
      <c r="B82" s="221" t="s">
        <v>568</v>
      </c>
      <c r="C82" s="221">
        <v>3</v>
      </c>
    </row>
    <row r="83" spans="1:3" ht="15.5" x14ac:dyDescent="0.35">
      <c r="A83" s="220" t="s">
        <v>327</v>
      </c>
      <c r="B83" s="221" t="s">
        <v>569</v>
      </c>
      <c r="C83" s="221">
        <v>6</v>
      </c>
    </row>
    <row r="84" spans="1:3" ht="15.5" x14ac:dyDescent="0.35">
      <c r="A84" s="220" t="s">
        <v>570</v>
      </c>
      <c r="B84" s="221" t="s">
        <v>571</v>
      </c>
      <c r="C84" s="221">
        <v>5</v>
      </c>
    </row>
    <row r="85" spans="1:3" ht="15.5" x14ac:dyDescent="0.35">
      <c r="A85" s="220" t="s">
        <v>572</v>
      </c>
      <c r="B85" s="221" t="s">
        <v>573</v>
      </c>
      <c r="C85" s="221">
        <v>5</v>
      </c>
    </row>
    <row r="86" spans="1:3" ht="15.5" x14ac:dyDescent="0.35">
      <c r="A86" s="220" t="s">
        <v>574</v>
      </c>
      <c r="B86" s="221" t="s">
        <v>575</v>
      </c>
      <c r="C86" s="221">
        <v>5</v>
      </c>
    </row>
    <row r="87" spans="1:3" ht="15.5" x14ac:dyDescent="0.35">
      <c r="A87" s="220" t="s">
        <v>576</v>
      </c>
      <c r="B87" s="221" t="s">
        <v>577</v>
      </c>
      <c r="C87" s="221">
        <v>3</v>
      </c>
    </row>
    <row r="88" spans="1:3" ht="15.5" x14ac:dyDescent="0.35">
      <c r="A88" s="220" t="s">
        <v>578</v>
      </c>
      <c r="B88" s="221" t="s">
        <v>579</v>
      </c>
      <c r="C88" s="221">
        <v>5</v>
      </c>
    </row>
    <row r="89" spans="1:3" ht="15.5" x14ac:dyDescent="0.35">
      <c r="A89" s="220" t="s">
        <v>546</v>
      </c>
      <c r="B89" s="221" t="s">
        <v>547</v>
      </c>
      <c r="C89" s="221">
        <v>6</v>
      </c>
    </row>
    <row r="90" spans="1:3" ht="15.5" x14ac:dyDescent="0.35">
      <c r="A90" s="220" t="s">
        <v>580</v>
      </c>
      <c r="B90" s="221" t="s">
        <v>581</v>
      </c>
      <c r="C90" s="221">
        <v>2</v>
      </c>
    </row>
    <row r="91" spans="1:3" ht="15.5" x14ac:dyDescent="0.35">
      <c r="A91" s="220" t="s">
        <v>582</v>
      </c>
      <c r="B91" s="221" t="s">
        <v>583</v>
      </c>
      <c r="C91" s="221">
        <v>5</v>
      </c>
    </row>
    <row r="92" spans="1:3" ht="15.5" x14ac:dyDescent="0.35">
      <c r="A92" s="220" t="s">
        <v>339</v>
      </c>
      <c r="B92" s="221" t="s">
        <v>584</v>
      </c>
      <c r="C92" s="221">
        <v>4</v>
      </c>
    </row>
    <row r="93" spans="1:3" ht="15.5" x14ac:dyDescent="0.35">
      <c r="A93" s="220" t="s">
        <v>585</v>
      </c>
      <c r="B93" s="221" t="s">
        <v>586</v>
      </c>
      <c r="C93" s="221">
        <v>2</v>
      </c>
    </row>
    <row r="94" spans="1:3" ht="15.5" x14ac:dyDescent="0.35">
      <c r="A94" s="220" t="s">
        <v>587</v>
      </c>
      <c r="B94" s="221" t="s">
        <v>588</v>
      </c>
      <c r="C94" s="221">
        <v>2</v>
      </c>
    </row>
    <row r="95" spans="1:3" ht="15.5" x14ac:dyDescent="0.35">
      <c r="A95" s="220" t="s">
        <v>589</v>
      </c>
      <c r="B95" s="221" t="s">
        <v>590</v>
      </c>
      <c r="C95" s="221">
        <v>4</v>
      </c>
    </row>
    <row r="96" spans="1:3" ht="31" x14ac:dyDescent="0.35">
      <c r="A96" s="220" t="s">
        <v>591</v>
      </c>
      <c r="B96" s="221" t="s">
        <v>592</v>
      </c>
      <c r="C96" s="221">
        <v>5</v>
      </c>
    </row>
    <row r="97" spans="1:3" ht="15.5" x14ac:dyDescent="0.35">
      <c r="A97" s="220" t="s">
        <v>593</v>
      </c>
      <c r="B97" s="221" t="s">
        <v>594</v>
      </c>
      <c r="C97" s="221">
        <v>4</v>
      </c>
    </row>
    <row r="98" spans="1:3" ht="15.5" x14ac:dyDescent="0.35">
      <c r="A98" s="220" t="s">
        <v>548</v>
      </c>
      <c r="B98" s="221" t="s">
        <v>549</v>
      </c>
      <c r="C98" s="221">
        <v>5</v>
      </c>
    </row>
    <row r="99" spans="1:3" ht="15.5" x14ac:dyDescent="0.35">
      <c r="A99" s="220" t="s">
        <v>550</v>
      </c>
      <c r="B99" s="221" t="s">
        <v>551</v>
      </c>
      <c r="C99" s="221">
        <v>3</v>
      </c>
    </row>
    <row r="100" spans="1:3" ht="15.5" x14ac:dyDescent="0.35">
      <c r="A100" s="220" t="s">
        <v>552</v>
      </c>
      <c r="B100" s="221" t="s">
        <v>553</v>
      </c>
      <c r="C100" s="221">
        <v>5</v>
      </c>
    </row>
    <row r="101" spans="1:3" ht="15.5" x14ac:dyDescent="0.35">
      <c r="A101" s="220" t="s">
        <v>554</v>
      </c>
      <c r="B101" s="221" t="s">
        <v>555</v>
      </c>
      <c r="C101" s="221">
        <v>4</v>
      </c>
    </row>
    <row r="102" spans="1:3" ht="15.5" x14ac:dyDescent="0.35">
      <c r="A102" s="220" t="s">
        <v>353</v>
      </c>
      <c r="B102" s="221" t="s">
        <v>556</v>
      </c>
      <c r="C102" s="221">
        <v>2</v>
      </c>
    </row>
    <row r="103" spans="1:3" ht="15.5" x14ac:dyDescent="0.35">
      <c r="A103" s="220" t="s">
        <v>557</v>
      </c>
      <c r="B103" s="221" t="s">
        <v>558</v>
      </c>
      <c r="C103" s="221">
        <v>4</v>
      </c>
    </row>
    <row r="104" spans="1:3" ht="15.5" x14ac:dyDescent="0.35">
      <c r="A104" s="220" t="s">
        <v>559</v>
      </c>
      <c r="B104" s="221" t="s">
        <v>560</v>
      </c>
      <c r="C104" s="221">
        <v>4</v>
      </c>
    </row>
    <row r="105" spans="1:3" ht="15.5" x14ac:dyDescent="0.35">
      <c r="A105" s="220" t="s">
        <v>595</v>
      </c>
      <c r="B105" s="221" t="s">
        <v>596</v>
      </c>
      <c r="C105" s="221">
        <v>4</v>
      </c>
    </row>
    <row r="106" spans="1:3" ht="15.5" x14ac:dyDescent="0.35">
      <c r="A106" s="220" t="s">
        <v>614</v>
      </c>
      <c r="B106" s="221" t="s">
        <v>615</v>
      </c>
      <c r="C106" s="221">
        <v>2</v>
      </c>
    </row>
    <row r="107" spans="1:3" ht="15.5" x14ac:dyDescent="0.35">
      <c r="A107" s="220" t="s">
        <v>597</v>
      </c>
      <c r="B107" s="221" t="s">
        <v>420</v>
      </c>
      <c r="C107" s="221">
        <v>2</v>
      </c>
    </row>
    <row r="108" spans="1:3" ht="15.5" x14ac:dyDescent="0.35">
      <c r="A108" s="220" t="s">
        <v>616</v>
      </c>
      <c r="B108" s="221" t="s">
        <v>617</v>
      </c>
      <c r="C108" s="221">
        <v>2</v>
      </c>
    </row>
    <row r="109" spans="1:3" ht="15.5" x14ac:dyDescent="0.35">
      <c r="A109" s="220" t="s">
        <v>618</v>
      </c>
      <c r="B109" s="221" t="s">
        <v>619</v>
      </c>
      <c r="C109" s="221">
        <v>3</v>
      </c>
    </row>
    <row r="110" spans="1:3" ht="15.5" x14ac:dyDescent="0.35">
      <c r="A110" s="220" t="s">
        <v>620</v>
      </c>
      <c r="B110" s="221" t="s">
        <v>621</v>
      </c>
      <c r="C110" s="221">
        <v>3</v>
      </c>
    </row>
    <row r="111" spans="1:3" ht="15.5" x14ac:dyDescent="0.35">
      <c r="A111" s="220" t="s">
        <v>622</v>
      </c>
      <c r="B111" s="221" t="s">
        <v>623</v>
      </c>
      <c r="C111" s="221">
        <v>5</v>
      </c>
    </row>
    <row r="112" spans="1:3" ht="15.5" x14ac:dyDescent="0.35">
      <c r="A112" s="220" t="s">
        <v>624</v>
      </c>
      <c r="B112" s="221" t="s">
        <v>625</v>
      </c>
      <c r="C112" s="221">
        <v>4</v>
      </c>
    </row>
    <row r="113" spans="1:3" ht="15.5" x14ac:dyDescent="0.35">
      <c r="A113" s="220" t="s">
        <v>626</v>
      </c>
      <c r="B113" s="221" t="s">
        <v>627</v>
      </c>
      <c r="C113" s="221">
        <v>6</v>
      </c>
    </row>
    <row r="114" spans="1:3" ht="15.5" x14ac:dyDescent="0.35">
      <c r="A114" s="220" t="s">
        <v>628</v>
      </c>
      <c r="B114" s="221" t="s">
        <v>629</v>
      </c>
      <c r="C114" s="221">
        <v>6</v>
      </c>
    </row>
    <row r="115" spans="1:3" ht="15.5" x14ac:dyDescent="0.35">
      <c r="A115" s="220" t="s">
        <v>630</v>
      </c>
      <c r="B115" s="221" t="s">
        <v>631</v>
      </c>
      <c r="C115" s="221">
        <v>6</v>
      </c>
    </row>
    <row r="116" spans="1:3" ht="31" x14ac:dyDescent="0.35">
      <c r="A116" s="220" t="s">
        <v>632</v>
      </c>
      <c r="B116" s="221" t="s">
        <v>633</v>
      </c>
      <c r="C116" s="221">
        <v>5</v>
      </c>
    </row>
    <row r="117" spans="1:3" ht="15.5" x14ac:dyDescent="0.35">
      <c r="A117" s="220" t="s">
        <v>598</v>
      </c>
      <c r="B117" s="221" t="s">
        <v>599</v>
      </c>
      <c r="C117" s="221">
        <v>4</v>
      </c>
    </row>
    <row r="118" spans="1:3" ht="15.5" x14ac:dyDescent="0.35">
      <c r="A118" s="220" t="s">
        <v>634</v>
      </c>
      <c r="B118" s="221" t="s">
        <v>635</v>
      </c>
      <c r="C118" s="221">
        <v>5</v>
      </c>
    </row>
    <row r="119" spans="1:3" ht="15.5" x14ac:dyDescent="0.35">
      <c r="A119" s="220" t="s">
        <v>600</v>
      </c>
      <c r="B119" s="221" t="s">
        <v>601</v>
      </c>
      <c r="C119" s="221">
        <v>5</v>
      </c>
    </row>
    <row r="120" spans="1:3" ht="15.5" x14ac:dyDescent="0.35">
      <c r="A120" s="220" t="s">
        <v>602</v>
      </c>
      <c r="B120" s="221" t="s">
        <v>603</v>
      </c>
      <c r="C120" s="221">
        <v>2</v>
      </c>
    </row>
    <row r="121" spans="1:3" ht="15.5" x14ac:dyDescent="0.35">
      <c r="A121" s="220" t="s">
        <v>604</v>
      </c>
      <c r="B121" s="221" t="s">
        <v>605</v>
      </c>
      <c r="C121" s="221">
        <v>5</v>
      </c>
    </row>
    <row r="122" spans="1:3" ht="15.5" x14ac:dyDescent="0.35">
      <c r="A122" s="220" t="s">
        <v>606</v>
      </c>
      <c r="B122" s="221" t="s">
        <v>607</v>
      </c>
      <c r="C122" s="221">
        <v>6</v>
      </c>
    </row>
    <row r="123" spans="1:3" ht="15.5" x14ac:dyDescent="0.35">
      <c r="A123" s="220" t="s">
        <v>608</v>
      </c>
      <c r="B123" s="221" t="s">
        <v>609</v>
      </c>
      <c r="C123" s="221">
        <v>4</v>
      </c>
    </row>
    <row r="124" spans="1:3" ht="15.5" x14ac:dyDescent="0.35">
      <c r="A124" s="220" t="s">
        <v>610</v>
      </c>
      <c r="B124" s="221" t="s">
        <v>611</v>
      </c>
      <c r="C124" s="221">
        <v>5</v>
      </c>
    </row>
    <row r="125" spans="1:3" ht="15.5" x14ac:dyDescent="0.35">
      <c r="A125" s="220" t="s">
        <v>612</v>
      </c>
      <c r="B125" s="221" t="s">
        <v>613</v>
      </c>
      <c r="C125" s="221">
        <v>4</v>
      </c>
    </row>
    <row r="126" spans="1:3" ht="15.5" x14ac:dyDescent="0.35">
      <c r="A126" s="220" t="s">
        <v>636</v>
      </c>
      <c r="B126" s="221" t="s">
        <v>637</v>
      </c>
      <c r="C126" s="221">
        <v>3</v>
      </c>
    </row>
    <row r="127" spans="1:3" ht="15.5" x14ac:dyDescent="0.35">
      <c r="A127" s="220" t="s">
        <v>638</v>
      </c>
      <c r="B127" s="221" t="s">
        <v>639</v>
      </c>
      <c r="C127" s="221">
        <v>5</v>
      </c>
    </row>
    <row r="128" spans="1:3" ht="15.5" x14ac:dyDescent="0.35">
      <c r="A128" s="220" t="s">
        <v>640</v>
      </c>
      <c r="B128" s="221" t="s">
        <v>420</v>
      </c>
      <c r="C128" s="221">
        <v>2</v>
      </c>
    </row>
    <row r="129" spans="1:3" ht="15.5" x14ac:dyDescent="0.35">
      <c r="A129" s="220" t="s">
        <v>641</v>
      </c>
      <c r="B129" s="221" t="s">
        <v>642</v>
      </c>
      <c r="C129" s="221">
        <v>4</v>
      </c>
    </row>
    <row r="130" spans="1:3" ht="15.5" x14ac:dyDescent="0.35">
      <c r="A130" s="220" t="s">
        <v>643</v>
      </c>
      <c r="B130" s="221" t="s">
        <v>644</v>
      </c>
      <c r="C130" s="221">
        <v>1</v>
      </c>
    </row>
    <row r="131" spans="1:3" ht="15.5" x14ac:dyDescent="0.35">
      <c r="A131" s="220" t="s">
        <v>645</v>
      </c>
      <c r="B131" s="221" t="s">
        <v>646</v>
      </c>
      <c r="C131" s="221">
        <v>6</v>
      </c>
    </row>
    <row r="132" spans="1:3" ht="15.5" x14ac:dyDescent="0.35">
      <c r="A132" s="220" t="s">
        <v>647</v>
      </c>
      <c r="B132" s="221" t="s">
        <v>648</v>
      </c>
      <c r="C132" s="221">
        <v>5</v>
      </c>
    </row>
    <row r="133" spans="1:3" ht="15.5" x14ac:dyDescent="0.35">
      <c r="A133" s="220" t="s">
        <v>649</v>
      </c>
      <c r="B133" s="221" t="s">
        <v>650</v>
      </c>
      <c r="C133" s="221">
        <v>3</v>
      </c>
    </row>
    <row r="134" spans="1:3" ht="15.5" x14ac:dyDescent="0.35">
      <c r="A134" s="220" t="s">
        <v>651</v>
      </c>
      <c r="B134" s="221" t="s">
        <v>652</v>
      </c>
      <c r="C134" s="221">
        <v>3</v>
      </c>
    </row>
    <row r="135" spans="1:3" ht="15.5" x14ac:dyDescent="0.35">
      <c r="A135" s="220" t="s">
        <v>653</v>
      </c>
      <c r="B135" s="221" t="s">
        <v>654</v>
      </c>
      <c r="C135" s="221">
        <v>4</v>
      </c>
    </row>
    <row r="136" spans="1:3" ht="15.5" x14ac:dyDescent="0.35">
      <c r="A136" s="220" t="s">
        <v>655</v>
      </c>
      <c r="B136" s="221" t="s">
        <v>656</v>
      </c>
      <c r="C136" s="221">
        <v>4</v>
      </c>
    </row>
    <row r="137" spans="1:3" ht="15.5" x14ac:dyDescent="0.35">
      <c r="A137" s="220" t="s">
        <v>657</v>
      </c>
      <c r="B137" s="221" t="s">
        <v>658</v>
      </c>
      <c r="C137" s="221">
        <v>6</v>
      </c>
    </row>
    <row r="138" spans="1:3" ht="15.5" x14ac:dyDescent="0.35">
      <c r="A138" s="220" t="s">
        <v>659</v>
      </c>
      <c r="B138" s="221" t="s">
        <v>660</v>
      </c>
      <c r="C138" s="221">
        <v>3</v>
      </c>
    </row>
    <row r="139" spans="1:3" ht="15.5" x14ac:dyDescent="0.35">
      <c r="A139" s="220" t="s">
        <v>661</v>
      </c>
      <c r="B139" s="221" t="s">
        <v>662</v>
      </c>
      <c r="C139" s="221">
        <v>5</v>
      </c>
    </row>
    <row r="140" spans="1:3" ht="15.5" x14ac:dyDescent="0.35">
      <c r="A140" s="220" t="s">
        <v>663</v>
      </c>
      <c r="B140" s="221" t="s">
        <v>664</v>
      </c>
      <c r="C140" s="221">
        <v>6</v>
      </c>
    </row>
    <row r="141" spans="1:3" ht="15.5" x14ac:dyDescent="0.35">
      <c r="A141" s="220" t="s">
        <v>665</v>
      </c>
      <c r="B141" s="221" t="s">
        <v>666</v>
      </c>
      <c r="C141" s="221">
        <v>4</v>
      </c>
    </row>
    <row r="142" spans="1:3" ht="15.5" x14ac:dyDescent="0.35">
      <c r="A142" s="220" t="s">
        <v>667</v>
      </c>
      <c r="B142" s="221" t="s">
        <v>668</v>
      </c>
      <c r="C142" s="221">
        <v>5</v>
      </c>
    </row>
    <row r="143" spans="1:3" ht="15.5" x14ac:dyDescent="0.35">
      <c r="A143" s="220" t="s">
        <v>669</v>
      </c>
      <c r="B143" s="221" t="s">
        <v>670</v>
      </c>
      <c r="C143" s="221">
        <v>4</v>
      </c>
    </row>
    <row r="144" spans="1:3" ht="15.5" x14ac:dyDescent="0.35">
      <c r="A144" s="220" t="s">
        <v>671</v>
      </c>
      <c r="B144" s="221" t="s">
        <v>672</v>
      </c>
      <c r="C144" s="221">
        <v>4</v>
      </c>
    </row>
    <row r="145" spans="1:3" ht="15.5" x14ac:dyDescent="0.35">
      <c r="A145" s="220" t="s">
        <v>673</v>
      </c>
      <c r="B145" s="221" t="s">
        <v>674</v>
      </c>
      <c r="C145" s="221">
        <v>4</v>
      </c>
    </row>
    <row r="146" spans="1:3" ht="15.5" x14ac:dyDescent="0.35">
      <c r="A146" s="220" t="s">
        <v>675</v>
      </c>
      <c r="B146" s="221" t="s">
        <v>676</v>
      </c>
      <c r="C146" s="221">
        <v>5</v>
      </c>
    </row>
    <row r="147" spans="1:3" ht="15.5" x14ac:dyDescent="0.35">
      <c r="A147" s="220" t="s">
        <v>677</v>
      </c>
      <c r="B147" s="221" t="s">
        <v>678</v>
      </c>
      <c r="C147" s="221">
        <v>6</v>
      </c>
    </row>
    <row r="148" spans="1:3" ht="31" x14ac:dyDescent="0.35">
      <c r="A148" s="220" t="s">
        <v>679</v>
      </c>
      <c r="B148" s="221" t="s">
        <v>680</v>
      </c>
      <c r="C148" s="221">
        <v>5</v>
      </c>
    </row>
    <row r="149" spans="1:3" ht="15.5" x14ac:dyDescent="0.35">
      <c r="A149" s="220" t="s">
        <v>681</v>
      </c>
      <c r="B149" s="221" t="s">
        <v>682</v>
      </c>
      <c r="C149" s="221">
        <v>7</v>
      </c>
    </row>
    <row r="150" spans="1:3" ht="15.5" x14ac:dyDescent="0.35">
      <c r="A150" s="220" t="s">
        <v>683</v>
      </c>
      <c r="B150" s="221" t="s">
        <v>684</v>
      </c>
      <c r="C150" s="221">
        <v>6</v>
      </c>
    </row>
    <row r="151" spans="1:3" ht="15.5" x14ac:dyDescent="0.35">
      <c r="A151" s="220" t="s">
        <v>685</v>
      </c>
      <c r="B151" s="221" t="s">
        <v>686</v>
      </c>
      <c r="C151" s="221">
        <v>1</v>
      </c>
    </row>
    <row r="152" spans="1:3" ht="15.5" x14ac:dyDescent="0.35">
      <c r="A152" s="220" t="s">
        <v>687</v>
      </c>
      <c r="B152" s="221" t="s">
        <v>688</v>
      </c>
      <c r="C152" s="221">
        <v>6</v>
      </c>
    </row>
    <row r="153" spans="1:3" ht="31" x14ac:dyDescent="0.35">
      <c r="A153" s="220" t="s">
        <v>689</v>
      </c>
      <c r="B153" s="221" t="s">
        <v>690</v>
      </c>
      <c r="C153" s="221">
        <v>6</v>
      </c>
    </row>
    <row r="154" spans="1:3" ht="31" x14ac:dyDescent="0.35">
      <c r="A154" s="220" t="s">
        <v>691</v>
      </c>
      <c r="B154" s="221" t="s">
        <v>692</v>
      </c>
      <c r="C154" s="221">
        <v>6</v>
      </c>
    </row>
    <row r="155" spans="1:3" ht="15.5" x14ac:dyDescent="0.35">
      <c r="A155" s="220" t="s">
        <v>693</v>
      </c>
      <c r="B155" s="221" t="s">
        <v>694</v>
      </c>
      <c r="C155" s="221">
        <v>4</v>
      </c>
    </row>
    <row r="156" spans="1:3" ht="15.5" x14ac:dyDescent="0.35">
      <c r="A156" s="220" t="s">
        <v>695</v>
      </c>
      <c r="B156" s="221" t="s">
        <v>696</v>
      </c>
      <c r="C156" s="221">
        <v>6</v>
      </c>
    </row>
    <row r="157" spans="1:3" ht="15.5" x14ac:dyDescent="0.35">
      <c r="A157" s="220" t="s">
        <v>697</v>
      </c>
      <c r="B157" s="221" t="s">
        <v>698</v>
      </c>
      <c r="C157" s="221">
        <v>3</v>
      </c>
    </row>
    <row r="158" spans="1:3" ht="15.5" x14ac:dyDescent="0.35">
      <c r="A158" s="220" t="s">
        <v>699</v>
      </c>
      <c r="B158" s="221" t="s">
        <v>700</v>
      </c>
      <c r="C158" s="221">
        <v>4</v>
      </c>
    </row>
    <row r="159" spans="1:3" ht="15.5" x14ac:dyDescent="0.35">
      <c r="A159" s="220" t="s">
        <v>701</v>
      </c>
      <c r="B159" s="221" t="s">
        <v>702</v>
      </c>
      <c r="C159" s="221">
        <v>5</v>
      </c>
    </row>
    <row r="160" spans="1:3" ht="31" x14ac:dyDescent="0.35">
      <c r="A160" s="220" t="s">
        <v>703</v>
      </c>
      <c r="B160" s="221" t="s">
        <v>704</v>
      </c>
      <c r="C160" s="221">
        <v>3</v>
      </c>
    </row>
    <row r="161" spans="1:3" ht="15.5" x14ac:dyDescent="0.35">
      <c r="A161" s="220" t="s">
        <v>705</v>
      </c>
      <c r="B161" s="221" t="s">
        <v>706</v>
      </c>
      <c r="C161" s="221">
        <v>5</v>
      </c>
    </row>
    <row r="162" spans="1:3" ht="15.5" x14ac:dyDescent="0.35">
      <c r="A162" s="220" t="s">
        <v>707</v>
      </c>
      <c r="B162" s="221" t="s">
        <v>708</v>
      </c>
      <c r="C162" s="221">
        <v>5</v>
      </c>
    </row>
    <row r="163" spans="1:3" ht="15.5" x14ac:dyDescent="0.35">
      <c r="A163" s="220" t="s">
        <v>709</v>
      </c>
      <c r="B163" s="221" t="s">
        <v>710</v>
      </c>
      <c r="C163" s="221">
        <v>5</v>
      </c>
    </row>
    <row r="164" spans="1:3" ht="15.5" x14ac:dyDescent="0.35">
      <c r="A164" s="220" t="s">
        <v>711</v>
      </c>
      <c r="B164" s="221" t="s">
        <v>712</v>
      </c>
      <c r="C164" s="221">
        <v>5</v>
      </c>
    </row>
    <row r="165" spans="1:3" ht="15.5" x14ac:dyDescent="0.35">
      <c r="A165" s="220" t="s">
        <v>713</v>
      </c>
      <c r="B165" s="221" t="s">
        <v>714</v>
      </c>
      <c r="C165" s="221">
        <v>5</v>
      </c>
    </row>
    <row r="166" spans="1:3" ht="15.5" x14ac:dyDescent="0.35">
      <c r="A166" s="220" t="s">
        <v>715</v>
      </c>
      <c r="B166" s="221" t="s">
        <v>716</v>
      </c>
      <c r="C166" s="221">
        <v>5</v>
      </c>
    </row>
    <row r="167" spans="1:3" ht="15.5" x14ac:dyDescent="0.35">
      <c r="A167" s="220" t="s">
        <v>717</v>
      </c>
      <c r="B167" s="221" t="s">
        <v>718</v>
      </c>
      <c r="C167" s="221">
        <v>6</v>
      </c>
    </row>
    <row r="168" spans="1:3" ht="15.5" x14ac:dyDescent="0.35">
      <c r="A168" s="220" t="s">
        <v>719</v>
      </c>
      <c r="B168" s="221" t="s">
        <v>720</v>
      </c>
      <c r="C168" s="221">
        <v>4</v>
      </c>
    </row>
    <row r="169" spans="1:3" ht="15.5" x14ac:dyDescent="0.35">
      <c r="A169" s="220" t="s">
        <v>721</v>
      </c>
      <c r="B169" s="221" t="s">
        <v>722</v>
      </c>
      <c r="C169" s="221">
        <v>3</v>
      </c>
    </row>
    <row r="170" spans="1:3" ht="15.5" x14ac:dyDescent="0.35">
      <c r="A170" s="220" t="s">
        <v>723</v>
      </c>
      <c r="B170" s="221" t="s">
        <v>724</v>
      </c>
      <c r="C170" s="221">
        <v>4</v>
      </c>
    </row>
    <row r="171" spans="1:3" ht="15.5" x14ac:dyDescent="0.35">
      <c r="A171" s="220" t="s">
        <v>725</v>
      </c>
      <c r="B171" s="221" t="s">
        <v>726</v>
      </c>
      <c r="C171" s="221">
        <v>6</v>
      </c>
    </row>
    <row r="172" spans="1:3" ht="15.5" x14ac:dyDescent="0.35">
      <c r="A172" s="220" t="s">
        <v>1750</v>
      </c>
      <c r="B172" s="221" t="s">
        <v>1751</v>
      </c>
      <c r="C172" s="221">
        <v>4</v>
      </c>
    </row>
    <row r="173" spans="1:3" ht="31" x14ac:dyDescent="0.35">
      <c r="A173" s="220" t="s">
        <v>727</v>
      </c>
      <c r="B173" s="221" t="s">
        <v>728</v>
      </c>
      <c r="C173" s="221">
        <v>5</v>
      </c>
    </row>
    <row r="174" spans="1:3" ht="15.5" x14ac:dyDescent="0.35">
      <c r="A174" s="220" t="s">
        <v>729</v>
      </c>
      <c r="B174" s="221" t="s">
        <v>730</v>
      </c>
      <c r="C174" s="221">
        <v>3</v>
      </c>
    </row>
    <row r="175" spans="1:3" ht="15.5" x14ac:dyDescent="0.35">
      <c r="A175" s="220" t="s">
        <v>731</v>
      </c>
      <c r="B175" s="221" t="s">
        <v>732</v>
      </c>
      <c r="C175" s="221">
        <v>5</v>
      </c>
    </row>
    <row r="176" spans="1:3" ht="15.5" x14ac:dyDescent="0.35">
      <c r="A176" s="220" t="s">
        <v>733</v>
      </c>
      <c r="B176" s="221" t="s">
        <v>734</v>
      </c>
      <c r="C176" s="221">
        <v>5</v>
      </c>
    </row>
    <row r="177" spans="1:3" ht="15.5" x14ac:dyDescent="0.35">
      <c r="A177" s="220" t="s">
        <v>735</v>
      </c>
      <c r="B177" s="221" t="s">
        <v>736</v>
      </c>
      <c r="C177" s="221">
        <v>4</v>
      </c>
    </row>
    <row r="178" spans="1:3" ht="15.5" x14ac:dyDescent="0.35">
      <c r="A178" s="220" t="s">
        <v>754</v>
      </c>
      <c r="B178" s="221" t="s">
        <v>755</v>
      </c>
      <c r="C178" s="221">
        <v>2</v>
      </c>
    </row>
    <row r="179" spans="1:3" ht="15.5" x14ac:dyDescent="0.35">
      <c r="A179" s="220" t="s">
        <v>737</v>
      </c>
      <c r="B179" s="221" t="s">
        <v>420</v>
      </c>
      <c r="C179" s="221">
        <v>2</v>
      </c>
    </row>
    <row r="180" spans="1:3" ht="15.5" x14ac:dyDescent="0.35">
      <c r="A180" s="220" t="s">
        <v>1752</v>
      </c>
      <c r="B180" s="221" t="s">
        <v>1753</v>
      </c>
      <c r="C180" s="221">
        <v>3</v>
      </c>
    </row>
    <row r="181" spans="1:3" ht="15.5" x14ac:dyDescent="0.35">
      <c r="A181" s="220" t="s">
        <v>738</v>
      </c>
      <c r="B181" s="221" t="s">
        <v>739</v>
      </c>
      <c r="C181" s="221">
        <v>3</v>
      </c>
    </row>
    <row r="182" spans="1:3" ht="15.5" x14ac:dyDescent="0.35">
      <c r="A182" s="220" t="s">
        <v>740</v>
      </c>
      <c r="B182" s="221" t="s">
        <v>741</v>
      </c>
      <c r="C182" s="221">
        <v>3</v>
      </c>
    </row>
    <row r="183" spans="1:3" ht="15.5" x14ac:dyDescent="0.35">
      <c r="A183" s="220" t="s">
        <v>742</v>
      </c>
      <c r="B183" s="221" t="s">
        <v>743</v>
      </c>
      <c r="C183" s="221">
        <v>5</v>
      </c>
    </row>
    <row r="184" spans="1:3" ht="15.5" x14ac:dyDescent="0.35">
      <c r="A184" s="220" t="s">
        <v>744</v>
      </c>
      <c r="B184" s="221" t="s">
        <v>745</v>
      </c>
      <c r="C184" s="221">
        <v>5</v>
      </c>
    </row>
    <row r="185" spans="1:3" ht="15.5" x14ac:dyDescent="0.35">
      <c r="A185" s="220" t="s">
        <v>746</v>
      </c>
      <c r="B185" s="221" t="s">
        <v>747</v>
      </c>
      <c r="C185" s="221">
        <v>2</v>
      </c>
    </row>
    <row r="186" spans="1:3" ht="15.5" x14ac:dyDescent="0.35">
      <c r="A186" s="220" t="s">
        <v>748</v>
      </c>
      <c r="B186" s="221" t="s">
        <v>749</v>
      </c>
      <c r="C186" s="221">
        <v>3</v>
      </c>
    </row>
    <row r="187" spans="1:3" ht="15.5" x14ac:dyDescent="0.35">
      <c r="A187" s="220" t="s">
        <v>750</v>
      </c>
      <c r="B187" s="221" t="s">
        <v>751</v>
      </c>
      <c r="C187" s="221">
        <v>4</v>
      </c>
    </row>
    <row r="188" spans="1:3" ht="15.5" x14ac:dyDescent="0.35">
      <c r="A188" s="220" t="s">
        <v>752</v>
      </c>
      <c r="B188" s="221" t="s">
        <v>753</v>
      </c>
      <c r="C188" s="221">
        <v>2</v>
      </c>
    </row>
    <row r="189" spans="1:3" ht="15.5" x14ac:dyDescent="0.35">
      <c r="A189" s="220" t="s">
        <v>295</v>
      </c>
      <c r="B189" s="221" t="s">
        <v>534</v>
      </c>
      <c r="C189" s="221">
        <v>5</v>
      </c>
    </row>
    <row r="190" spans="1:3" ht="15.5" x14ac:dyDescent="0.35">
      <c r="A190" s="220" t="s">
        <v>200</v>
      </c>
      <c r="B190" s="221" t="s">
        <v>535</v>
      </c>
      <c r="C190" s="221">
        <v>3</v>
      </c>
    </row>
    <row r="191" spans="1:3" ht="15.5" x14ac:dyDescent="0.35">
      <c r="A191" s="220" t="s">
        <v>149</v>
      </c>
      <c r="B191" s="221" t="s">
        <v>536</v>
      </c>
      <c r="C191" s="221">
        <v>6</v>
      </c>
    </row>
    <row r="192" spans="1:3" ht="15.5" x14ac:dyDescent="0.35">
      <c r="A192" s="220" t="s">
        <v>155</v>
      </c>
      <c r="B192" s="221" t="s">
        <v>537</v>
      </c>
      <c r="C192" s="221">
        <v>5</v>
      </c>
    </row>
    <row r="193" spans="1:3" ht="15.5" x14ac:dyDescent="0.35">
      <c r="A193" s="220" t="s">
        <v>538</v>
      </c>
      <c r="B193" s="221" t="s">
        <v>539</v>
      </c>
      <c r="C193" s="221">
        <v>4</v>
      </c>
    </row>
    <row r="194" spans="1:3" ht="15.5" x14ac:dyDescent="0.35">
      <c r="A194" s="220" t="s">
        <v>540</v>
      </c>
      <c r="B194" s="221" t="s">
        <v>541</v>
      </c>
      <c r="C194" s="221">
        <v>4</v>
      </c>
    </row>
    <row r="195" spans="1:3" ht="15.5" x14ac:dyDescent="0.35">
      <c r="A195" s="220" t="s">
        <v>542</v>
      </c>
      <c r="B195" s="221" t="s">
        <v>543</v>
      </c>
      <c r="C195" s="221">
        <v>4</v>
      </c>
    </row>
    <row r="196" spans="1:3" ht="15.5" x14ac:dyDescent="0.35">
      <c r="A196" s="220" t="s">
        <v>756</v>
      </c>
      <c r="B196" s="221" t="s">
        <v>757</v>
      </c>
      <c r="C196" s="221">
        <v>5</v>
      </c>
    </row>
    <row r="197" spans="1:3" ht="15.5" x14ac:dyDescent="0.35">
      <c r="A197" s="220" t="s">
        <v>758</v>
      </c>
      <c r="B197" s="221" t="s">
        <v>420</v>
      </c>
      <c r="C197" s="221">
        <v>2</v>
      </c>
    </row>
    <row r="198" spans="1:3" ht="15.5" x14ac:dyDescent="0.35">
      <c r="A198" s="220" t="s">
        <v>759</v>
      </c>
      <c r="B198" s="221" t="s">
        <v>760</v>
      </c>
      <c r="C198" s="221">
        <v>3</v>
      </c>
    </row>
    <row r="199" spans="1:3" ht="31" x14ac:dyDescent="0.35">
      <c r="A199" s="220" t="s">
        <v>761</v>
      </c>
      <c r="B199" s="221" t="s">
        <v>762</v>
      </c>
      <c r="C199" s="221">
        <v>3</v>
      </c>
    </row>
    <row r="200" spans="1:3" ht="31" x14ac:dyDescent="0.35">
      <c r="A200" s="220" t="s">
        <v>763</v>
      </c>
      <c r="B200" s="221" t="s">
        <v>764</v>
      </c>
      <c r="C200" s="221">
        <v>3</v>
      </c>
    </row>
    <row r="201" spans="1:3" ht="15.5" x14ac:dyDescent="0.35">
      <c r="A201" s="220" t="s">
        <v>765</v>
      </c>
      <c r="B201" s="221" t="s">
        <v>766</v>
      </c>
      <c r="C201" s="221">
        <v>5</v>
      </c>
    </row>
    <row r="202" spans="1:3" ht="15.5" x14ac:dyDescent="0.35">
      <c r="A202" s="220" t="s">
        <v>767</v>
      </c>
      <c r="B202" s="221" t="s">
        <v>768</v>
      </c>
      <c r="C202" s="221">
        <v>4</v>
      </c>
    </row>
    <row r="203" spans="1:3" ht="15.5" x14ac:dyDescent="0.35">
      <c r="A203" s="220" t="s">
        <v>769</v>
      </c>
      <c r="B203" s="221" t="s">
        <v>420</v>
      </c>
      <c r="C203" s="221">
        <v>2</v>
      </c>
    </row>
    <row r="204" spans="1:3" ht="15.5" x14ac:dyDescent="0.35">
      <c r="A204" s="220" t="s">
        <v>770</v>
      </c>
      <c r="B204" s="221" t="s">
        <v>771</v>
      </c>
      <c r="C204" s="221">
        <v>1</v>
      </c>
    </row>
    <row r="205" spans="1:3" ht="15.5" x14ac:dyDescent="0.35">
      <c r="A205" s="220" t="s">
        <v>772</v>
      </c>
      <c r="B205" s="221" t="s">
        <v>773</v>
      </c>
      <c r="C205" s="221">
        <v>4</v>
      </c>
    </row>
    <row r="206" spans="1:3" ht="15.5" x14ac:dyDescent="0.35">
      <c r="A206" s="220" t="s">
        <v>774</v>
      </c>
      <c r="B206" s="221" t="s">
        <v>775</v>
      </c>
      <c r="C206" s="221">
        <v>3</v>
      </c>
    </row>
    <row r="207" spans="1:3" ht="15.5" x14ac:dyDescent="0.35">
      <c r="A207" s="220" t="s">
        <v>776</v>
      </c>
      <c r="B207" s="221" t="s">
        <v>777</v>
      </c>
      <c r="C207" s="221">
        <v>4</v>
      </c>
    </row>
    <row r="208" spans="1:3" ht="15.5" x14ac:dyDescent="0.35">
      <c r="A208" s="220" t="s">
        <v>1126</v>
      </c>
      <c r="B208" s="221" t="s">
        <v>1127</v>
      </c>
      <c r="C208" s="221">
        <v>4</v>
      </c>
    </row>
    <row r="209" spans="1:3" ht="15.5" x14ac:dyDescent="0.35">
      <c r="A209" s="220" t="s">
        <v>778</v>
      </c>
      <c r="B209" s="221" t="s">
        <v>779</v>
      </c>
      <c r="C209" s="221">
        <v>4</v>
      </c>
    </row>
    <row r="210" spans="1:3" ht="15.5" x14ac:dyDescent="0.35">
      <c r="A210" s="220" t="s">
        <v>796</v>
      </c>
      <c r="B210" s="221" t="s">
        <v>797</v>
      </c>
      <c r="C210" s="221">
        <v>3</v>
      </c>
    </row>
    <row r="211" spans="1:3" ht="15.5" x14ac:dyDescent="0.35">
      <c r="A211" s="220" t="s">
        <v>798</v>
      </c>
      <c r="B211" s="221" t="s">
        <v>420</v>
      </c>
      <c r="C211" s="221">
        <v>2</v>
      </c>
    </row>
    <row r="212" spans="1:3" ht="15.5" x14ac:dyDescent="0.35">
      <c r="A212" s="220" t="s">
        <v>799</v>
      </c>
      <c r="B212" s="221" t="s">
        <v>800</v>
      </c>
      <c r="C212" s="221">
        <v>1</v>
      </c>
    </row>
    <row r="213" spans="1:3" ht="15.5" x14ac:dyDescent="0.35">
      <c r="A213" s="220" t="s">
        <v>801</v>
      </c>
      <c r="B213" s="221" t="s">
        <v>802</v>
      </c>
      <c r="C213" s="221">
        <v>4</v>
      </c>
    </row>
    <row r="214" spans="1:3" ht="15.5" x14ac:dyDescent="0.35">
      <c r="A214" s="220" t="s">
        <v>803</v>
      </c>
      <c r="B214" s="221" t="s">
        <v>804</v>
      </c>
      <c r="C214" s="221">
        <v>4</v>
      </c>
    </row>
    <row r="215" spans="1:3" ht="15.5" x14ac:dyDescent="0.35">
      <c r="A215" s="220" t="s">
        <v>805</v>
      </c>
      <c r="B215" s="221" t="s">
        <v>806</v>
      </c>
      <c r="C215" s="221">
        <v>4</v>
      </c>
    </row>
    <row r="216" spans="1:3" ht="31" x14ac:dyDescent="0.35">
      <c r="A216" s="220" t="s">
        <v>807</v>
      </c>
      <c r="B216" s="221" t="s">
        <v>808</v>
      </c>
      <c r="C216" s="221">
        <v>4</v>
      </c>
    </row>
    <row r="217" spans="1:3" ht="15.5" x14ac:dyDescent="0.35">
      <c r="A217" s="220" t="s">
        <v>809</v>
      </c>
      <c r="B217" s="221" t="s">
        <v>810</v>
      </c>
      <c r="C217" s="221">
        <v>2</v>
      </c>
    </row>
    <row r="218" spans="1:3" ht="15.5" x14ac:dyDescent="0.35">
      <c r="A218" s="220" t="s">
        <v>811</v>
      </c>
      <c r="B218" s="221" t="s">
        <v>812</v>
      </c>
      <c r="C218" s="221">
        <v>1</v>
      </c>
    </row>
    <row r="219" spans="1:3" ht="15.5" x14ac:dyDescent="0.35">
      <c r="A219" s="220" t="s">
        <v>813</v>
      </c>
      <c r="B219" s="221" t="s">
        <v>814</v>
      </c>
      <c r="C219" s="221">
        <v>1</v>
      </c>
    </row>
    <row r="220" spans="1:3" ht="31" x14ac:dyDescent="0.35">
      <c r="A220" s="220" t="s">
        <v>815</v>
      </c>
      <c r="B220" s="221" t="s">
        <v>816</v>
      </c>
      <c r="C220" s="221">
        <v>4</v>
      </c>
    </row>
    <row r="221" spans="1:3" ht="15.5" x14ac:dyDescent="0.35">
      <c r="A221" s="220" t="s">
        <v>780</v>
      </c>
      <c r="B221" s="221" t="s">
        <v>781</v>
      </c>
      <c r="C221" s="221">
        <v>4</v>
      </c>
    </row>
    <row r="222" spans="1:3" ht="15.5" x14ac:dyDescent="0.35">
      <c r="A222" s="220" t="s">
        <v>782</v>
      </c>
      <c r="B222" s="221" t="s">
        <v>783</v>
      </c>
      <c r="C222" s="221">
        <v>2</v>
      </c>
    </row>
    <row r="223" spans="1:3" ht="15.5" x14ac:dyDescent="0.35">
      <c r="A223" s="220" t="s">
        <v>784</v>
      </c>
      <c r="B223" s="221" t="s">
        <v>785</v>
      </c>
      <c r="C223" s="221">
        <v>3</v>
      </c>
    </row>
    <row r="224" spans="1:3" ht="15.5" x14ac:dyDescent="0.35">
      <c r="A224" s="220" t="s">
        <v>786</v>
      </c>
      <c r="B224" s="221" t="s">
        <v>787</v>
      </c>
      <c r="C224" s="221">
        <v>4</v>
      </c>
    </row>
    <row r="225" spans="1:3" ht="15.5" x14ac:dyDescent="0.35">
      <c r="A225" s="220" t="s">
        <v>788</v>
      </c>
      <c r="B225" s="221" t="s">
        <v>789</v>
      </c>
      <c r="C225" s="221">
        <v>2</v>
      </c>
    </row>
    <row r="226" spans="1:3" ht="15.5" x14ac:dyDescent="0.35">
      <c r="A226" s="220" t="s">
        <v>790</v>
      </c>
      <c r="B226" s="221" t="s">
        <v>791</v>
      </c>
      <c r="C226" s="221">
        <v>4</v>
      </c>
    </row>
    <row r="227" spans="1:3" ht="15.5" x14ac:dyDescent="0.35">
      <c r="A227" s="220" t="s">
        <v>792</v>
      </c>
      <c r="B227" s="221" t="s">
        <v>793</v>
      </c>
      <c r="C227" s="221">
        <v>4</v>
      </c>
    </row>
    <row r="228" spans="1:3" ht="15.5" x14ac:dyDescent="0.35">
      <c r="A228" s="220" t="s">
        <v>794</v>
      </c>
      <c r="B228" s="221" t="s">
        <v>795</v>
      </c>
      <c r="C228" s="221">
        <v>4</v>
      </c>
    </row>
    <row r="229" spans="1:3" ht="15.5" x14ac:dyDescent="0.35">
      <c r="A229" s="220" t="s">
        <v>1128</v>
      </c>
      <c r="B229" s="221" t="s">
        <v>1129</v>
      </c>
      <c r="C229" s="221">
        <v>4</v>
      </c>
    </row>
    <row r="230" spans="1:3" ht="15.5" x14ac:dyDescent="0.35">
      <c r="A230" s="220" t="s">
        <v>1130</v>
      </c>
      <c r="B230" s="221" t="s">
        <v>1131</v>
      </c>
      <c r="C230" s="221">
        <v>5</v>
      </c>
    </row>
    <row r="231" spans="1:3" ht="31" x14ac:dyDescent="0.35">
      <c r="A231" s="220" t="s">
        <v>1754</v>
      </c>
      <c r="B231" s="221" t="s">
        <v>1755</v>
      </c>
      <c r="C231" s="221">
        <v>2</v>
      </c>
    </row>
    <row r="232" spans="1:3" ht="15.5" x14ac:dyDescent="0.35">
      <c r="A232" s="220" t="s">
        <v>1756</v>
      </c>
      <c r="B232" s="221" t="s">
        <v>1757</v>
      </c>
      <c r="C232" s="221">
        <v>4</v>
      </c>
    </row>
    <row r="233" spans="1:3" ht="15.5" x14ac:dyDescent="0.35">
      <c r="A233" s="220" t="s">
        <v>817</v>
      </c>
      <c r="B233" s="221" t="s">
        <v>818</v>
      </c>
      <c r="C233" s="221">
        <v>7</v>
      </c>
    </row>
    <row r="234" spans="1:3" ht="15.5" x14ac:dyDescent="0.35">
      <c r="A234" s="220" t="s">
        <v>834</v>
      </c>
      <c r="B234" s="221" t="s">
        <v>835</v>
      </c>
      <c r="C234" s="221">
        <v>5</v>
      </c>
    </row>
    <row r="235" spans="1:3" ht="15.5" x14ac:dyDescent="0.35">
      <c r="A235" s="220" t="s">
        <v>836</v>
      </c>
      <c r="B235" s="221" t="s">
        <v>420</v>
      </c>
      <c r="C235" s="221">
        <v>2</v>
      </c>
    </row>
    <row r="236" spans="1:3" ht="15.5" x14ac:dyDescent="0.35">
      <c r="A236" s="220" t="s">
        <v>837</v>
      </c>
      <c r="B236" s="221" t="s">
        <v>838</v>
      </c>
      <c r="C236" s="221">
        <v>6</v>
      </c>
    </row>
    <row r="237" spans="1:3" ht="15.5" x14ac:dyDescent="0.35">
      <c r="A237" s="220" t="s">
        <v>839</v>
      </c>
      <c r="B237" s="221" t="s">
        <v>840</v>
      </c>
      <c r="C237" s="221">
        <v>4</v>
      </c>
    </row>
    <row r="238" spans="1:3" ht="15.5" x14ac:dyDescent="0.35">
      <c r="A238" s="220" t="s">
        <v>841</v>
      </c>
      <c r="B238" s="221" t="s">
        <v>842</v>
      </c>
      <c r="C238" s="221">
        <v>6</v>
      </c>
    </row>
    <row r="239" spans="1:3" ht="15.5" x14ac:dyDescent="0.35">
      <c r="A239" s="220" t="s">
        <v>843</v>
      </c>
      <c r="B239" s="221" t="s">
        <v>844</v>
      </c>
      <c r="C239" s="221">
        <v>4</v>
      </c>
    </row>
    <row r="240" spans="1:3" ht="15.5" x14ac:dyDescent="0.35">
      <c r="A240" s="220" t="s">
        <v>845</v>
      </c>
      <c r="B240" s="221" t="s">
        <v>846</v>
      </c>
      <c r="C240" s="221">
        <v>6</v>
      </c>
    </row>
    <row r="241" spans="1:3" ht="15.5" x14ac:dyDescent="0.35">
      <c r="A241" s="220" t="s">
        <v>847</v>
      </c>
      <c r="B241" s="221" t="s">
        <v>848</v>
      </c>
      <c r="C241" s="221">
        <v>4</v>
      </c>
    </row>
    <row r="242" spans="1:3" ht="15.5" x14ac:dyDescent="0.35">
      <c r="A242" s="220" t="s">
        <v>164</v>
      </c>
      <c r="B242" s="221" t="s">
        <v>849</v>
      </c>
      <c r="C242" s="221">
        <v>7</v>
      </c>
    </row>
    <row r="243" spans="1:3" ht="15.5" x14ac:dyDescent="0.35">
      <c r="A243" s="220" t="s">
        <v>205</v>
      </c>
      <c r="B243" s="221" t="s">
        <v>850</v>
      </c>
      <c r="C243" s="221">
        <v>8</v>
      </c>
    </row>
    <row r="244" spans="1:3" ht="15.5" x14ac:dyDescent="0.35">
      <c r="A244" s="220" t="s">
        <v>851</v>
      </c>
      <c r="B244" s="221" t="s">
        <v>852</v>
      </c>
      <c r="C244" s="221">
        <v>6</v>
      </c>
    </row>
    <row r="245" spans="1:3" ht="15.5" x14ac:dyDescent="0.35">
      <c r="A245" s="220" t="s">
        <v>819</v>
      </c>
      <c r="B245" s="221" t="s">
        <v>820</v>
      </c>
      <c r="C245" s="221">
        <v>5</v>
      </c>
    </row>
    <row r="246" spans="1:3" ht="15.5" x14ac:dyDescent="0.35">
      <c r="A246" s="220" t="s">
        <v>853</v>
      </c>
      <c r="B246" s="221" t="s">
        <v>854</v>
      </c>
      <c r="C246" s="221">
        <v>5</v>
      </c>
    </row>
    <row r="247" spans="1:3" ht="15.5" x14ac:dyDescent="0.35">
      <c r="A247" s="220" t="s">
        <v>212</v>
      </c>
      <c r="B247" s="221" t="s">
        <v>855</v>
      </c>
      <c r="C247" s="221">
        <v>6</v>
      </c>
    </row>
    <row r="248" spans="1:3" ht="31" x14ac:dyDescent="0.35">
      <c r="A248" s="220" t="s">
        <v>856</v>
      </c>
      <c r="B248" s="221" t="s">
        <v>857</v>
      </c>
      <c r="C248" s="221">
        <v>1</v>
      </c>
    </row>
    <row r="249" spans="1:3" ht="15.5" x14ac:dyDescent="0.35">
      <c r="A249" s="220" t="s">
        <v>858</v>
      </c>
      <c r="B249" s="221" t="s">
        <v>859</v>
      </c>
      <c r="C249" s="221">
        <v>4</v>
      </c>
    </row>
    <row r="250" spans="1:3" ht="15.5" x14ac:dyDescent="0.35">
      <c r="A250" s="220" t="s">
        <v>821</v>
      </c>
      <c r="B250" s="221" t="s">
        <v>822</v>
      </c>
      <c r="C250" s="221">
        <v>6</v>
      </c>
    </row>
    <row r="251" spans="1:3" ht="15.5" x14ac:dyDescent="0.35">
      <c r="A251" s="220" t="s">
        <v>823</v>
      </c>
      <c r="B251" s="221" t="s">
        <v>824</v>
      </c>
      <c r="C251" s="221">
        <v>5</v>
      </c>
    </row>
    <row r="252" spans="1:3" ht="15.5" x14ac:dyDescent="0.35">
      <c r="A252" s="220" t="s">
        <v>825</v>
      </c>
      <c r="B252" s="221" t="s">
        <v>826</v>
      </c>
      <c r="C252" s="221">
        <v>2</v>
      </c>
    </row>
    <row r="253" spans="1:3" ht="15.5" x14ac:dyDescent="0.35">
      <c r="A253" s="220" t="s">
        <v>827</v>
      </c>
      <c r="B253" s="221" t="s">
        <v>828</v>
      </c>
      <c r="C253" s="221">
        <v>3</v>
      </c>
    </row>
    <row r="254" spans="1:3" ht="15.5" x14ac:dyDescent="0.35">
      <c r="A254" s="220" t="s">
        <v>829</v>
      </c>
      <c r="B254" s="221" t="s">
        <v>830</v>
      </c>
      <c r="C254" s="221">
        <v>1</v>
      </c>
    </row>
    <row r="255" spans="1:3" ht="15.5" x14ac:dyDescent="0.35">
      <c r="A255" s="220" t="s">
        <v>225</v>
      </c>
      <c r="B255" s="221" t="s">
        <v>831</v>
      </c>
      <c r="C255" s="221">
        <v>7</v>
      </c>
    </row>
    <row r="256" spans="1:3" ht="15.5" x14ac:dyDescent="0.35">
      <c r="A256" s="220" t="s">
        <v>832</v>
      </c>
      <c r="B256" s="221" t="s">
        <v>833</v>
      </c>
      <c r="C256" s="221">
        <v>2</v>
      </c>
    </row>
    <row r="257" spans="1:3" ht="15.5" x14ac:dyDescent="0.35">
      <c r="A257" s="220" t="s">
        <v>860</v>
      </c>
      <c r="B257" s="221" t="s">
        <v>861</v>
      </c>
      <c r="C257" s="221">
        <v>5</v>
      </c>
    </row>
    <row r="258" spans="1:3" ht="15.5" x14ac:dyDescent="0.35">
      <c r="A258" s="220" t="s">
        <v>1758</v>
      </c>
      <c r="B258" s="221" t="s">
        <v>1759</v>
      </c>
      <c r="C258" s="221">
        <v>7</v>
      </c>
    </row>
    <row r="259" spans="1:3" ht="15.5" x14ac:dyDescent="0.35">
      <c r="A259" s="220" t="s">
        <v>862</v>
      </c>
      <c r="B259" s="221" t="s">
        <v>420</v>
      </c>
      <c r="C259" s="221">
        <v>2</v>
      </c>
    </row>
    <row r="260" spans="1:3" ht="15.5" x14ac:dyDescent="0.35">
      <c r="A260" s="220" t="s">
        <v>863</v>
      </c>
      <c r="B260" s="221" t="s">
        <v>864</v>
      </c>
      <c r="C260" s="221">
        <v>8</v>
      </c>
    </row>
    <row r="261" spans="1:3" ht="15.5" x14ac:dyDescent="0.35">
      <c r="A261" s="220" t="s">
        <v>865</v>
      </c>
      <c r="B261" s="221" t="s">
        <v>866</v>
      </c>
      <c r="C261" s="221">
        <v>8</v>
      </c>
    </row>
    <row r="262" spans="1:3" ht="31" x14ac:dyDescent="0.35">
      <c r="A262" s="220" t="s">
        <v>867</v>
      </c>
      <c r="B262" s="221" t="s">
        <v>868</v>
      </c>
      <c r="C262" s="221">
        <v>7</v>
      </c>
    </row>
    <row r="263" spans="1:3" ht="15.5" x14ac:dyDescent="0.35">
      <c r="A263" s="220" t="s">
        <v>869</v>
      </c>
      <c r="B263" s="221" t="s">
        <v>870</v>
      </c>
      <c r="C263" s="221">
        <v>5</v>
      </c>
    </row>
    <row r="264" spans="1:3" ht="15.5" x14ac:dyDescent="0.35">
      <c r="A264" s="220" t="s">
        <v>871</v>
      </c>
      <c r="B264" s="221" t="s">
        <v>872</v>
      </c>
      <c r="C264" s="221">
        <v>7</v>
      </c>
    </row>
    <row r="265" spans="1:3" ht="31" x14ac:dyDescent="0.35">
      <c r="A265" s="220" t="s">
        <v>873</v>
      </c>
      <c r="B265" s="221" t="s">
        <v>874</v>
      </c>
      <c r="C265" s="221">
        <v>4</v>
      </c>
    </row>
    <row r="266" spans="1:3" ht="15.5" x14ac:dyDescent="0.35">
      <c r="A266" s="220" t="s">
        <v>875</v>
      </c>
      <c r="B266" s="221" t="s">
        <v>876</v>
      </c>
      <c r="C266" s="221">
        <v>4</v>
      </c>
    </row>
    <row r="267" spans="1:3" ht="15.5" x14ac:dyDescent="0.35">
      <c r="A267" s="220" t="s">
        <v>877</v>
      </c>
      <c r="B267" s="221" t="s">
        <v>878</v>
      </c>
      <c r="C267" s="221">
        <v>5</v>
      </c>
    </row>
    <row r="268" spans="1:3" ht="15.5" x14ac:dyDescent="0.35">
      <c r="A268" s="220" t="s">
        <v>879</v>
      </c>
      <c r="B268" s="221" t="s">
        <v>880</v>
      </c>
      <c r="C268" s="221">
        <v>8</v>
      </c>
    </row>
    <row r="269" spans="1:3" ht="15.5" x14ac:dyDescent="0.35">
      <c r="A269" s="220" t="s">
        <v>307</v>
      </c>
      <c r="B269" s="221" t="s">
        <v>881</v>
      </c>
      <c r="C269" s="221">
        <v>4</v>
      </c>
    </row>
    <row r="270" spans="1:3" ht="15.5" x14ac:dyDescent="0.35">
      <c r="A270" s="220" t="s">
        <v>882</v>
      </c>
      <c r="B270" s="221" t="s">
        <v>420</v>
      </c>
      <c r="C270" s="221">
        <v>3</v>
      </c>
    </row>
    <row r="271" spans="1:3" ht="15.5" x14ac:dyDescent="0.35">
      <c r="A271" s="220" t="s">
        <v>883</v>
      </c>
      <c r="B271" s="221" t="s">
        <v>884</v>
      </c>
      <c r="C271" s="221">
        <v>5</v>
      </c>
    </row>
    <row r="272" spans="1:3" ht="15.5" x14ac:dyDescent="0.35">
      <c r="A272" s="220" t="s">
        <v>885</v>
      </c>
      <c r="B272" s="221" t="s">
        <v>886</v>
      </c>
      <c r="C272" s="221">
        <v>8</v>
      </c>
    </row>
    <row r="273" spans="1:3" ht="15.5" x14ac:dyDescent="0.35">
      <c r="A273" s="220" t="s">
        <v>887</v>
      </c>
      <c r="B273" s="221" t="s">
        <v>888</v>
      </c>
      <c r="C273" s="221">
        <v>5</v>
      </c>
    </row>
    <row r="274" spans="1:3" ht="15.5" x14ac:dyDescent="0.35">
      <c r="A274" s="220" t="s">
        <v>889</v>
      </c>
      <c r="B274" s="221" t="s">
        <v>890</v>
      </c>
      <c r="C274" s="221">
        <v>4</v>
      </c>
    </row>
    <row r="275" spans="1:3" ht="15.5" x14ac:dyDescent="0.35">
      <c r="A275" s="220" t="s">
        <v>891</v>
      </c>
      <c r="B275" s="221" t="s">
        <v>892</v>
      </c>
      <c r="C275" s="221">
        <v>4</v>
      </c>
    </row>
    <row r="276" spans="1:3" ht="15.5" x14ac:dyDescent="0.35">
      <c r="A276" s="220" t="s">
        <v>281</v>
      </c>
      <c r="B276" s="221" t="s">
        <v>893</v>
      </c>
      <c r="C276" s="221">
        <v>5</v>
      </c>
    </row>
    <row r="277" spans="1:3" ht="15.5" x14ac:dyDescent="0.35">
      <c r="A277" s="220" t="s">
        <v>894</v>
      </c>
      <c r="B277" s="221" t="s">
        <v>895</v>
      </c>
      <c r="C277" s="221">
        <v>6</v>
      </c>
    </row>
    <row r="278" spans="1:3" ht="15.5" x14ac:dyDescent="0.35">
      <c r="A278" s="220" t="s">
        <v>896</v>
      </c>
      <c r="B278" s="221" t="s">
        <v>897</v>
      </c>
      <c r="C278" s="221">
        <v>5</v>
      </c>
    </row>
    <row r="279" spans="1:3" ht="15.5" x14ac:dyDescent="0.35">
      <c r="A279" s="220" t="s">
        <v>898</v>
      </c>
      <c r="B279" s="221" t="s">
        <v>899</v>
      </c>
      <c r="C279" s="221">
        <v>6</v>
      </c>
    </row>
    <row r="280" spans="1:3" ht="31" x14ac:dyDescent="0.35">
      <c r="A280" s="220" t="s">
        <v>900</v>
      </c>
      <c r="B280" s="221" t="s">
        <v>901</v>
      </c>
      <c r="C280" s="221">
        <v>8</v>
      </c>
    </row>
    <row r="281" spans="1:3" ht="31" x14ac:dyDescent="0.35">
      <c r="A281" s="220" t="s">
        <v>902</v>
      </c>
      <c r="B281" s="221" t="s">
        <v>903</v>
      </c>
      <c r="C281" s="221">
        <v>7</v>
      </c>
    </row>
    <row r="282" spans="1:3" ht="15.5" x14ac:dyDescent="0.35">
      <c r="A282" s="220" t="s">
        <v>904</v>
      </c>
      <c r="B282" s="221" t="s">
        <v>905</v>
      </c>
      <c r="C282" s="221">
        <v>6</v>
      </c>
    </row>
    <row r="283" spans="1:3" ht="15.5" x14ac:dyDescent="0.35">
      <c r="A283" s="220" t="s">
        <v>906</v>
      </c>
      <c r="B283" s="221" t="s">
        <v>907</v>
      </c>
      <c r="C283" s="221">
        <v>8</v>
      </c>
    </row>
    <row r="284" spans="1:3" ht="31" x14ac:dyDescent="0.35">
      <c r="A284" s="220" t="s">
        <v>239</v>
      </c>
      <c r="B284" s="221" t="s">
        <v>908</v>
      </c>
      <c r="C284" s="221">
        <v>4</v>
      </c>
    </row>
    <row r="285" spans="1:3" ht="15.5" x14ac:dyDescent="0.35">
      <c r="A285" s="220" t="s">
        <v>909</v>
      </c>
      <c r="B285" s="221" t="s">
        <v>910</v>
      </c>
      <c r="C285" s="221">
        <v>8</v>
      </c>
    </row>
    <row r="286" spans="1:3" ht="15.5" x14ac:dyDescent="0.35">
      <c r="A286" s="220" t="s">
        <v>911</v>
      </c>
      <c r="B286" s="221" t="s">
        <v>912</v>
      </c>
      <c r="C286" s="221">
        <v>6</v>
      </c>
    </row>
    <row r="287" spans="1:3" ht="15.5" x14ac:dyDescent="0.35">
      <c r="A287" s="220" t="s">
        <v>913</v>
      </c>
      <c r="B287" s="221" t="s">
        <v>914</v>
      </c>
      <c r="C287" s="221">
        <v>6</v>
      </c>
    </row>
    <row r="288" spans="1:3" ht="15.5" x14ac:dyDescent="0.35">
      <c r="A288" s="220" t="s">
        <v>301</v>
      </c>
      <c r="B288" s="221" t="s">
        <v>915</v>
      </c>
      <c r="C288" s="221">
        <v>6</v>
      </c>
    </row>
    <row r="289" spans="1:3" ht="15.5" x14ac:dyDescent="0.35">
      <c r="A289" s="220" t="s">
        <v>916</v>
      </c>
      <c r="B289" s="221" t="s">
        <v>917</v>
      </c>
      <c r="C289" s="221">
        <v>4</v>
      </c>
    </row>
    <row r="290" spans="1:3" ht="31" x14ac:dyDescent="0.35">
      <c r="A290" s="220" t="s">
        <v>935</v>
      </c>
      <c r="B290" s="221" t="s">
        <v>936</v>
      </c>
      <c r="C290" s="221">
        <v>8</v>
      </c>
    </row>
    <row r="291" spans="1:3" ht="15.5" x14ac:dyDescent="0.35">
      <c r="A291" s="220" t="s">
        <v>918</v>
      </c>
      <c r="B291" s="221" t="s">
        <v>420</v>
      </c>
      <c r="C291" s="221">
        <v>2</v>
      </c>
    </row>
    <row r="292" spans="1:3" ht="31" x14ac:dyDescent="0.35">
      <c r="A292" s="220" t="s">
        <v>937</v>
      </c>
      <c r="B292" s="221" t="s">
        <v>938</v>
      </c>
      <c r="C292" s="221">
        <v>7</v>
      </c>
    </row>
    <row r="293" spans="1:3" ht="15.5" x14ac:dyDescent="0.35">
      <c r="A293" s="220" t="s">
        <v>939</v>
      </c>
      <c r="B293" s="221" t="s">
        <v>940</v>
      </c>
      <c r="C293" s="221">
        <v>6</v>
      </c>
    </row>
    <row r="294" spans="1:3" ht="31" x14ac:dyDescent="0.35">
      <c r="A294" s="220" t="s">
        <v>941</v>
      </c>
      <c r="B294" s="221" t="s">
        <v>942</v>
      </c>
      <c r="C294" s="221">
        <v>4</v>
      </c>
    </row>
    <row r="295" spans="1:3" ht="15.5" x14ac:dyDescent="0.35">
      <c r="A295" s="220" t="s">
        <v>943</v>
      </c>
      <c r="B295" s="221" t="s">
        <v>944</v>
      </c>
      <c r="C295" s="221">
        <v>4</v>
      </c>
    </row>
    <row r="296" spans="1:3" ht="15.5" x14ac:dyDescent="0.35">
      <c r="A296" s="220" t="s">
        <v>945</v>
      </c>
      <c r="B296" s="221" t="s">
        <v>946</v>
      </c>
      <c r="C296" s="221">
        <v>5</v>
      </c>
    </row>
    <row r="297" spans="1:3" ht="15.5" x14ac:dyDescent="0.35">
      <c r="A297" s="220" t="s">
        <v>947</v>
      </c>
      <c r="B297" s="221" t="s">
        <v>948</v>
      </c>
      <c r="C297" s="221">
        <v>1</v>
      </c>
    </row>
    <row r="298" spans="1:3" ht="15.5" x14ac:dyDescent="0.35">
      <c r="A298" s="220" t="s">
        <v>949</v>
      </c>
      <c r="B298" s="221" t="s">
        <v>950</v>
      </c>
      <c r="C298" s="221">
        <v>4</v>
      </c>
    </row>
    <row r="299" spans="1:3" ht="15.5" x14ac:dyDescent="0.35">
      <c r="A299" s="220" t="s">
        <v>951</v>
      </c>
      <c r="B299" s="221" t="s">
        <v>952</v>
      </c>
      <c r="C299" s="221">
        <v>7</v>
      </c>
    </row>
    <row r="300" spans="1:3" ht="15.5" x14ac:dyDescent="0.35">
      <c r="A300" s="220" t="s">
        <v>919</v>
      </c>
      <c r="B300" s="221" t="s">
        <v>920</v>
      </c>
      <c r="C300" s="221">
        <v>2</v>
      </c>
    </row>
    <row r="301" spans="1:3" ht="15.5" x14ac:dyDescent="0.35">
      <c r="A301" s="220" t="s">
        <v>921</v>
      </c>
      <c r="B301" s="221" t="s">
        <v>922</v>
      </c>
      <c r="C301" s="221">
        <v>5</v>
      </c>
    </row>
    <row r="302" spans="1:3" ht="15.5" x14ac:dyDescent="0.35">
      <c r="A302" s="220" t="s">
        <v>923</v>
      </c>
      <c r="B302" s="221" t="s">
        <v>924</v>
      </c>
      <c r="C302" s="221">
        <v>5</v>
      </c>
    </row>
    <row r="303" spans="1:3" ht="15.5" x14ac:dyDescent="0.35">
      <c r="A303" s="220" t="s">
        <v>925</v>
      </c>
      <c r="B303" s="221" t="s">
        <v>926</v>
      </c>
      <c r="C303" s="221">
        <v>4</v>
      </c>
    </row>
    <row r="304" spans="1:3" ht="31" x14ac:dyDescent="0.35">
      <c r="A304" s="220" t="s">
        <v>927</v>
      </c>
      <c r="B304" s="221" t="s">
        <v>928</v>
      </c>
      <c r="C304" s="221">
        <v>4</v>
      </c>
    </row>
    <row r="305" spans="1:3" ht="15.5" x14ac:dyDescent="0.35">
      <c r="A305" s="220" t="s">
        <v>929</v>
      </c>
      <c r="B305" s="221" t="s">
        <v>930</v>
      </c>
      <c r="C305" s="221">
        <v>8</v>
      </c>
    </row>
    <row r="306" spans="1:3" ht="31" x14ac:dyDescent="0.35">
      <c r="A306" s="220" t="s">
        <v>931</v>
      </c>
      <c r="B306" s="221" t="s">
        <v>932</v>
      </c>
      <c r="C306" s="221">
        <v>7</v>
      </c>
    </row>
    <row r="307" spans="1:3" ht="31" x14ac:dyDescent="0.35">
      <c r="A307" s="220" t="s">
        <v>933</v>
      </c>
      <c r="B307" s="221" t="s">
        <v>934</v>
      </c>
      <c r="C307" s="221">
        <v>6</v>
      </c>
    </row>
    <row r="308" spans="1:3" ht="15.5" x14ac:dyDescent="0.35">
      <c r="A308" s="220" t="s">
        <v>953</v>
      </c>
      <c r="B308" s="221" t="s">
        <v>954</v>
      </c>
      <c r="C308" s="221">
        <v>6</v>
      </c>
    </row>
    <row r="309" spans="1:3" ht="15.5" x14ac:dyDescent="0.35">
      <c r="A309" s="220" t="s">
        <v>971</v>
      </c>
      <c r="B309" s="221" t="s">
        <v>972</v>
      </c>
      <c r="C309" s="221">
        <v>5</v>
      </c>
    </row>
    <row r="310" spans="1:3" ht="15.5" x14ac:dyDescent="0.35">
      <c r="A310" s="220" t="s">
        <v>973</v>
      </c>
      <c r="B310" s="221" t="s">
        <v>420</v>
      </c>
      <c r="C310" s="221">
        <v>2</v>
      </c>
    </row>
    <row r="311" spans="1:3" ht="15.5" x14ac:dyDescent="0.35">
      <c r="A311" s="220" t="s">
        <v>974</v>
      </c>
      <c r="B311" s="221" t="s">
        <v>975</v>
      </c>
      <c r="C311" s="221">
        <v>1</v>
      </c>
    </row>
    <row r="312" spans="1:3" ht="15.5" x14ac:dyDescent="0.35">
      <c r="A312" s="220" t="s">
        <v>976</v>
      </c>
      <c r="B312" s="221" t="s">
        <v>977</v>
      </c>
      <c r="C312" s="221">
        <v>4</v>
      </c>
    </row>
    <row r="313" spans="1:3" ht="15.5" x14ac:dyDescent="0.35">
      <c r="A313" s="220" t="s">
        <v>978</v>
      </c>
      <c r="B313" s="221" t="s">
        <v>979</v>
      </c>
      <c r="C313" s="221">
        <v>5</v>
      </c>
    </row>
    <row r="314" spans="1:3" ht="15.5" x14ac:dyDescent="0.35">
      <c r="A314" s="220" t="s">
        <v>980</v>
      </c>
      <c r="B314" s="221" t="s">
        <v>981</v>
      </c>
      <c r="C314" s="221">
        <v>3</v>
      </c>
    </row>
    <row r="315" spans="1:3" ht="15.5" x14ac:dyDescent="0.35">
      <c r="A315" s="220" t="s">
        <v>982</v>
      </c>
      <c r="B315" s="221" t="s">
        <v>983</v>
      </c>
      <c r="C315" s="221">
        <v>6</v>
      </c>
    </row>
    <row r="316" spans="1:3" ht="15.5" x14ac:dyDescent="0.35">
      <c r="A316" s="220" t="s">
        <v>984</v>
      </c>
      <c r="B316" s="221" t="s">
        <v>985</v>
      </c>
      <c r="C316" s="221">
        <v>4</v>
      </c>
    </row>
    <row r="317" spans="1:3" ht="15.5" x14ac:dyDescent="0.35">
      <c r="A317" s="220" t="s">
        <v>986</v>
      </c>
      <c r="B317" s="221" t="s">
        <v>987</v>
      </c>
      <c r="C317" s="221">
        <v>5</v>
      </c>
    </row>
    <row r="318" spans="1:3" ht="15.5" x14ac:dyDescent="0.35">
      <c r="A318" s="220" t="s">
        <v>988</v>
      </c>
      <c r="B318" s="221" t="s">
        <v>989</v>
      </c>
      <c r="C318" s="221">
        <v>4</v>
      </c>
    </row>
    <row r="319" spans="1:3" ht="15.5" x14ac:dyDescent="0.35">
      <c r="A319" s="220" t="s">
        <v>990</v>
      </c>
      <c r="B319" s="221" t="s">
        <v>991</v>
      </c>
      <c r="C319" s="221">
        <v>6</v>
      </c>
    </row>
    <row r="320" spans="1:3" ht="15.5" x14ac:dyDescent="0.35">
      <c r="A320" s="220" t="s">
        <v>955</v>
      </c>
      <c r="B320" s="221" t="s">
        <v>956</v>
      </c>
      <c r="C320" s="221">
        <v>5</v>
      </c>
    </row>
    <row r="321" spans="1:3" ht="15.5" x14ac:dyDescent="0.35">
      <c r="A321" s="220" t="s">
        <v>992</v>
      </c>
      <c r="B321" s="221" t="s">
        <v>993</v>
      </c>
      <c r="C321" s="221">
        <v>6</v>
      </c>
    </row>
    <row r="322" spans="1:3" ht="15.5" x14ac:dyDescent="0.35">
      <c r="A322" s="220" t="s">
        <v>287</v>
      </c>
      <c r="B322" s="221" t="s">
        <v>994</v>
      </c>
      <c r="C322" s="221">
        <v>4</v>
      </c>
    </row>
    <row r="323" spans="1:3" ht="15.5" x14ac:dyDescent="0.35">
      <c r="A323" s="220" t="s">
        <v>266</v>
      </c>
      <c r="B323" s="221" t="s">
        <v>995</v>
      </c>
      <c r="C323" s="221">
        <v>6</v>
      </c>
    </row>
    <row r="324" spans="1:3" ht="15.5" x14ac:dyDescent="0.35">
      <c r="A324" s="220" t="s">
        <v>996</v>
      </c>
      <c r="B324" s="221" t="s">
        <v>997</v>
      </c>
      <c r="C324" s="221">
        <v>3</v>
      </c>
    </row>
    <row r="325" spans="1:3" ht="15.5" x14ac:dyDescent="0.35">
      <c r="A325" s="220" t="s">
        <v>998</v>
      </c>
      <c r="B325" s="221" t="s">
        <v>999</v>
      </c>
      <c r="C325" s="221">
        <v>5</v>
      </c>
    </row>
    <row r="326" spans="1:3" ht="15.5" x14ac:dyDescent="0.35">
      <c r="A326" s="220" t="s">
        <v>1000</v>
      </c>
      <c r="B326" s="221" t="s">
        <v>1001</v>
      </c>
      <c r="C326" s="221">
        <v>4</v>
      </c>
    </row>
    <row r="327" spans="1:3" ht="15.5" x14ac:dyDescent="0.35">
      <c r="A327" s="220" t="s">
        <v>1002</v>
      </c>
      <c r="B327" s="221" t="s">
        <v>1003</v>
      </c>
      <c r="C327" s="221">
        <v>3</v>
      </c>
    </row>
    <row r="328" spans="1:3" ht="15.5" x14ac:dyDescent="0.35">
      <c r="A328" s="220" t="s">
        <v>1004</v>
      </c>
      <c r="B328" s="221" t="s">
        <v>1005</v>
      </c>
      <c r="C328" s="221">
        <v>4</v>
      </c>
    </row>
    <row r="329" spans="1:3" ht="15.5" x14ac:dyDescent="0.35">
      <c r="A329" s="220" t="s">
        <v>260</v>
      </c>
      <c r="B329" s="221" t="s">
        <v>1006</v>
      </c>
      <c r="C329" s="221">
        <v>5</v>
      </c>
    </row>
    <row r="330" spans="1:3" ht="15.5" x14ac:dyDescent="0.35">
      <c r="A330" s="220" t="s">
        <v>1007</v>
      </c>
      <c r="B330" s="221" t="s">
        <v>1008</v>
      </c>
      <c r="C330" s="221">
        <v>4</v>
      </c>
    </row>
    <row r="331" spans="1:3" ht="15.5" x14ac:dyDescent="0.35">
      <c r="A331" s="220" t="s">
        <v>957</v>
      </c>
      <c r="B331" s="221" t="s">
        <v>958</v>
      </c>
      <c r="C331" s="221">
        <v>5</v>
      </c>
    </row>
    <row r="332" spans="1:3" ht="15.5" x14ac:dyDescent="0.35">
      <c r="A332" s="220" t="s">
        <v>1009</v>
      </c>
      <c r="B332" s="221" t="s">
        <v>1010</v>
      </c>
      <c r="C332" s="221">
        <v>5</v>
      </c>
    </row>
    <row r="333" spans="1:3" ht="15.5" x14ac:dyDescent="0.35">
      <c r="A333" s="220" t="s">
        <v>1011</v>
      </c>
      <c r="B333" s="221" t="s">
        <v>1012</v>
      </c>
      <c r="C333" s="221">
        <v>4</v>
      </c>
    </row>
    <row r="334" spans="1:3" ht="15.5" x14ac:dyDescent="0.35">
      <c r="A334" s="220" t="s">
        <v>1013</v>
      </c>
      <c r="B334" s="221" t="s">
        <v>1014</v>
      </c>
      <c r="C334" s="221">
        <v>4</v>
      </c>
    </row>
    <row r="335" spans="1:3" ht="15.5" x14ac:dyDescent="0.35">
      <c r="A335" s="220" t="s">
        <v>1015</v>
      </c>
      <c r="B335" s="221" t="s">
        <v>1016</v>
      </c>
      <c r="C335" s="221">
        <v>5</v>
      </c>
    </row>
    <row r="336" spans="1:3" ht="31" x14ac:dyDescent="0.35">
      <c r="A336" s="220" t="s">
        <v>1017</v>
      </c>
      <c r="B336" s="221" t="s">
        <v>1018</v>
      </c>
      <c r="C336" s="221">
        <v>6</v>
      </c>
    </row>
    <row r="337" spans="1:3" ht="15.5" x14ac:dyDescent="0.35">
      <c r="A337" s="220" t="s">
        <v>1019</v>
      </c>
      <c r="B337" s="221" t="s">
        <v>1020</v>
      </c>
      <c r="C337" s="221">
        <v>5</v>
      </c>
    </row>
    <row r="338" spans="1:3" ht="15.5" x14ac:dyDescent="0.35">
      <c r="A338" s="220" t="s">
        <v>1021</v>
      </c>
      <c r="B338" s="221" t="s">
        <v>1022</v>
      </c>
      <c r="C338" s="221">
        <v>5</v>
      </c>
    </row>
    <row r="339" spans="1:3" ht="15.5" x14ac:dyDescent="0.35">
      <c r="A339" s="220" t="s">
        <v>1023</v>
      </c>
      <c r="B339" s="221" t="s">
        <v>1024</v>
      </c>
      <c r="C339" s="221">
        <v>6</v>
      </c>
    </row>
    <row r="340" spans="1:3" ht="15.5" x14ac:dyDescent="0.35">
      <c r="A340" s="220" t="s">
        <v>1025</v>
      </c>
      <c r="B340" s="221" t="s">
        <v>1026</v>
      </c>
      <c r="C340" s="221">
        <v>5</v>
      </c>
    </row>
    <row r="341" spans="1:3" ht="15.5" x14ac:dyDescent="0.35">
      <c r="A341" s="220" t="s">
        <v>1027</v>
      </c>
      <c r="B341" s="221" t="s">
        <v>1028</v>
      </c>
      <c r="C341" s="221">
        <v>5</v>
      </c>
    </row>
    <row r="342" spans="1:3" ht="15.5" x14ac:dyDescent="0.35">
      <c r="A342" s="220" t="s">
        <v>959</v>
      </c>
      <c r="B342" s="221" t="s">
        <v>960</v>
      </c>
      <c r="C342" s="221">
        <v>3</v>
      </c>
    </row>
    <row r="343" spans="1:3" ht="15.5" x14ac:dyDescent="0.35">
      <c r="A343" s="220" t="s">
        <v>1029</v>
      </c>
      <c r="B343" s="221" t="s">
        <v>1030</v>
      </c>
      <c r="C343" s="221">
        <v>6</v>
      </c>
    </row>
    <row r="344" spans="1:3" ht="15.5" x14ac:dyDescent="0.35">
      <c r="A344" s="220" t="s">
        <v>1031</v>
      </c>
      <c r="B344" s="221" t="s">
        <v>1032</v>
      </c>
      <c r="C344" s="221">
        <v>6</v>
      </c>
    </row>
    <row r="345" spans="1:3" ht="15.5" x14ac:dyDescent="0.35">
      <c r="A345" s="220" t="s">
        <v>315</v>
      </c>
      <c r="B345" s="221" t="s">
        <v>1033</v>
      </c>
      <c r="C345" s="221">
        <v>6</v>
      </c>
    </row>
    <row r="346" spans="1:3" ht="15.5" x14ac:dyDescent="0.35">
      <c r="A346" s="220" t="s">
        <v>1034</v>
      </c>
      <c r="B346" s="221" t="s">
        <v>1035</v>
      </c>
      <c r="C346" s="221">
        <v>6</v>
      </c>
    </row>
    <row r="347" spans="1:3" ht="15.5" x14ac:dyDescent="0.35">
      <c r="A347" s="220" t="s">
        <v>1036</v>
      </c>
      <c r="B347" s="221" t="s">
        <v>1037</v>
      </c>
      <c r="C347" s="221">
        <v>6</v>
      </c>
    </row>
    <row r="348" spans="1:3" ht="15.5" x14ac:dyDescent="0.35">
      <c r="A348" s="220" t="s">
        <v>1038</v>
      </c>
      <c r="B348" s="221" t="s">
        <v>1039</v>
      </c>
      <c r="C348" s="221">
        <v>5</v>
      </c>
    </row>
    <row r="349" spans="1:3" ht="15.5" x14ac:dyDescent="0.35">
      <c r="A349" s="220" t="s">
        <v>961</v>
      </c>
      <c r="B349" s="221" t="s">
        <v>962</v>
      </c>
      <c r="C349" s="221">
        <v>6</v>
      </c>
    </row>
    <row r="350" spans="1:3" ht="15.5" x14ac:dyDescent="0.35">
      <c r="A350" s="220" t="s">
        <v>963</v>
      </c>
      <c r="B350" s="221" t="s">
        <v>964</v>
      </c>
      <c r="C350" s="221">
        <v>5</v>
      </c>
    </row>
    <row r="351" spans="1:3" ht="15.5" x14ac:dyDescent="0.35">
      <c r="A351" s="220" t="s">
        <v>965</v>
      </c>
      <c r="B351" s="221" t="s">
        <v>966</v>
      </c>
      <c r="C351" s="221">
        <v>5</v>
      </c>
    </row>
    <row r="352" spans="1:3" ht="15.5" x14ac:dyDescent="0.35">
      <c r="A352" s="220" t="s">
        <v>967</v>
      </c>
      <c r="B352" s="221" t="s">
        <v>968</v>
      </c>
      <c r="C352" s="221">
        <v>6</v>
      </c>
    </row>
    <row r="353" spans="1:3" ht="15.5" x14ac:dyDescent="0.35">
      <c r="A353" s="220" t="s">
        <v>969</v>
      </c>
      <c r="B353" s="221" t="s">
        <v>970</v>
      </c>
      <c r="C353" s="221">
        <v>5</v>
      </c>
    </row>
    <row r="354" spans="1:3" ht="15.5" x14ac:dyDescent="0.35">
      <c r="A354" s="220" t="s">
        <v>1040</v>
      </c>
      <c r="B354" s="221" t="s">
        <v>1041</v>
      </c>
      <c r="C354" s="221">
        <v>6</v>
      </c>
    </row>
    <row r="355" spans="1:3" ht="15.5" x14ac:dyDescent="0.35">
      <c r="A355" s="220" t="s">
        <v>1058</v>
      </c>
      <c r="B355" s="221" t="s">
        <v>1059</v>
      </c>
      <c r="C355" s="221">
        <v>3</v>
      </c>
    </row>
    <row r="356" spans="1:3" ht="15.5" x14ac:dyDescent="0.35">
      <c r="A356" s="220" t="s">
        <v>1060</v>
      </c>
      <c r="B356" s="221" t="s">
        <v>420</v>
      </c>
      <c r="C356" s="221">
        <v>2</v>
      </c>
    </row>
    <row r="357" spans="1:3" ht="15.5" x14ac:dyDescent="0.35">
      <c r="A357" s="220" t="s">
        <v>1061</v>
      </c>
      <c r="B357" s="221" t="s">
        <v>1062</v>
      </c>
      <c r="C357" s="221">
        <v>7</v>
      </c>
    </row>
    <row r="358" spans="1:3" ht="15.5" x14ac:dyDescent="0.35">
      <c r="A358" s="220" t="s">
        <v>1063</v>
      </c>
      <c r="B358" s="221" t="s">
        <v>1064</v>
      </c>
      <c r="C358" s="221">
        <v>6</v>
      </c>
    </row>
    <row r="359" spans="1:3" ht="15.5" x14ac:dyDescent="0.35">
      <c r="A359" s="220" t="s">
        <v>1065</v>
      </c>
      <c r="B359" s="221" t="s">
        <v>1066</v>
      </c>
      <c r="C359" s="221">
        <v>7</v>
      </c>
    </row>
    <row r="360" spans="1:3" ht="15.5" x14ac:dyDescent="0.35">
      <c r="A360" s="220" t="s">
        <v>1067</v>
      </c>
      <c r="B360" s="221" t="s">
        <v>1068</v>
      </c>
      <c r="C360" s="221">
        <v>5</v>
      </c>
    </row>
    <row r="361" spans="1:3" ht="15.5" x14ac:dyDescent="0.35">
      <c r="A361" s="220" t="s">
        <v>1069</v>
      </c>
      <c r="B361" s="221" t="s">
        <v>1070</v>
      </c>
      <c r="C361" s="221">
        <v>5</v>
      </c>
    </row>
    <row r="362" spans="1:3" ht="15.5" x14ac:dyDescent="0.35">
      <c r="A362" s="220" t="s">
        <v>1071</v>
      </c>
      <c r="B362" s="221" t="s">
        <v>1072</v>
      </c>
      <c r="C362" s="221">
        <v>6</v>
      </c>
    </row>
    <row r="363" spans="1:3" ht="15.5" x14ac:dyDescent="0.35">
      <c r="A363" s="220" t="s">
        <v>1073</v>
      </c>
      <c r="B363" s="221" t="s">
        <v>1074</v>
      </c>
      <c r="C363" s="221">
        <v>5</v>
      </c>
    </row>
    <row r="364" spans="1:3" ht="15.5" x14ac:dyDescent="0.35">
      <c r="A364" s="220" t="s">
        <v>1075</v>
      </c>
      <c r="B364" s="221" t="s">
        <v>1076</v>
      </c>
      <c r="C364" s="221">
        <v>4</v>
      </c>
    </row>
    <row r="365" spans="1:3" ht="15.5" x14ac:dyDescent="0.35">
      <c r="A365" s="220" t="s">
        <v>1077</v>
      </c>
      <c r="B365" s="221" t="s">
        <v>1078</v>
      </c>
      <c r="C365" s="221">
        <v>2</v>
      </c>
    </row>
    <row r="366" spans="1:3" ht="15.5" x14ac:dyDescent="0.35">
      <c r="A366" s="220" t="s">
        <v>1042</v>
      </c>
      <c r="B366" s="221" t="s">
        <v>1043</v>
      </c>
      <c r="C366" s="221">
        <v>5</v>
      </c>
    </row>
    <row r="367" spans="1:3" ht="15.5" x14ac:dyDescent="0.35">
      <c r="A367" s="220" t="s">
        <v>1079</v>
      </c>
      <c r="B367" s="221" t="s">
        <v>1080</v>
      </c>
      <c r="C367" s="221">
        <v>4</v>
      </c>
    </row>
    <row r="368" spans="1:3" ht="15.5" x14ac:dyDescent="0.35">
      <c r="A368" s="220" t="s">
        <v>1081</v>
      </c>
      <c r="B368" s="221" t="s">
        <v>1082</v>
      </c>
      <c r="C368" s="221">
        <v>4</v>
      </c>
    </row>
    <row r="369" spans="1:3" ht="15.5" x14ac:dyDescent="0.35">
      <c r="A369" s="220" t="s">
        <v>1083</v>
      </c>
      <c r="B369" s="221" t="s">
        <v>1084</v>
      </c>
      <c r="C369" s="221">
        <v>5</v>
      </c>
    </row>
    <row r="370" spans="1:3" ht="15.5" x14ac:dyDescent="0.35">
      <c r="A370" s="220" t="s">
        <v>1085</v>
      </c>
      <c r="B370" s="221" t="s">
        <v>1086</v>
      </c>
      <c r="C370" s="221">
        <v>2</v>
      </c>
    </row>
    <row r="371" spans="1:3" ht="15.5" x14ac:dyDescent="0.35">
      <c r="A371" s="220" t="s">
        <v>1087</v>
      </c>
      <c r="B371" s="221" t="s">
        <v>1088</v>
      </c>
      <c r="C371" s="221">
        <v>4</v>
      </c>
    </row>
    <row r="372" spans="1:3" ht="15.5" x14ac:dyDescent="0.35">
      <c r="A372" s="220" t="s">
        <v>1089</v>
      </c>
      <c r="B372" s="221" t="s">
        <v>1090</v>
      </c>
      <c r="C372" s="221">
        <v>4</v>
      </c>
    </row>
    <row r="373" spans="1:3" ht="15.5" x14ac:dyDescent="0.35">
      <c r="A373" s="220" t="s">
        <v>1091</v>
      </c>
      <c r="B373" s="221" t="s">
        <v>1092</v>
      </c>
      <c r="C373" s="221">
        <v>5</v>
      </c>
    </row>
    <row r="374" spans="1:3" ht="15.5" x14ac:dyDescent="0.35">
      <c r="A374" s="220" t="s">
        <v>1093</v>
      </c>
      <c r="B374" s="221" t="s">
        <v>1094</v>
      </c>
      <c r="C374" s="221">
        <v>8</v>
      </c>
    </row>
    <row r="375" spans="1:3" ht="15.5" x14ac:dyDescent="0.35">
      <c r="A375" s="220" t="s">
        <v>1095</v>
      </c>
      <c r="B375" s="221" t="s">
        <v>1096</v>
      </c>
      <c r="C375" s="221">
        <v>3</v>
      </c>
    </row>
    <row r="376" spans="1:3" ht="15.5" x14ac:dyDescent="0.35">
      <c r="A376" s="220" t="s">
        <v>1097</v>
      </c>
      <c r="B376" s="221" t="s">
        <v>1098</v>
      </c>
      <c r="C376" s="221">
        <v>4</v>
      </c>
    </row>
    <row r="377" spans="1:3" ht="15.5" x14ac:dyDescent="0.35">
      <c r="A377" s="220" t="s">
        <v>1044</v>
      </c>
      <c r="B377" s="221" t="s">
        <v>1045</v>
      </c>
      <c r="C377" s="221">
        <v>6</v>
      </c>
    </row>
    <row r="378" spans="1:3" ht="15.5" x14ac:dyDescent="0.35">
      <c r="A378" s="220" t="s">
        <v>1099</v>
      </c>
      <c r="B378" s="221" t="s">
        <v>1100</v>
      </c>
      <c r="C378" s="221">
        <v>4</v>
      </c>
    </row>
    <row r="379" spans="1:3" ht="31" x14ac:dyDescent="0.35">
      <c r="A379" s="220" t="s">
        <v>1101</v>
      </c>
      <c r="B379" s="221" t="s">
        <v>1102</v>
      </c>
      <c r="C379" s="221">
        <v>4</v>
      </c>
    </row>
    <row r="380" spans="1:3" ht="15.5" x14ac:dyDescent="0.35">
      <c r="A380" s="220" t="s">
        <v>1103</v>
      </c>
      <c r="B380" s="221" t="s">
        <v>1104</v>
      </c>
      <c r="C380" s="221">
        <v>5</v>
      </c>
    </row>
    <row r="381" spans="1:3" ht="15.5" x14ac:dyDescent="0.35">
      <c r="A381" s="220" t="s">
        <v>1105</v>
      </c>
      <c r="B381" s="221" t="s">
        <v>1106</v>
      </c>
      <c r="C381" s="221">
        <v>5</v>
      </c>
    </row>
    <row r="382" spans="1:3" ht="15.5" x14ac:dyDescent="0.35">
      <c r="A382" s="220" t="s">
        <v>1107</v>
      </c>
      <c r="B382" s="221" t="s">
        <v>1108</v>
      </c>
      <c r="C382" s="221">
        <v>5</v>
      </c>
    </row>
    <row r="383" spans="1:3" ht="15.5" x14ac:dyDescent="0.35">
      <c r="A383" s="220" t="s">
        <v>1109</v>
      </c>
      <c r="B383" s="221" t="s">
        <v>1110</v>
      </c>
      <c r="C383" s="221">
        <v>4</v>
      </c>
    </row>
    <row r="384" spans="1:3" ht="15.5" x14ac:dyDescent="0.35">
      <c r="A384" s="220" t="s">
        <v>1111</v>
      </c>
      <c r="B384" s="221" t="s">
        <v>1112</v>
      </c>
      <c r="C384" s="221">
        <v>6</v>
      </c>
    </row>
    <row r="385" spans="1:3" ht="15.5" x14ac:dyDescent="0.35">
      <c r="A385" s="220" t="s">
        <v>1760</v>
      </c>
      <c r="B385" s="221" t="s">
        <v>1761</v>
      </c>
      <c r="C385" s="221">
        <v>5</v>
      </c>
    </row>
    <row r="386" spans="1:3" ht="15.5" x14ac:dyDescent="0.35">
      <c r="A386" s="220" t="s">
        <v>1046</v>
      </c>
      <c r="B386" s="221" t="s">
        <v>1047</v>
      </c>
      <c r="C386" s="221">
        <v>6</v>
      </c>
    </row>
    <row r="387" spans="1:3" ht="15.5" x14ac:dyDescent="0.35">
      <c r="A387" s="220" t="s">
        <v>1048</v>
      </c>
      <c r="B387" s="221" t="s">
        <v>1049</v>
      </c>
      <c r="C387" s="221">
        <v>4</v>
      </c>
    </row>
    <row r="388" spans="1:3" ht="15.5" x14ac:dyDescent="0.35">
      <c r="A388" s="220" t="s">
        <v>1050</v>
      </c>
      <c r="B388" s="221" t="s">
        <v>1051</v>
      </c>
      <c r="C388" s="221">
        <v>5</v>
      </c>
    </row>
    <row r="389" spans="1:3" ht="15.5" x14ac:dyDescent="0.35">
      <c r="A389" s="220" t="s">
        <v>1052</v>
      </c>
      <c r="B389" s="221" t="s">
        <v>1053</v>
      </c>
      <c r="C389" s="221">
        <v>4</v>
      </c>
    </row>
    <row r="390" spans="1:3" ht="15.5" x14ac:dyDescent="0.35">
      <c r="A390" s="220" t="s">
        <v>1054</v>
      </c>
      <c r="B390" s="221" t="s">
        <v>1055</v>
      </c>
      <c r="C390" s="221">
        <v>3</v>
      </c>
    </row>
    <row r="391" spans="1:3" ht="15.5" x14ac:dyDescent="0.35">
      <c r="A391" s="220" t="s">
        <v>1056</v>
      </c>
      <c r="B391" s="221" t="s">
        <v>1057</v>
      </c>
      <c r="C391" s="221">
        <v>2</v>
      </c>
    </row>
    <row r="392" spans="1:3" ht="15.5" x14ac:dyDescent="0.35">
      <c r="A392" s="220" t="s">
        <v>1762</v>
      </c>
      <c r="B392" s="221" t="s">
        <v>1763</v>
      </c>
      <c r="C392" s="221">
        <v>2</v>
      </c>
    </row>
    <row r="393" spans="1:3" ht="15.5" x14ac:dyDescent="0.35">
      <c r="A393" s="220" t="s">
        <v>1764</v>
      </c>
      <c r="B393" s="221" t="s">
        <v>420</v>
      </c>
      <c r="C393" s="221">
        <v>2</v>
      </c>
    </row>
    <row r="394" spans="1:3" ht="31" x14ac:dyDescent="0.35">
      <c r="A394" s="220" t="s">
        <v>1765</v>
      </c>
      <c r="B394" s="221" t="s">
        <v>1766</v>
      </c>
      <c r="C394" s="221">
        <v>3</v>
      </c>
    </row>
    <row r="395" spans="1:3" ht="15.5" x14ac:dyDescent="0.35">
      <c r="A395" s="220" t="s">
        <v>1767</v>
      </c>
      <c r="B395" s="221" t="s">
        <v>1768</v>
      </c>
      <c r="C395" s="221">
        <v>4</v>
      </c>
    </row>
    <row r="396" spans="1:3" ht="15.5" x14ac:dyDescent="0.35">
      <c r="A396" s="220" t="s">
        <v>1132</v>
      </c>
      <c r="B396" s="221" t="s">
        <v>1133</v>
      </c>
      <c r="C396" s="221">
        <v>1</v>
      </c>
    </row>
    <row r="397" spans="1:3" ht="15.5" x14ac:dyDescent="0.35">
      <c r="A397" s="220" t="s">
        <v>1134</v>
      </c>
      <c r="B397" s="221" t="s">
        <v>1135</v>
      </c>
      <c r="C397" s="221">
        <v>1</v>
      </c>
    </row>
    <row r="398" spans="1:3" ht="15.5" x14ac:dyDescent="0.35">
      <c r="A398" s="220" t="s">
        <v>1136</v>
      </c>
      <c r="B398" s="221" t="s">
        <v>420</v>
      </c>
      <c r="C398" s="221">
        <v>2</v>
      </c>
    </row>
    <row r="399" spans="1:3" ht="15.5" x14ac:dyDescent="0.35">
      <c r="A399" s="220" t="s">
        <v>1137</v>
      </c>
      <c r="B399" s="221" t="s">
        <v>1138</v>
      </c>
      <c r="C399" s="221">
        <v>1</v>
      </c>
    </row>
    <row r="400" spans="1:3" ht="15.5" x14ac:dyDescent="0.35">
      <c r="A400" s="220" t="s">
        <v>1139</v>
      </c>
      <c r="B400" s="221" t="s">
        <v>1140</v>
      </c>
      <c r="C400" s="221">
        <v>1</v>
      </c>
    </row>
    <row r="401" spans="1:3" ht="15.5" x14ac:dyDescent="0.35">
      <c r="A401" s="220" t="s">
        <v>1141</v>
      </c>
      <c r="B401" s="221" t="s">
        <v>1142</v>
      </c>
      <c r="C401" s="221">
        <v>1</v>
      </c>
    </row>
    <row r="402" spans="1:3" ht="15.5" x14ac:dyDescent="0.35">
      <c r="A402" s="220" t="s">
        <v>1143</v>
      </c>
      <c r="B402" s="221" t="s">
        <v>1144</v>
      </c>
      <c r="C402" s="221">
        <v>1</v>
      </c>
    </row>
    <row r="403" spans="1:3" ht="15.5" x14ac:dyDescent="0.35">
      <c r="A403" s="220" t="s">
        <v>1145</v>
      </c>
      <c r="B403" s="221" t="s">
        <v>1146</v>
      </c>
      <c r="C403" s="221">
        <v>1</v>
      </c>
    </row>
    <row r="404" spans="1:3" ht="15.5" x14ac:dyDescent="0.35">
      <c r="A404" s="220" t="s">
        <v>1147</v>
      </c>
      <c r="B404" s="221" t="s">
        <v>1148</v>
      </c>
      <c r="C404" s="221">
        <v>1</v>
      </c>
    </row>
    <row r="405" spans="1:3" ht="15.5" x14ac:dyDescent="0.35">
      <c r="A405" s="220" t="s">
        <v>1149</v>
      </c>
      <c r="B405" s="221" t="s">
        <v>1150</v>
      </c>
      <c r="C405" s="221">
        <v>1</v>
      </c>
    </row>
    <row r="406" spans="1:3" ht="15.5" x14ac:dyDescent="0.35">
      <c r="A406" s="220" t="s">
        <v>1151</v>
      </c>
      <c r="B406" s="221" t="s">
        <v>1152</v>
      </c>
      <c r="C406" s="221">
        <v>1</v>
      </c>
    </row>
    <row r="407" spans="1:3" ht="15.5" x14ac:dyDescent="0.35">
      <c r="A407" s="220" t="s">
        <v>1153</v>
      </c>
      <c r="B407" s="221" t="s">
        <v>1154</v>
      </c>
      <c r="C407" s="221">
        <v>1</v>
      </c>
    </row>
    <row r="408" spans="1:3" ht="15.5" x14ac:dyDescent="0.35">
      <c r="A408" s="220" t="s">
        <v>1155</v>
      </c>
      <c r="B408" s="221" t="s">
        <v>1156</v>
      </c>
      <c r="C408" s="221">
        <v>1</v>
      </c>
    </row>
    <row r="409" spans="1:3" ht="15.5" x14ac:dyDescent="0.35">
      <c r="A409" s="220" t="s">
        <v>1157</v>
      </c>
      <c r="B409" s="221" t="s">
        <v>1158</v>
      </c>
      <c r="C409" s="221">
        <v>1</v>
      </c>
    </row>
    <row r="410" spans="1:3" ht="15.5" x14ac:dyDescent="0.35">
      <c r="A410" s="220" t="s">
        <v>1159</v>
      </c>
      <c r="B410" s="221" t="s">
        <v>1160</v>
      </c>
      <c r="C410" s="221">
        <v>1</v>
      </c>
    </row>
    <row r="411" spans="1:3" ht="15.5" x14ac:dyDescent="0.35">
      <c r="A411" s="220" t="s">
        <v>1161</v>
      </c>
      <c r="B411" s="221" t="s">
        <v>1162</v>
      </c>
      <c r="C411" s="221">
        <v>1</v>
      </c>
    </row>
    <row r="412" spans="1:3" ht="15.5" x14ac:dyDescent="0.35">
      <c r="A412" s="220" t="s">
        <v>1163</v>
      </c>
      <c r="B412" s="221" t="s">
        <v>1164</v>
      </c>
      <c r="C412" s="221">
        <v>1</v>
      </c>
    </row>
    <row r="413" spans="1:3" ht="15.5" x14ac:dyDescent="0.35">
      <c r="A413" s="220" t="s">
        <v>1165</v>
      </c>
      <c r="B413" s="221" t="s">
        <v>1166</v>
      </c>
      <c r="C413" s="221">
        <v>1</v>
      </c>
    </row>
    <row r="414" spans="1:3" ht="15.5" x14ac:dyDescent="0.35">
      <c r="A414" s="220" t="s">
        <v>1167</v>
      </c>
      <c r="B414" s="221" t="s">
        <v>1168</v>
      </c>
      <c r="C414" s="221">
        <v>1</v>
      </c>
    </row>
    <row r="415" spans="1:3" ht="15.5" x14ac:dyDescent="0.35">
      <c r="A415" s="220" t="s">
        <v>1169</v>
      </c>
      <c r="B415" s="221" t="s">
        <v>1170</v>
      </c>
      <c r="C415" s="221">
        <v>1</v>
      </c>
    </row>
    <row r="416" spans="1:3" ht="15.5" x14ac:dyDescent="0.35">
      <c r="A416" s="220" t="s">
        <v>1171</v>
      </c>
      <c r="B416" s="221" t="s">
        <v>1172</v>
      </c>
      <c r="C416" s="221">
        <v>1</v>
      </c>
    </row>
    <row r="417" spans="1:3" ht="15.5" x14ac:dyDescent="0.35">
      <c r="A417" s="220" t="s">
        <v>1173</v>
      </c>
      <c r="B417" s="221" t="s">
        <v>1174</v>
      </c>
      <c r="C417" s="221">
        <v>1</v>
      </c>
    </row>
    <row r="418" spans="1:3" ht="15.5" x14ac:dyDescent="0.35">
      <c r="A418" s="220" t="s">
        <v>1175</v>
      </c>
      <c r="B418" s="221" t="s">
        <v>1176</v>
      </c>
      <c r="C418" s="221">
        <v>1</v>
      </c>
    </row>
    <row r="419" spans="1:3" ht="15.5" x14ac:dyDescent="0.35">
      <c r="A419" s="220" t="s">
        <v>1177</v>
      </c>
      <c r="B419" s="221" t="s">
        <v>1178</v>
      </c>
      <c r="C419" s="221">
        <v>1</v>
      </c>
    </row>
    <row r="420" spans="1:3" ht="15.5" x14ac:dyDescent="0.35">
      <c r="A420" s="220" t="s">
        <v>1179</v>
      </c>
      <c r="B420" s="221" t="s">
        <v>1180</v>
      </c>
      <c r="C420" s="221">
        <v>1</v>
      </c>
    </row>
    <row r="421" spans="1:3" ht="15.5" x14ac:dyDescent="0.35">
      <c r="A421" s="220" t="s">
        <v>1181</v>
      </c>
      <c r="B421" s="221" t="s">
        <v>1182</v>
      </c>
      <c r="C421" s="221">
        <v>1</v>
      </c>
    </row>
    <row r="422" spans="1:3" ht="15.5" x14ac:dyDescent="0.35">
      <c r="A422" s="220" t="s">
        <v>1183</v>
      </c>
      <c r="B422" s="221" t="s">
        <v>1184</v>
      </c>
      <c r="C422" s="221">
        <v>1</v>
      </c>
    </row>
    <row r="423" spans="1:3" ht="15.5" x14ac:dyDescent="0.35">
      <c r="A423" s="220" t="s">
        <v>1185</v>
      </c>
      <c r="B423" s="221" t="s">
        <v>1186</v>
      </c>
      <c r="C423" s="221">
        <v>1</v>
      </c>
    </row>
    <row r="424" spans="1:3" ht="15.5" x14ac:dyDescent="0.35">
      <c r="A424" s="220" t="s">
        <v>1187</v>
      </c>
      <c r="B424" s="221" t="s">
        <v>1188</v>
      </c>
      <c r="C424" s="221">
        <v>1</v>
      </c>
    </row>
    <row r="425" spans="1:3" ht="15.5" x14ac:dyDescent="0.35">
      <c r="A425" s="220" t="s">
        <v>1189</v>
      </c>
      <c r="B425" s="221" t="s">
        <v>1190</v>
      </c>
      <c r="C425" s="221">
        <v>1</v>
      </c>
    </row>
    <row r="426" spans="1:3" ht="15.5" x14ac:dyDescent="0.35">
      <c r="A426" s="220" t="s">
        <v>1191</v>
      </c>
      <c r="B426" s="221" t="s">
        <v>1192</v>
      </c>
      <c r="C426" s="221">
        <v>1</v>
      </c>
    </row>
    <row r="427" spans="1:3" ht="15.5" x14ac:dyDescent="0.35">
      <c r="A427" s="220" t="s">
        <v>1193</v>
      </c>
      <c r="B427" s="221" t="s">
        <v>1194</v>
      </c>
      <c r="C427" s="221">
        <v>1</v>
      </c>
    </row>
    <row r="428" spans="1:3" ht="15.5" x14ac:dyDescent="0.35">
      <c r="A428" s="220" t="s">
        <v>1195</v>
      </c>
      <c r="B428" s="221" t="s">
        <v>1196</v>
      </c>
      <c r="C428" s="221">
        <v>1</v>
      </c>
    </row>
    <row r="429" spans="1:3" ht="15.5" x14ac:dyDescent="0.35">
      <c r="A429" s="220" t="s">
        <v>1197</v>
      </c>
      <c r="B429" s="221" t="s">
        <v>1198</v>
      </c>
      <c r="C429" s="221">
        <v>1</v>
      </c>
    </row>
    <row r="430" spans="1:3" ht="15.5" x14ac:dyDescent="0.35">
      <c r="A430" s="220" t="s">
        <v>1199</v>
      </c>
      <c r="B430" s="221" t="s">
        <v>1200</v>
      </c>
      <c r="C430" s="221">
        <v>1</v>
      </c>
    </row>
    <row r="431" spans="1:3" ht="15.5" x14ac:dyDescent="0.35">
      <c r="A431" s="220" t="s">
        <v>1201</v>
      </c>
      <c r="B431" s="221" t="s">
        <v>1202</v>
      </c>
      <c r="C431" s="221">
        <v>1</v>
      </c>
    </row>
    <row r="432" spans="1:3" ht="15.5" x14ac:dyDescent="0.35">
      <c r="A432" s="220" t="s">
        <v>1203</v>
      </c>
      <c r="B432" s="221" t="s">
        <v>1204</v>
      </c>
      <c r="C432" s="221">
        <v>1</v>
      </c>
    </row>
    <row r="433" spans="1:3" ht="15.5" x14ac:dyDescent="0.35">
      <c r="A433" s="220" t="s">
        <v>1205</v>
      </c>
      <c r="B433" s="221" t="s">
        <v>1206</v>
      </c>
      <c r="C433" s="221">
        <v>1</v>
      </c>
    </row>
    <row r="434" spans="1:3" ht="15.5" x14ac:dyDescent="0.35">
      <c r="A434" s="220" t="s">
        <v>1207</v>
      </c>
      <c r="B434" s="221" t="s">
        <v>1208</v>
      </c>
      <c r="C434" s="221">
        <v>1</v>
      </c>
    </row>
    <row r="435" spans="1:3" ht="15.5" x14ac:dyDescent="0.35">
      <c r="A435" s="220" t="s">
        <v>1209</v>
      </c>
      <c r="B435" s="221" t="s">
        <v>1196</v>
      </c>
      <c r="C435" s="221">
        <v>1</v>
      </c>
    </row>
    <row r="436" spans="1:3" ht="15.5" x14ac:dyDescent="0.35">
      <c r="A436" s="220" t="s">
        <v>1210</v>
      </c>
      <c r="B436" s="221" t="s">
        <v>1211</v>
      </c>
      <c r="C436" s="221">
        <v>1</v>
      </c>
    </row>
    <row r="437" spans="1:3" ht="15.5" x14ac:dyDescent="0.35">
      <c r="A437" s="220" t="s">
        <v>1212</v>
      </c>
      <c r="B437" s="221" t="s">
        <v>1213</v>
      </c>
      <c r="C437" s="221">
        <v>1</v>
      </c>
    </row>
    <row r="438" spans="1:3" ht="15.5" x14ac:dyDescent="0.35">
      <c r="A438" s="220" t="s">
        <v>1214</v>
      </c>
      <c r="B438" s="221" t="s">
        <v>1215</v>
      </c>
      <c r="C438" s="221">
        <v>1</v>
      </c>
    </row>
    <row r="439" spans="1:3" ht="15.5" x14ac:dyDescent="0.35">
      <c r="A439" s="220" t="s">
        <v>1216</v>
      </c>
      <c r="B439" s="221" t="s">
        <v>1217</v>
      </c>
      <c r="C439" s="221">
        <v>1</v>
      </c>
    </row>
    <row r="440" spans="1:3" ht="15.5" x14ac:dyDescent="0.35">
      <c r="A440" s="220" t="s">
        <v>1218</v>
      </c>
      <c r="B440" s="221" t="s">
        <v>1219</v>
      </c>
      <c r="C440" s="221">
        <v>1</v>
      </c>
    </row>
    <row r="441" spans="1:3" ht="15.5" x14ac:dyDescent="0.35">
      <c r="A441" s="220" t="s">
        <v>1220</v>
      </c>
      <c r="B441" s="221" t="s">
        <v>1221</v>
      </c>
      <c r="C441" s="221">
        <v>1</v>
      </c>
    </row>
    <row r="442" spans="1:3" ht="15.5" x14ac:dyDescent="0.35">
      <c r="A442" s="220" t="s">
        <v>1406</v>
      </c>
      <c r="B442" s="221" t="s">
        <v>1407</v>
      </c>
      <c r="C442" s="221">
        <v>1</v>
      </c>
    </row>
    <row r="443" spans="1:3" ht="15.5" x14ac:dyDescent="0.35">
      <c r="A443" s="220" t="s">
        <v>1408</v>
      </c>
      <c r="B443" s="221" t="s">
        <v>1409</v>
      </c>
      <c r="C443" s="221">
        <v>1</v>
      </c>
    </row>
    <row r="444" spans="1:3" ht="15.5" x14ac:dyDescent="0.35">
      <c r="A444" s="220" t="s">
        <v>1410</v>
      </c>
      <c r="B444" s="221" t="s">
        <v>1411</v>
      </c>
      <c r="C444" s="221">
        <v>1</v>
      </c>
    </row>
    <row r="445" spans="1:3" ht="15.5" x14ac:dyDescent="0.35">
      <c r="A445" s="220" t="s">
        <v>1412</v>
      </c>
      <c r="B445" s="221" t="s">
        <v>1413</v>
      </c>
      <c r="C445" s="221">
        <v>1</v>
      </c>
    </row>
    <row r="446" spans="1:3" ht="15.5" x14ac:dyDescent="0.35">
      <c r="A446" s="220" t="s">
        <v>1414</v>
      </c>
      <c r="B446" s="221" t="s">
        <v>1415</v>
      </c>
      <c r="C446" s="221">
        <v>1</v>
      </c>
    </row>
    <row r="447" spans="1:3" ht="15.5" x14ac:dyDescent="0.35">
      <c r="A447" s="220" t="s">
        <v>1416</v>
      </c>
      <c r="B447" s="221" t="s">
        <v>1417</v>
      </c>
      <c r="C447" s="221">
        <v>1</v>
      </c>
    </row>
    <row r="448" spans="1:3" ht="31" x14ac:dyDescent="0.35">
      <c r="A448" s="220" t="s">
        <v>1418</v>
      </c>
      <c r="B448" s="221" t="s">
        <v>1419</v>
      </c>
      <c r="C448" s="221">
        <v>1</v>
      </c>
    </row>
    <row r="449" spans="1:3" ht="31" x14ac:dyDescent="0.35">
      <c r="A449" s="220" t="s">
        <v>1420</v>
      </c>
      <c r="B449" s="221" t="s">
        <v>1421</v>
      </c>
      <c r="C449" s="221">
        <v>1</v>
      </c>
    </row>
    <row r="450" spans="1:3" ht="15.5" x14ac:dyDescent="0.35">
      <c r="A450" s="220" t="s">
        <v>1422</v>
      </c>
      <c r="B450" s="221" t="s">
        <v>1423</v>
      </c>
      <c r="C450" s="221">
        <v>1</v>
      </c>
    </row>
    <row r="451" spans="1:3" ht="15.5" x14ac:dyDescent="0.35">
      <c r="A451" s="220" t="s">
        <v>1424</v>
      </c>
      <c r="B451" s="221" t="s">
        <v>1425</v>
      </c>
      <c r="C451" s="221">
        <v>1</v>
      </c>
    </row>
    <row r="452" spans="1:3" ht="15.5" x14ac:dyDescent="0.35">
      <c r="A452" s="220" t="s">
        <v>1222</v>
      </c>
      <c r="B452" s="221" t="s">
        <v>1223</v>
      </c>
      <c r="C452" s="221">
        <v>1</v>
      </c>
    </row>
    <row r="453" spans="1:3" ht="15.5" x14ac:dyDescent="0.35">
      <c r="A453" s="220" t="s">
        <v>1426</v>
      </c>
      <c r="B453" s="221" t="s">
        <v>1427</v>
      </c>
      <c r="C453" s="221">
        <v>1</v>
      </c>
    </row>
    <row r="454" spans="1:3" ht="15.5" x14ac:dyDescent="0.35">
      <c r="A454" s="220" t="s">
        <v>1428</v>
      </c>
      <c r="B454" s="221" t="s">
        <v>1433</v>
      </c>
      <c r="C454" s="221">
        <v>1</v>
      </c>
    </row>
    <row r="455" spans="1:3" ht="15.5" x14ac:dyDescent="0.35">
      <c r="A455" s="220" t="s">
        <v>1434</v>
      </c>
      <c r="B455" s="221" t="s">
        <v>1435</v>
      </c>
      <c r="C455" s="221">
        <v>1</v>
      </c>
    </row>
    <row r="456" spans="1:3" ht="15.5" x14ac:dyDescent="0.35">
      <c r="A456" s="220" t="s">
        <v>1436</v>
      </c>
      <c r="B456" s="221" t="s">
        <v>1437</v>
      </c>
      <c r="C456" s="221">
        <v>1</v>
      </c>
    </row>
    <row r="457" spans="1:3" ht="15.5" x14ac:dyDescent="0.35">
      <c r="A457" s="220" t="s">
        <v>1438</v>
      </c>
      <c r="B457" s="221" t="s">
        <v>1439</v>
      </c>
      <c r="C457" s="221">
        <v>1</v>
      </c>
    </row>
    <row r="458" spans="1:3" ht="15.5" x14ac:dyDescent="0.35">
      <c r="A458" s="220" t="s">
        <v>1440</v>
      </c>
      <c r="B458" s="221" t="s">
        <v>1441</v>
      </c>
      <c r="C458" s="221">
        <v>1</v>
      </c>
    </row>
    <row r="459" spans="1:3" ht="15.5" x14ac:dyDescent="0.35">
      <c r="A459" s="220" t="s">
        <v>1442</v>
      </c>
      <c r="B459" s="221" t="s">
        <v>1443</v>
      </c>
      <c r="C459" s="221">
        <v>1</v>
      </c>
    </row>
    <row r="460" spans="1:3" ht="15.5" x14ac:dyDescent="0.35">
      <c r="A460" s="220" t="s">
        <v>1444</v>
      </c>
      <c r="B460" s="221" t="s">
        <v>1445</v>
      </c>
      <c r="C460" s="221">
        <v>1</v>
      </c>
    </row>
    <row r="461" spans="1:3" ht="15.5" x14ac:dyDescent="0.35">
      <c r="A461" s="220" t="s">
        <v>1446</v>
      </c>
      <c r="B461" s="221" t="s">
        <v>1447</v>
      </c>
      <c r="C461" s="221">
        <v>1</v>
      </c>
    </row>
    <row r="462" spans="1:3" ht="15.5" x14ac:dyDescent="0.35">
      <c r="A462" s="220" t="s">
        <v>1448</v>
      </c>
      <c r="B462" s="221" t="s">
        <v>1449</v>
      </c>
      <c r="C462" s="221">
        <v>1</v>
      </c>
    </row>
    <row r="463" spans="1:3" ht="15.5" x14ac:dyDescent="0.35">
      <c r="A463" s="220" t="s">
        <v>1224</v>
      </c>
      <c r="B463" s="221" t="s">
        <v>1225</v>
      </c>
      <c r="C463" s="221">
        <v>1</v>
      </c>
    </row>
    <row r="464" spans="1:3" ht="15.5" x14ac:dyDescent="0.35">
      <c r="A464" s="220" t="s">
        <v>1450</v>
      </c>
      <c r="B464" s="221" t="s">
        <v>1451</v>
      </c>
      <c r="C464" s="221">
        <v>1</v>
      </c>
    </row>
    <row r="465" spans="1:3" ht="15.5" x14ac:dyDescent="0.35">
      <c r="A465" s="220" t="s">
        <v>1769</v>
      </c>
      <c r="B465" s="221" t="s">
        <v>1770</v>
      </c>
      <c r="C465" s="221">
        <v>1</v>
      </c>
    </row>
    <row r="466" spans="1:3" ht="15.5" x14ac:dyDescent="0.35">
      <c r="A466" s="220" t="s">
        <v>1771</v>
      </c>
      <c r="B466" s="221" t="s">
        <v>1772</v>
      </c>
      <c r="C466" s="221">
        <v>1</v>
      </c>
    </row>
    <row r="467" spans="1:3" ht="15.5" x14ac:dyDescent="0.35">
      <c r="A467" s="220" t="s">
        <v>1773</v>
      </c>
      <c r="B467" s="221" t="s">
        <v>1774</v>
      </c>
      <c r="C467" s="221">
        <v>1</v>
      </c>
    </row>
    <row r="468" spans="1:3" ht="15.5" x14ac:dyDescent="0.35">
      <c r="A468" s="220" t="s">
        <v>1775</v>
      </c>
      <c r="B468" s="221" t="s">
        <v>1776</v>
      </c>
      <c r="C468" s="221">
        <v>1</v>
      </c>
    </row>
    <row r="469" spans="1:3" ht="15.5" x14ac:dyDescent="0.35">
      <c r="A469" s="220" t="s">
        <v>1777</v>
      </c>
      <c r="B469" s="221" t="s">
        <v>1778</v>
      </c>
      <c r="C469" s="221">
        <v>1</v>
      </c>
    </row>
    <row r="470" spans="1:3" ht="15.5" x14ac:dyDescent="0.35">
      <c r="A470" s="220" t="s">
        <v>1779</v>
      </c>
      <c r="B470" s="221" t="s">
        <v>1780</v>
      </c>
      <c r="C470" s="221">
        <v>1</v>
      </c>
    </row>
    <row r="471" spans="1:3" ht="15.5" x14ac:dyDescent="0.35">
      <c r="A471" s="220" t="s">
        <v>1226</v>
      </c>
      <c r="B471" s="221" t="s">
        <v>1227</v>
      </c>
      <c r="C471" s="221">
        <v>1</v>
      </c>
    </row>
    <row r="472" spans="1:3" ht="15.5" x14ac:dyDescent="0.35">
      <c r="A472" s="220" t="s">
        <v>1228</v>
      </c>
      <c r="B472" s="221" t="s">
        <v>1229</v>
      </c>
      <c r="C472" s="221">
        <v>1</v>
      </c>
    </row>
    <row r="473" spans="1:3" ht="15.5" x14ac:dyDescent="0.35">
      <c r="A473" s="220" t="s">
        <v>1230</v>
      </c>
      <c r="B473" s="221" t="s">
        <v>1231</v>
      </c>
      <c r="C473" s="221">
        <v>1</v>
      </c>
    </row>
    <row r="474" spans="1:3" ht="15.5" x14ac:dyDescent="0.35">
      <c r="A474" s="220" t="s">
        <v>1232</v>
      </c>
      <c r="B474" s="221" t="s">
        <v>1233</v>
      </c>
      <c r="C474" s="221">
        <v>1</v>
      </c>
    </row>
    <row r="475" spans="1:3" ht="15.5" x14ac:dyDescent="0.35">
      <c r="A475" s="220" t="s">
        <v>1234</v>
      </c>
      <c r="B475" s="221" t="s">
        <v>1235</v>
      </c>
      <c r="C475" s="221">
        <v>1</v>
      </c>
    </row>
    <row r="476" spans="1:3" ht="15.5" x14ac:dyDescent="0.35">
      <c r="A476" s="220" t="s">
        <v>1236</v>
      </c>
      <c r="B476" s="221" t="s">
        <v>1237</v>
      </c>
      <c r="C476" s="221">
        <v>1</v>
      </c>
    </row>
    <row r="477" spans="1:3" ht="15.5" x14ac:dyDescent="0.35">
      <c r="A477" s="220" t="s">
        <v>1238</v>
      </c>
      <c r="B477" s="221" t="s">
        <v>1239</v>
      </c>
      <c r="C477" s="221">
        <v>1</v>
      </c>
    </row>
    <row r="478" spans="1:3" ht="15.5" x14ac:dyDescent="0.35">
      <c r="A478" s="220" t="s">
        <v>1240</v>
      </c>
      <c r="B478" s="221" t="s">
        <v>1241</v>
      </c>
      <c r="C478" s="221">
        <v>1</v>
      </c>
    </row>
    <row r="479" spans="1:3" ht="15.5" x14ac:dyDescent="0.35">
      <c r="A479" s="220" t="s">
        <v>1242</v>
      </c>
      <c r="B479" s="221" t="s">
        <v>1243</v>
      </c>
      <c r="C479" s="221">
        <v>1</v>
      </c>
    </row>
    <row r="480" spans="1:3" ht="15.5" x14ac:dyDescent="0.35">
      <c r="A480" s="220" t="s">
        <v>1244</v>
      </c>
      <c r="B480" s="221" t="s">
        <v>1245</v>
      </c>
      <c r="C480" s="221">
        <v>1</v>
      </c>
    </row>
    <row r="481" spans="1:3" ht="15.5" x14ac:dyDescent="0.35">
      <c r="A481" s="220" t="s">
        <v>1246</v>
      </c>
      <c r="B481" s="221" t="s">
        <v>1247</v>
      </c>
      <c r="C481" s="221">
        <v>1</v>
      </c>
    </row>
    <row r="482" spans="1:3" ht="15.5" x14ac:dyDescent="0.35">
      <c r="A482" s="220" t="s">
        <v>1248</v>
      </c>
      <c r="B482" s="221" t="s">
        <v>1249</v>
      </c>
      <c r="C482" s="221">
        <v>1</v>
      </c>
    </row>
    <row r="483" spans="1:3" ht="15.5" x14ac:dyDescent="0.35">
      <c r="A483" s="220" t="s">
        <v>1250</v>
      </c>
      <c r="B483" s="221" t="s">
        <v>1251</v>
      </c>
      <c r="C483" s="221">
        <v>1</v>
      </c>
    </row>
    <row r="484" spans="1:3" ht="15.5" x14ac:dyDescent="0.35">
      <c r="A484" s="220" t="s">
        <v>1252</v>
      </c>
      <c r="B484" s="221" t="s">
        <v>1253</v>
      </c>
      <c r="C484" s="221">
        <v>1</v>
      </c>
    </row>
    <row r="485" spans="1:3" ht="15.5" x14ac:dyDescent="0.35">
      <c r="A485" s="220" t="s">
        <v>1254</v>
      </c>
      <c r="B485" s="221" t="s">
        <v>1255</v>
      </c>
      <c r="C485" s="221">
        <v>1</v>
      </c>
    </row>
    <row r="486" spans="1:3" ht="15.5" x14ac:dyDescent="0.35">
      <c r="A486" s="220" t="s">
        <v>1256</v>
      </c>
      <c r="B486" s="221" t="s">
        <v>1257</v>
      </c>
      <c r="C486" s="221">
        <v>1</v>
      </c>
    </row>
    <row r="487" spans="1:3" ht="15.5" x14ac:dyDescent="0.35">
      <c r="A487" s="220" t="s">
        <v>1258</v>
      </c>
      <c r="B487" s="221" t="s">
        <v>1259</v>
      </c>
      <c r="C487" s="221">
        <v>1</v>
      </c>
    </row>
    <row r="488" spans="1:3" ht="15.5" x14ac:dyDescent="0.35">
      <c r="A488" s="220" t="s">
        <v>1260</v>
      </c>
      <c r="B488" s="221" t="s">
        <v>1261</v>
      </c>
      <c r="C488" s="221">
        <v>1</v>
      </c>
    </row>
    <row r="489" spans="1:3" ht="15.5" x14ac:dyDescent="0.35">
      <c r="A489" s="220" t="s">
        <v>1262</v>
      </c>
      <c r="B489" s="221" t="s">
        <v>1263</v>
      </c>
      <c r="C489" s="221">
        <v>1</v>
      </c>
    </row>
    <row r="490" spans="1:3" ht="15.5" x14ac:dyDescent="0.35">
      <c r="A490" s="220" t="s">
        <v>1264</v>
      </c>
      <c r="B490" s="221" t="s">
        <v>1265</v>
      </c>
      <c r="C490" s="221">
        <v>1</v>
      </c>
    </row>
    <row r="491" spans="1:3" ht="15.5" x14ac:dyDescent="0.35">
      <c r="A491" s="220" t="s">
        <v>1266</v>
      </c>
      <c r="B491" s="221" t="s">
        <v>1267</v>
      </c>
      <c r="C491" s="221">
        <v>1</v>
      </c>
    </row>
    <row r="492" spans="1:3" ht="15.5" x14ac:dyDescent="0.35">
      <c r="A492" s="220" t="s">
        <v>1268</v>
      </c>
      <c r="B492" s="221" t="s">
        <v>1269</v>
      </c>
      <c r="C492" s="221">
        <v>1</v>
      </c>
    </row>
    <row r="493" spans="1:3" ht="15.5" x14ac:dyDescent="0.35">
      <c r="A493" s="220" t="s">
        <v>1270</v>
      </c>
      <c r="B493" s="221" t="s">
        <v>1271</v>
      </c>
      <c r="C493" s="221">
        <v>1</v>
      </c>
    </row>
    <row r="494" spans="1:3" ht="15.5" x14ac:dyDescent="0.35">
      <c r="A494" s="220" t="s">
        <v>1272</v>
      </c>
      <c r="B494" s="221" t="s">
        <v>1273</v>
      </c>
      <c r="C494" s="221">
        <v>1</v>
      </c>
    </row>
    <row r="495" spans="1:3" ht="15.5" x14ac:dyDescent="0.35">
      <c r="A495" s="220" t="s">
        <v>1274</v>
      </c>
      <c r="B495" s="221" t="s">
        <v>1275</v>
      </c>
      <c r="C495" s="221">
        <v>1</v>
      </c>
    </row>
    <row r="496" spans="1:3" ht="15.5" x14ac:dyDescent="0.35">
      <c r="A496" s="220" t="s">
        <v>1276</v>
      </c>
      <c r="B496" s="221" t="s">
        <v>1277</v>
      </c>
      <c r="C496" s="221">
        <v>1</v>
      </c>
    </row>
    <row r="497" spans="1:3" ht="15.5" x14ac:dyDescent="0.35">
      <c r="A497" s="220" t="s">
        <v>1278</v>
      </c>
      <c r="B497" s="221" t="s">
        <v>1279</v>
      </c>
      <c r="C497" s="221">
        <v>1</v>
      </c>
    </row>
    <row r="498" spans="1:3" ht="15.5" x14ac:dyDescent="0.35">
      <c r="A498" s="220" t="s">
        <v>1280</v>
      </c>
      <c r="B498" s="221" t="s">
        <v>1281</v>
      </c>
      <c r="C498" s="221">
        <v>1</v>
      </c>
    </row>
    <row r="499" spans="1:3" ht="15.5" x14ac:dyDescent="0.35">
      <c r="A499" s="220" t="s">
        <v>1282</v>
      </c>
      <c r="B499" s="221" t="s">
        <v>1283</v>
      </c>
      <c r="C499" s="221">
        <v>1</v>
      </c>
    </row>
    <row r="500" spans="1:3" ht="15.5" x14ac:dyDescent="0.35">
      <c r="A500" s="220" t="s">
        <v>1284</v>
      </c>
      <c r="B500" s="221" t="s">
        <v>1285</v>
      </c>
      <c r="C500" s="221">
        <v>1</v>
      </c>
    </row>
    <row r="501" spans="1:3" ht="15.5" x14ac:dyDescent="0.35">
      <c r="A501" s="220" t="s">
        <v>1286</v>
      </c>
      <c r="B501" s="221" t="s">
        <v>1287</v>
      </c>
      <c r="C501" s="221">
        <v>1</v>
      </c>
    </row>
    <row r="502" spans="1:3" ht="15.5" x14ac:dyDescent="0.35">
      <c r="A502" s="220" t="s">
        <v>1288</v>
      </c>
      <c r="B502" s="221" t="s">
        <v>1289</v>
      </c>
      <c r="C502" s="221">
        <v>1</v>
      </c>
    </row>
    <row r="503" spans="1:3" ht="15.5" x14ac:dyDescent="0.35">
      <c r="A503" s="220" t="s">
        <v>1290</v>
      </c>
      <c r="B503" s="221" t="s">
        <v>1291</v>
      </c>
      <c r="C503" s="221">
        <v>1</v>
      </c>
    </row>
    <row r="504" spans="1:3" ht="15.5" x14ac:dyDescent="0.35">
      <c r="A504" s="220" t="s">
        <v>1292</v>
      </c>
      <c r="B504" s="221" t="s">
        <v>1293</v>
      </c>
      <c r="C504" s="221">
        <v>1</v>
      </c>
    </row>
    <row r="505" spans="1:3" ht="15.5" x14ac:dyDescent="0.35">
      <c r="A505" s="220" t="s">
        <v>1294</v>
      </c>
      <c r="B505" s="221" t="s">
        <v>1295</v>
      </c>
      <c r="C505" s="221">
        <v>1</v>
      </c>
    </row>
    <row r="506" spans="1:3" ht="15.5" x14ac:dyDescent="0.35">
      <c r="A506" s="220" t="s">
        <v>1296</v>
      </c>
      <c r="B506" s="221" t="s">
        <v>1297</v>
      </c>
      <c r="C506" s="221">
        <v>1</v>
      </c>
    </row>
    <row r="507" spans="1:3" ht="15.5" x14ac:dyDescent="0.35">
      <c r="A507" s="220" t="s">
        <v>1298</v>
      </c>
      <c r="B507" s="221" t="s">
        <v>1299</v>
      </c>
      <c r="C507" s="221">
        <v>1</v>
      </c>
    </row>
    <row r="508" spans="1:3" ht="15.5" x14ac:dyDescent="0.35">
      <c r="A508" s="220" t="s">
        <v>1300</v>
      </c>
      <c r="B508" s="221" t="s">
        <v>1301</v>
      </c>
      <c r="C508" s="221">
        <v>5</v>
      </c>
    </row>
    <row r="509" spans="1:3" ht="15.5" x14ac:dyDescent="0.35">
      <c r="A509" s="220" t="s">
        <v>1302</v>
      </c>
      <c r="B509" s="221" t="s">
        <v>1303</v>
      </c>
      <c r="C509" s="221">
        <v>4</v>
      </c>
    </row>
    <row r="510" spans="1:3" ht="15.5" x14ac:dyDescent="0.35">
      <c r="A510" s="220" t="s">
        <v>1304</v>
      </c>
      <c r="B510" s="221" t="s">
        <v>1305</v>
      </c>
      <c r="C510" s="221">
        <v>1</v>
      </c>
    </row>
    <row r="511" spans="1:3" ht="15.5" x14ac:dyDescent="0.35">
      <c r="A511" s="220" t="s">
        <v>1306</v>
      </c>
      <c r="B511" s="221" t="s">
        <v>1307</v>
      </c>
      <c r="C511" s="221">
        <v>1</v>
      </c>
    </row>
    <row r="512" spans="1:3" ht="15.5" x14ac:dyDescent="0.35">
      <c r="A512" s="220" t="s">
        <v>1308</v>
      </c>
      <c r="B512" s="221" t="s">
        <v>1309</v>
      </c>
      <c r="C512" s="221">
        <v>1</v>
      </c>
    </row>
    <row r="513" spans="1:3" ht="15.5" x14ac:dyDescent="0.35">
      <c r="A513" s="220" t="s">
        <v>1310</v>
      </c>
      <c r="B513" s="221" t="s">
        <v>1311</v>
      </c>
      <c r="C513" s="221">
        <v>1</v>
      </c>
    </row>
    <row r="514" spans="1:3" ht="15.5" x14ac:dyDescent="0.35">
      <c r="A514" s="220" t="s">
        <v>1312</v>
      </c>
      <c r="B514" s="221" t="s">
        <v>1313</v>
      </c>
      <c r="C514" s="221">
        <v>1</v>
      </c>
    </row>
    <row r="515" spans="1:3" ht="15.5" x14ac:dyDescent="0.35">
      <c r="A515" s="220" t="s">
        <v>1314</v>
      </c>
      <c r="B515" s="221" t="s">
        <v>1315</v>
      </c>
      <c r="C515" s="221">
        <v>1</v>
      </c>
    </row>
    <row r="516" spans="1:3" ht="15.5" x14ac:dyDescent="0.35">
      <c r="A516" s="220" t="s">
        <v>1316</v>
      </c>
      <c r="B516" s="221" t="s">
        <v>1317</v>
      </c>
      <c r="C516" s="221">
        <v>1</v>
      </c>
    </row>
    <row r="517" spans="1:3" ht="15.5" x14ac:dyDescent="0.35">
      <c r="A517" s="220" t="s">
        <v>1318</v>
      </c>
      <c r="B517" s="221" t="s">
        <v>1319</v>
      </c>
      <c r="C517" s="221">
        <v>1</v>
      </c>
    </row>
    <row r="518" spans="1:3" ht="15.5" x14ac:dyDescent="0.35">
      <c r="A518" s="220" t="s">
        <v>1380</v>
      </c>
      <c r="B518" s="221" t="s">
        <v>1381</v>
      </c>
      <c r="C518" s="221">
        <v>1</v>
      </c>
    </row>
    <row r="519" spans="1:3" ht="15.5" x14ac:dyDescent="0.35">
      <c r="A519" s="220" t="s">
        <v>1320</v>
      </c>
      <c r="B519" s="221" t="s">
        <v>1321</v>
      </c>
      <c r="C519" s="221">
        <v>1</v>
      </c>
    </row>
    <row r="520" spans="1:3" ht="15.5" x14ac:dyDescent="0.35">
      <c r="A520" s="220" t="s">
        <v>1322</v>
      </c>
      <c r="B520" s="221" t="s">
        <v>1323</v>
      </c>
      <c r="C520" s="221">
        <v>1</v>
      </c>
    </row>
    <row r="521" spans="1:3" ht="15.5" x14ac:dyDescent="0.35">
      <c r="A521" s="220" t="s">
        <v>1324</v>
      </c>
      <c r="B521" s="221" t="s">
        <v>1325</v>
      </c>
      <c r="C521" s="221">
        <v>1</v>
      </c>
    </row>
    <row r="522" spans="1:3" ht="15.5" x14ac:dyDescent="0.35">
      <c r="A522" s="220" t="s">
        <v>1326</v>
      </c>
      <c r="B522" s="221" t="s">
        <v>1327</v>
      </c>
      <c r="C522" s="221">
        <v>1</v>
      </c>
    </row>
    <row r="523" spans="1:3" ht="15.5" x14ac:dyDescent="0.35">
      <c r="A523" s="220" t="s">
        <v>1328</v>
      </c>
      <c r="B523" s="221" t="s">
        <v>1329</v>
      </c>
      <c r="C523" s="221">
        <v>1</v>
      </c>
    </row>
    <row r="524" spans="1:3" ht="15.5" x14ac:dyDescent="0.35">
      <c r="A524" s="220" t="s">
        <v>1330</v>
      </c>
      <c r="B524" s="221" t="s">
        <v>1331</v>
      </c>
      <c r="C524" s="221">
        <v>8</v>
      </c>
    </row>
    <row r="525" spans="1:3" ht="15.5" x14ac:dyDescent="0.35">
      <c r="A525" s="220" t="s">
        <v>1332</v>
      </c>
      <c r="B525" s="221" t="s">
        <v>1333</v>
      </c>
      <c r="C525" s="221">
        <v>1</v>
      </c>
    </row>
    <row r="526" spans="1:3" ht="15.5" x14ac:dyDescent="0.35">
      <c r="A526" s="220" t="s">
        <v>1334</v>
      </c>
      <c r="B526" s="221" t="s">
        <v>1335</v>
      </c>
      <c r="C526" s="221">
        <v>1</v>
      </c>
    </row>
    <row r="527" spans="1:3" ht="15.5" x14ac:dyDescent="0.35">
      <c r="A527" s="220" t="s">
        <v>1336</v>
      </c>
      <c r="B527" s="221" t="s">
        <v>1337</v>
      </c>
      <c r="C527" s="221">
        <v>1</v>
      </c>
    </row>
    <row r="528" spans="1:3" ht="15.5" x14ac:dyDescent="0.35">
      <c r="A528" s="220" t="s">
        <v>1338</v>
      </c>
      <c r="B528" s="221" t="s">
        <v>1339</v>
      </c>
      <c r="C528" s="221">
        <v>1</v>
      </c>
    </row>
    <row r="529" spans="1:3" ht="15.5" x14ac:dyDescent="0.35">
      <c r="A529" s="220" t="s">
        <v>1382</v>
      </c>
      <c r="B529" s="221" t="s">
        <v>1383</v>
      </c>
      <c r="C529" s="221">
        <v>1</v>
      </c>
    </row>
    <row r="530" spans="1:3" ht="15.5" x14ac:dyDescent="0.35">
      <c r="A530" s="220" t="s">
        <v>1340</v>
      </c>
      <c r="B530" s="221" t="s">
        <v>1341</v>
      </c>
      <c r="C530" s="221">
        <v>1</v>
      </c>
    </row>
    <row r="531" spans="1:3" ht="15.5" x14ac:dyDescent="0.35">
      <c r="A531" s="220" t="s">
        <v>1342</v>
      </c>
      <c r="B531" s="221" t="s">
        <v>1343</v>
      </c>
      <c r="C531" s="221">
        <v>1</v>
      </c>
    </row>
    <row r="532" spans="1:3" ht="15.5" x14ac:dyDescent="0.35">
      <c r="A532" s="220" t="s">
        <v>1344</v>
      </c>
      <c r="B532" s="221" t="s">
        <v>1345</v>
      </c>
      <c r="C532" s="221">
        <v>1</v>
      </c>
    </row>
    <row r="533" spans="1:3" ht="15.5" x14ac:dyDescent="0.35">
      <c r="A533" s="220" t="s">
        <v>1346</v>
      </c>
      <c r="B533" s="221" t="s">
        <v>1347</v>
      </c>
      <c r="C533" s="221">
        <v>1</v>
      </c>
    </row>
    <row r="534" spans="1:3" ht="15.5" x14ac:dyDescent="0.35">
      <c r="A534" s="220" t="s">
        <v>1348</v>
      </c>
      <c r="B534" s="221" t="s">
        <v>1349</v>
      </c>
      <c r="C534" s="221">
        <v>1</v>
      </c>
    </row>
    <row r="535" spans="1:3" ht="15.5" x14ac:dyDescent="0.35">
      <c r="A535" s="220" t="s">
        <v>1350</v>
      </c>
      <c r="B535" s="221" t="s">
        <v>1351</v>
      </c>
      <c r="C535" s="221">
        <v>1</v>
      </c>
    </row>
    <row r="536" spans="1:3" ht="15.5" x14ac:dyDescent="0.35">
      <c r="A536" s="220" t="s">
        <v>1352</v>
      </c>
      <c r="B536" s="221" t="s">
        <v>1353</v>
      </c>
      <c r="C536" s="221">
        <v>1</v>
      </c>
    </row>
    <row r="537" spans="1:3" ht="15.5" x14ac:dyDescent="0.35">
      <c r="A537" s="220" t="s">
        <v>1354</v>
      </c>
      <c r="B537" s="221" t="s">
        <v>1355</v>
      </c>
      <c r="C537" s="221">
        <v>1</v>
      </c>
    </row>
    <row r="538" spans="1:3" ht="15.5" x14ac:dyDescent="0.35">
      <c r="A538" s="220" t="s">
        <v>1356</v>
      </c>
      <c r="B538" s="221" t="s">
        <v>1357</v>
      </c>
      <c r="C538" s="221">
        <v>1</v>
      </c>
    </row>
    <row r="539" spans="1:3" ht="15.5" x14ac:dyDescent="0.35">
      <c r="A539" s="220" t="s">
        <v>1358</v>
      </c>
      <c r="B539" s="221" t="s">
        <v>1359</v>
      </c>
      <c r="C539" s="221">
        <v>1</v>
      </c>
    </row>
    <row r="540" spans="1:3" ht="15.5" x14ac:dyDescent="0.35">
      <c r="A540" s="220" t="s">
        <v>1384</v>
      </c>
      <c r="B540" s="221" t="s">
        <v>1385</v>
      </c>
      <c r="C540" s="221">
        <v>1</v>
      </c>
    </row>
    <row r="541" spans="1:3" ht="15.5" x14ac:dyDescent="0.35">
      <c r="A541" s="220" t="s">
        <v>1360</v>
      </c>
      <c r="B541" s="221" t="s">
        <v>1361</v>
      </c>
      <c r="C541" s="221">
        <v>1</v>
      </c>
    </row>
    <row r="542" spans="1:3" ht="15.5" x14ac:dyDescent="0.35">
      <c r="A542" s="220" t="s">
        <v>1362</v>
      </c>
      <c r="B542" s="221" t="s">
        <v>1363</v>
      </c>
      <c r="C542" s="221">
        <v>1</v>
      </c>
    </row>
    <row r="543" spans="1:3" ht="15.5" x14ac:dyDescent="0.35">
      <c r="A543" s="220" t="s">
        <v>1364</v>
      </c>
      <c r="B543" s="221" t="s">
        <v>1365</v>
      </c>
      <c r="C543" s="221">
        <v>1</v>
      </c>
    </row>
    <row r="544" spans="1:3" ht="15.5" x14ac:dyDescent="0.35">
      <c r="A544" s="220" t="s">
        <v>1366</v>
      </c>
      <c r="B544" s="221" t="s">
        <v>1367</v>
      </c>
      <c r="C544" s="221">
        <v>1</v>
      </c>
    </row>
    <row r="545" spans="1:3" ht="15.5" x14ac:dyDescent="0.35">
      <c r="A545" s="220" t="s">
        <v>1368</v>
      </c>
      <c r="B545" s="221" t="s">
        <v>1369</v>
      </c>
      <c r="C545" s="221">
        <v>1</v>
      </c>
    </row>
    <row r="546" spans="1:3" ht="15.5" x14ac:dyDescent="0.35">
      <c r="A546" s="220" t="s">
        <v>1370</v>
      </c>
      <c r="B546" s="221" t="s">
        <v>1371</v>
      </c>
      <c r="C546" s="221">
        <v>1</v>
      </c>
    </row>
    <row r="547" spans="1:3" ht="15.5" x14ac:dyDescent="0.35">
      <c r="A547" s="220" t="s">
        <v>1372</v>
      </c>
      <c r="B547" s="220" t="s">
        <v>1373</v>
      </c>
      <c r="C547" s="220">
        <v>1</v>
      </c>
    </row>
    <row r="548" spans="1:3" ht="15.5" x14ac:dyDescent="0.35">
      <c r="A548" s="220" t="s">
        <v>1374</v>
      </c>
      <c r="B548" s="220" t="s">
        <v>1375</v>
      </c>
      <c r="C548" s="220">
        <v>1</v>
      </c>
    </row>
    <row r="549" spans="1:3" ht="15.5" x14ac:dyDescent="0.35">
      <c r="A549" s="220" t="s">
        <v>1376</v>
      </c>
      <c r="B549" s="220" t="s">
        <v>1377</v>
      </c>
      <c r="C549" s="220">
        <v>1</v>
      </c>
    </row>
    <row r="550" spans="1:3" ht="15.5" x14ac:dyDescent="0.35">
      <c r="A550" s="220" t="s">
        <v>1378</v>
      </c>
      <c r="B550" s="220" t="s">
        <v>1379</v>
      </c>
      <c r="C550" s="220">
        <v>1</v>
      </c>
    </row>
    <row r="551" spans="1:3" ht="15.5" x14ac:dyDescent="0.35">
      <c r="A551" s="220" t="s">
        <v>1386</v>
      </c>
      <c r="B551" s="220" t="s">
        <v>1387</v>
      </c>
      <c r="C551" s="220">
        <v>1</v>
      </c>
    </row>
    <row r="552" spans="1:3" ht="15.5" x14ac:dyDescent="0.35">
      <c r="A552" s="220" t="s">
        <v>1388</v>
      </c>
      <c r="B552" s="220" t="s">
        <v>1389</v>
      </c>
      <c r="C552" s="220">
        <v>1</v>
      </c>
    </row>
    <row r="553" spans="1:3" ht="15.5" x14ac:dyDescent="0.35">
      <c r="A553" s="220" t="s">
        <v>1390</v>
      </c>
      <c r="B553" s="220" t="s">
        <v>1391</v>
      </c>
      <c r="C553" s="220">
        <v>1</v>
      </c>
    </row>
    <row r="554" spans="1:3" ht="15.5" x14ac:dyDescent="0.35">
      <c r="A554" s="220" t="s">
        <v>1392</v>
      </c>
      <c r="B554" s="220" t="s">
        <v>1393</v>
      </c>
      <c r="C554" s="220">
        <v>1</v>
      </c>
    </row>
    <row r="555" spans="1:3" ht="15.5" x14ac:dyDescent="0.35">
      <c r="A555" s="220" t="s">
        <v>1394</v>
      </c>
      <c r="B555" s="220" t="s">
        <v>1395</v>
      </c>
      <c r="C555" s="220">
        <v>1</v>
      </c>
    </row>
    <row r="556" spans="1:3" ht="15.5" x14ac:dyDescent="0.35">
      <c r="A556" s="220" t="s">
        <v>1396</v>
      </c>
      <c r="B556" s="220" t="s">
        <v>1397</v>
      </c>
      <c r="C556" s="220">
        <v>1</v>
      </c>
    </row>
    <row r="557" spans="1:3" ht="15.5" x14ac:dyDescent="0.35">
      <c r="A557" s="220" t="s">
        <v>1398</v>
      </c>
      <c r="B557" s="220" t="s">
        <v>1399</v>
      </c>
      <c r="C557" s="220">
        <v>1</v>
      </c>
    </row>
    <row r="558" spans="1:3" ht="15.5" x14ac:dyDescent="0.35">
      <c r="A558" s="220" t="s">
        <v>1400</v>
      </c>
      <c r="B558" s="220" t="s">
        <v>1401</v>
      </c>
      <c r="C558" s="220">
        <v>1</v>
      </c>
    </row>
    <row r="559" spans="1:3" ht="15.5" x14ac:dyDescent="0.35">
      <c r="A559" s="220" t="s">
        <v>1402</v>
      </c>
      <c r="B559" s="220" t="s">
        <v>1403</v>
      </c>
      <c r="C559" s="220">
        <v>1</v>
      </c>
    </row>
    <row r="560" spans="1:3" ht="15.5" x14ac:dyDescent="0.35">
      <c r="A560" s="220" t="s">
        <v>1404</v>
      </c>
      <c r="B560" s="220" t="s">
        <v>1405</v>
      </c>
      <c r="C560" s="220">
        <v>1</v>
      </c>
    </row>
    <row r="561" spans="1:3" ht="15.5" x14ac:dyDescent="0.35">
      <c r="A561" s="220" t="s">
        <v>1113</v>
      </c>
      <c r="B561" s="220" t="s">
        <v>1114</v>
      </c>
      <c r="C561" s="220">
        <v>4</v>
      </c>
    </row>
    <row r="562" spans="1:3" ht="15.5" x14ac:dyDescent="0.35">
      <c r="A562" s="220" t="s">
        <v>1115</v>
      </c>
      <c r="B562" s="220" t="s">
        <v>420</v>
      </c>
      <c r="C562" s="220">
        <v>2</v>
      </c>
    </row>
    <row r="563" spans="1:3" ht="15.5" x14ac:dyDescent="0.35">
      <c r="A563" s="220" t="s">
        <v>1116</v>
      </c>
      <c r="B563" s="220" t="s">
        <v>1117</v>
      </c>
      <c r="C563" s="220">
        <v>4</v>
      </c>
    </row>
    <row r="564" spans="1:3" ht="15.5" x14ac:dyDescent="0.35">
      <c r="A564" s="220" t="s">
        <v>1118</v>
      </c>
      <c r="B564" s="220" t="s">
        <v>1119</v>
      </c>
      <c r="C564" s="220">
        <v>1</v>
      </c>
    </row>
    <row r="565" spans="1:3" ht="15.5" x14ac:dyDescent="0.35">
      <c r="A565" s="220" t="s">
        <v>1120</v>
      </c>
      <c r="B565" s="220" t="s">
        <v>1121</v>
      </c>
      <c r="C565" s="220">
        <v>4</v>
      </c>
    </row>
    <row r="566" spans="1:3" ht="15.5" x14ac:dyDescent="0.35">
      <c r="A566" s="220" t="s">
        <v>1122</v>
      </c>
      <c r="B566" s="220" t="s">
        <v>1123</v>
      </c>
      <c r="C566" s="220">
        <v>3</v>
      </c>
    </row>
    <row r="567" spans="1:3" ht="15.5" x14ac:dyDescent="0.35">
      <c r="A567" s="220" t="s">
        <v>1124</v>
      </c>
      <c r="B567" s="220" t="s">
        <v>1125</v>
      </c>
      <c r="C567" s="220">
        <v>5</v>
      </c>
    </row>
  </sheetData>
  <autoFilter ref="A1:D522" xr:uid="{3523B15A-EA15-4268-AA87-06846F79460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LongProp xmlns="" name="_Comments"><![CDATA[The IRS strongly recommends agencies test all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LongProp>
</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2c75e67c-ed2d-4c91-baba-8aa4949e551e" xsi:nil="true"/>
    <lcf76f155ced4ddcb4097134ff3c332f xmlns="be105e32-4fe1-4160-ab0f-41a15f6ce0eb">
      <Terms xmlns="http://schemas.microsoft.com/office/infopath/2007/PartnerControls"/>
    </lcf76f155ced4ddcb4097134ff3c332f>
    <Document_x0020_Type xmlns="be105e32-4fe1-4160-ab0f-41a15f6ce0eb"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5F9A23EE154DD5418D5EADA94C08CC29" ma:contentTypeVersion="13" ma:contentTypeDescription="Create a new document." ma:contentTypeScope="" ma:versionID="e08f4d05191f8059b0d4b1e09994242a">
  <xsd:schema xmlns:xsd="http://www.w3.org/2001/XMLSchema" xmlns:xs="http://www.w3.org/2001/XMLSchema" xmlns:p="http://schemas.microsoft.com/office/2006/metadata/properties" xmlns:ns1="http://schemas.microsoft.com/sharepoint/v3" xmlns:ns2="be105e32-4fe1-4160-ab0f-41a15f6ce0eb" xmlns:ns3="2c75e67c-ed2d-4c91-baba-8aa4949e551e" targetNamespace="http://schemas.microsoft.com/office/2006/metadata/properties" ma:root="true" ma:fieldsID="1b8e24f92483f2162cd71ff0559cad46" ns1:_="" ns2:_="" ns3:_="">
    <xsd:import namespace="http://schemas.microsoft.com/sharepoint/v3"/>
    <xsd:import namespace="be105e32-4fe1-4160-ab0f-41a15f6ce0eb"/>
    <xsd:import namespace="2c75e67c-ed2d-4c91-baba-8aa4949e551e"/>
    <xsd:element name="properties">
      <xsd:complexType>
        <xsd:sequence>
          <xsd:element name="documentManagement">
            <xsd:complexType>
              <xsd:all>
                <xsd:element ref="ns2:Document_x0020_Type" minOccurs="0"/>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e105e32-4fe1-4160-ab0f-41a15f6ce0eb" elementFormDefault="qualified">
    <xsd:import namespace="http://schemas.microsoft.com/office/2006/documentManagement/types"/>
    <xsd:import namespace="http://schemas.microsoft.com/office/infopath/2007/PartnerControls"/>
    <xsd:element name="Document_x0020_Type" ma:index="8" nillable="true" ma:displayName="Document Type" ma:description="What type of document is this? &#10;Signature Package or an Approval form F14074" ma:format="Dropdown" ma:internalName="Document_x0020_Type">
      <xsd:simpleType>
        <xsd:restriction base="dms:Choice">
          <xsd:enumeration value="Signature Package"/>
          <xsd:enumeration value="Approval Form F14074"/>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6B6665-DEF5-4DC4-92B6-BE1244C9645B}">
  <ds:schemaRefs>
    <ds:schemaRef ds:uri="http://schemas.microsoft.com/office/2006/metadata/longProperties"/>
    <ds:schemaRef ds:uri=""/>
  </ds:schemaRefs>
</ds:datastoreItem>
</file>

<file path=customXml/itemProps2.xml><?xml version="1.0" encoding="utf-8"?>
<ds:datastoreItem xmlns:ds="http://schemas.openxmlformats.org/officeDocument/2006/customXml" ds:itemID="{EA4B00EF-26BC-42AA-889A-B989A24FA6FF}">
  <ds:schemaRefs>
    <ds:schemaRef ds:uri="http://schemas.microsoft.com/sharepoint/v3/contenttype/forms"/>
  </ds:schemaRefs>
</ds:datastoreItem>
</file>

<file path=customXml/itemProps3.xml><?xml version="1.0" encoding="utf-8"?>
<ds:datastoreItem xmlns:ds="http://schemas.openxmlformats.org/officeDocument/2006/customXml" ds:itemID="{91D2CD1F-E807-4DC1-BE01-E5747A09E6CF}">
  <ds:schemaRefs>
    <ds:schemaRef ds:uri="http://purl.org/dc/dcmitype/"/>
    <ds:schemaRef ds:uri="http://schemas.microsoft.com/office/infopath/2007/PartnerControls"/>
    <ds:schemaRef ds:uri="http://schemas.microsoft.com/office/2006/metadata/properties"/>
    <ds:schemaRef ds:uri="http://schemas.openxmlformats.org/package/2006/metadata/core-properties"/>
    <ds:schemaRef ds:uri="http://schemas.microsoft.com/sharepoint/v3"/>
    <ds:schemaRef ds:uri="2c75e67c-ed2d-4c91-baba-8aa4949e551e"/>
    <ds:schemaRef ds:uri="http://schemas.microsoft.com/office/2006/documentManagement/types"/>
    <ds:schemaRef ds:uri="be105e32-4fe1-4160-ab0f-41a15f6ce0eb"/>
    <ds:schemaRef ds:uri="http://www.w3.org/XML/1998/namespace"/>
    <ds:schemaRef ds:uri="http://purl.org/dc/terms/"/>
    <ds:schemaRef ds:uri="http://purl.org/dc/elements/1.1/"/>
  </ds:schemaRefs>
</ds:datastoreItem>
</file>

<file path=customXml/itemProps4.xml><?xml version="1.0" encoding="utf-8"?>
<ds:datastoreItem xmlns:ds="http://schemas.openxmlformats.org/officeDocument/2006/customXml" ds:itemID="{1B8C4244-4761-4D06-87C0-781A85C9A5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e105e32-4fe1-4160-ab0f-41a15f6ce0eb"/>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Dashboard</vt:lpstr>
      <vt:lpstr>Results</vt:lpstr>
      <vt:lpstr>Instructions</vt:lpstr>
      <vt:lpstr>Remote Access VPN</vt:lpstr>
      <vt:lpstr>Site to Site VPN</vt:lpstr>
      <vt:lpstr>Change Log</vt:lpstr>
      <vt:lpstr>New Release Changes</vt:lpstr>
      <vt:lpstr>Issue Code Table</vt:lpstr>
      <vt:lpstr>'Change Log'!Print_Area</vt:lpstr>
      <vt:lpstr>Dashboard!Print_Area</vt:lpstr>
      <vt:lpstr>Instructions!Print_Area</vt:lpstr>
      <vt:lpstr>'New Release Changes'!Print_Area</vt:lpstr>
      <vt:lpstr>'Remote Access VPN'!Print_Area</vt:lpstr>
      <vt:lpstr>Results!Print_Area</vt:lpstr>
      <vt:lpstr>'Site to Site VPN'!Print_Area</vt:lpstr>
      <vt:lpstr>'Remote Access VPN'!Print_Titles</vt:lpstr>
      <vt:lpstr>'Site to Site VPN'!Print_Titles</vt:lpstr>
    </vt:vector>
  </TitlesOfParts>
  <Manager>Office of Safeguards</Manager>
  <Company>Internal Revenue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IT Security Compliance Evaluation</dc:subject>
  <dc:creator>Booz Allen Hamilton</dc:creator>
  <cp:keywords>usgcb, stig, pub1075</cp:keywords>
  <dc:description>The IRS strongly recommends agencies test all SCSEM settings in a development or test environment prior to deployment in production. In some cases a security setting may  impact a system’s functionality and usability. Consequently, it is important to perf</dc:description>
  <cp:lastModifiedBy>Draper Chris L</cp:lastModifiedBy>
  <cp:revision/>
  <dcterms:created xsi:type="dcterms:W3CDTF">2012-09-21T14:43:24Z</dcterms:created>
  <dcterms:modified xsi:type="dcterms:W3CDTF">2026-02-24T16:31:17Z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PID_LINKBASE">
    <vt:lpwstr/>
  </property>
  <property fmtid="{D5CDD505-2E9C-101B-9397-08002B2CF9AE}" pid="3" name="_NewReviewCycle">
    <vt:lpwstr/>
  </property>
  <property fmtid="{D5CDD505-2E9C-101B-9397-08002B2CF9AE}" pid="4" name="Subject">
    <vt:lpwstr>IT Security Compliance Evaluation</vt:lpwstr>
  </property>
  <property fmtid="{D5CDD505-2E9C-101B-9397-08002B2CF9AE}" pid="5" name="Keywords">
    <vt:lpwstr>usgcb, stig, pub1075</vt:lpwstr>
  </property>
  <property fmtid="{D5CDD505-2E9C-101B-9397-08002B2CF9AE}" pid="6" name="_Author">
    <vt:lpwstr>Booz Allen Hamilton</vt:lpwstr>
  </property>
  <property fmtid="{D5CDD505-2E9C-101B-9397-08002B2CF9AE}" pid="7" name="_Category">
    <vt:lpwstr>security</vt:lpwstr>
  </property>
  <property fmtid="{D5CDD505-2E9C-101B-9397-08002B2CF9AE}" pid="8" name="Categories">
    <vt:lpwstr/>
  </property>
  <property fmtid="{D5CDD505-2E9C-101B-9397-08002B2CF9AE}" pid="9" name="Approval Level">
    <vt:lpwstr/>
  </property>
  <property fmtid="{D5CDD505-2E9C-101B-9397-08002B2CF9AE}" pid="10" name="_Comments">
    <vt:lpwstr>The IRS strongly recommends agencies test all SCSEM settings in a development or test environment prior to deployment in production. In some cases a security setting may  impact a system’s functionality and usability. Consequently, it is important to perf</vt:lpwstr>
  </property>
  <property fmtid="{D5CDD505-2E9C-101B-9397-08002B2CF9AE}" pid="11" name="Assigned To">
    <vt:lpwstr/>
  </property>
  <property fmtid="{D5CDD505-2E9C-101B-9397-08002B2CF9AE}" pid="12" name="ContentTypeId">
    <vt:lpwstr>0x0101005F9A23EE154DD5418D5EADA94C08CC29</vt:lpwstr>
  </property>
  <property fmtid="{D5CDD505-2E9C-101B-9397-08002B2CF9AE}" pid="13" name="MediaServiceImageTags">
    <vt:lpwstr/>
  </property>
  <property fmtid="{D5CDD505-2E9C-101B-9397-08002B2CF9AE}" pid="14" name="Order">
    <vt:r8>688300</vt:r8>
  </property>
  <property fmtid="{D5CDD505-2E9C-101B-9397-08002B2CF9AE}" pid="15" name="ComplianceAssetId">
    <vt:lpwstr/>
  </property>
  <property fmtid="{D5CDD505-2E9C-101B-9397-08002B2CF9AE}" pid="16" name="_ExtendedDescription">
    <vt:lpwstr/>
  </property>
  <property fmtid="{D5CDD505-2E9C-101B-9397-08002B2CF9AE}" pid="17" name="TriggerFlowInfo">
    <vt:lpwstr/>
  </property>
</Properties>
</file>