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d88pb\Documents\Safeguard\Method\Updated SCSEM package 09-30-2021\SCSEM Package 09302021\Windows\"/>
    </mc:Choice>
  </mc:AlternateContent>
  <xr:revisionPtr revIDLastSave="0" documentId="13_ncr:1_{03E42E50-FFBB-43EF-A86E-5B0154036491}" xr6:coauthVersionLast="47" xr6:coauthVersionMax="47" xr10:uidLastSave="{00000000-0000-0000-0000-000000000000}"/>
  <bookViews>
    <workbookView xWindow="-28920" yWindow="-2085" windowWidth="29040" windowHeight="15840" tabRatio="723" xr2:uid="{00000000-000D-0000-FFFF-FFFF00000000}"/>
  </bookViews>
  <sheets>
    <sheet name="Dashboard" sheetId="5" r:id="rId1"/>
    <sheet name="Results" sheetId="6" r:id="rId2"/>
    <sheet name="Instructions" sheetId="7" r:id="rId3"/>
    <sheet name="Windows 10" sheetId="12" r:id="rId4"/>
    <sheet name="Win10 20H2" sheetId="13" r:id="rId5"/>
    <sheet name="Win10 21H1 and 21H2" sheetId="14" r:id="rId6"/>
    <sheet name="Change Log" sheetId="8" r:id="rId7"/>
    <sheet name="Issue Code Table" sheetId="11" r:id="rId8"/>
  </sheets>
  <definedNames>
    <definedName name="_xlnm._FilterDatabase" localSheetId="7" hidden="1">'Issue Code Table'!$A$1:$U$502</definedName>
    <definedName name="_xlnm._FilterDatabase" localSheetId="4" hidden="1">'Win10 20H2'!$A$2:$AH$348</definedName>
    <definedName name="_xlnm._FilterDatabase" localSheetId="5" hidden="1">'Win10 21H1 and 21H2'!$A$2:$AH$342</definedName>
    <definedName name="_xlnm._FilterDatabase" localSheetId="3" hidden="1">'Windows 10'!$A$2:$AG$344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6" l="1"/>
  <c r="D12" i="6"/>
  <c r="C12" i="6"/>
  <c r="B12" i="6"/>
  <c r="M12" i="6"/>
  <c r="O12" i="6"/>
  <c r="O52" i="6"/>
  <c r="M52" i="6"/>
  <c r="E52" i="6"/>
  <c r="D52" i="6"/>
  <c r="C52" i="6"/>
  <c r="B52" i="6"/>
  <c r="O34" i="6"/>
  <c r="M34" i="6"/>
  <c r="E34" i="6"/>
  <c r="D34" i="6"/>
  <c r="C34" i="6"/>
  <c r="B34" i="6"/>
  <c r="AA4" i="13"/>
  <c r="AA5" i="13"/>
  <c r="AA6" i="13"/>
  <c r="AA7" i="13"/>
  <c r="AA8" i="13"/>
  <c r="AA9" i="13"/>
  <c r="AA10" i="13"/>
  <c r="AA11" i="13"/>
  <c r="AA12" i="13"/>
  <c r="AA13" i="13"/>
  <c r="AA14" i="13"/>
  <c r="AA15" i="13"/>
  <c r="AA16" i="13"/>
  <c r="AA17" i="13"/>
  <c r="AA18" i="13"/>
  <c r="AA19" i="13"/>
  <c r="AA20" i="13"/>
  <c r="AA21" i="13"/>
  <c r="AA22" i="13"/>
  <c r="AA23" i="13"/>
  <c r="AA24" i="13"/>
  <c r="AA25" i="13"/>
  <c r="AA26" i="13"/>
  <c r="AA27" i="13"/>
  <c r="AA28" i="13"/>
  <c r="AA29" i="13"/>
  <c r="AA30" i="13"/>
  <c r="AA31" i="13"/>
  <c r="AA32" i="13"/>
  <c r="AA33" i="13"/>
  <c r="AA34" i="13"/>
  <c r="AA35" i="13"/>
  <c r="AA36" i="13"/>
  <c r="AA37" i="13"/>
  <c r="AA38" i="13"/>
  <c r="AA39" i="13"/>
  <c r="AA40" i="13"/>
  <c r="AA41" i="13"/>
  <c r="AA42" i="13"/>
  <c r="AA43" i="13"/>
  <c r="AA44" i="13"/>
  <c r="AA45" i="13"/>
  <c r="AA46" i="13"/>
  <c r="AA47" i="13"/>
  <c r="AA48" i="13"/>
  <c r="AA49" i="13"/>
  <c r="AA50" i="13"/>
  <c r="AA51" i="13"/>
  <c r="AA52" i="13"/>
  <c r="AA53" i="13"/>
  <c r="AA54" i="13"/>
  <c r="AA55" i="13"/>
  <c r="AA56" i="13"/>
  <c r="AA57" i="13"/>
  <c r="AA58" i="13"/>
  <c r="AA59" i="13"/>
  <c r="AA60" i="13"/>
  <c r="AA61" i="13"/>
  <c r="AA62" i="13"/>
  <c r="AA63" i="13"/>
  <c r="AA64" i="13"/>
  <c r="AA65" i="13"/>
  <c r="AA66" i="13"/>
  <c r="AA67" i="13"/>
  <c r="AA68" i="13"/>
  <c r="AA69" i="13"/>
  <c r="AA70" i="13"/>
  <c r="AA71" i="13"/>
  <c r="AA72" i="13"/>
  <c r="AA73" i="13"/>
  <c r="AA74" i="13"/>
  <c r="AA75" i="13"/>
  <c r="AA76" i="13"/>
  <c r="AA77" i="13"/>
  <c r="AA78" i="13"/>
  <c r="AA79" i="13"/>
  <c r="AA80" i="13"/>
  <c r="AA81" i="13"/>
  <c r="AA82" i="13"/>
  <c r="AA83" i="13"/>
  <c r="AA84" i="13"/>
  <c r="AA85" i="13"/>
  <c r="AA86" i="13"/>
  <c r="AA87" i="13"/>
  <c r="AA88" i="13"/>
  <c r="AA89" i="13"/>
  <c r="AA90" i="13"/>
  <c r="AA91" i="13"/>
  <c r="AA92" i="13"/>
  <c r="AA93" i="13"/>
  <c r="AA94" i="13"/>
  <c r="AA95" i="13"/>
  <c r="AA96" i="13"/>
  <c r="AA97" i="13"/>
  <c r="AA98" i="13"/>
  <c r="AA99" i="13"/>
  <c r="AA100" i="13"/>
  <c r="AA101" i="13"/>
  <c r="AA102" i="13"/>
  <c r="AA103" i="13"/>
  <c r="AA104" i="13"/>
  <c r="AA105" i="13"/>
  <c r="AA106" i="13"/>
  <c r="AA107" i="13"/>
  <c r="AA108" i="13"/>
  <c r="AA109" i="13"/>
  <c r="AA110" i="13"/>
  <c r="AA111" i="13"/>
  <c r="AA112" i="13"/>
  <c r="AA113" i="13"/>
  <c r="AA114" i="13"/>
  <c r="AA115" i="13"/>
  <c r="AA116" i="13"/>
  <c r="AA117" i="13"/>
  <c r="AA118" i="13"/>
  <c r="AA119" i="13"/>
  <c r="AA120" i="13"/>
  <c r="AA121" i="13"/>
  <c r="AA122" i="13"/>
  <c r="AA123" i="13"/>
  <c r="AA124" i="13"/>
  <c r="AA125" i="13"/>
  <c r="AA126" i="13"/>
  <c r="AA127" i="13"/>
  <c r="AA128" i="13"/>
  <c r="AA129" i="13"/>
  <c r="AA130" i="13"/>
  <c r="AA131" i="13"/>
  <c r="AA132" i="13"/>
  <c r="AA133" i="13"/>
  <c r="AA134" i="13"/>
  <c r="AA135" i="13"/>
  <c r="AA136" i="13"/>
  <c r="AA137" i="13"/>
  <c r="AA138" i="13"/>
  <c r="AA139" i="13"/>
  <c r="AA140" i="13"/>
  <c r="AA141" i="13"/>
  <c r="AA142" i="13"/>
  <c r="AA143" i="13"/>
  <c r="AA144" i="13"/>
  <c r="AA145" i="13"/>
  <c r="AA146" i="13"/>
  <c r="AA147" i="13"/>
  <c r="AA148" i="13"/>
  <c r="AA149" i="13"/>
  <c r="AA150" i="13"/>
  <c r="AA151" i="13"/>
  <c r="AA152" i="13"/>
  <c r="AA153" i="13"/>
  <c r="AA154" i="13"/>
  <c r="AA155" i="13"/>
  <c r="AA156" i="13"/>
  <c r="AA157" i="13"/>
  <c r="AA158" i="13"/>
  <c r="AA159" i="13"/>
  <c r="AA160" i="13"/>
  <c r="AA161" i="13"/>
  <c r="AA162" i="13"/>
  <c r="AA163" i="13"/>
  <c r="AA164" i="13"/>
  <c r="AA165" i="13"/>
  <c r="AA166" i="13"/>
  <c r="AA167" i="13"/>
  <c r="AA168" i="13"/>
  <c r="AA169" i="13"/>
  <c r="AA170" i="13"/>
  <c r="AA171" i="13"/>
  <c r="AA172" i="13"/>
  <c r="AA173" i="13"/>
  <c r="AA174" i="13"/>
  <c r="AA175" i="13"/>
  <c r="AA176" i="13"/>
  <c r="AA177" i="13"/>
  <c r="AA178" i="13"/>
  <c r="AA179" i="13"/>
  <c r="AA180" i="13"/>
  <c r="AA181" i="13"/>
  <c r="AA182" i="13"/>
  <c r="AA183" i="13"/>
  <c r="AA184" i="13"/>
  <c r="AA185" i="13"/>
  <c r="AA186" i="13"/>
  <c r="AA187" i="13"/>
  <c r="AA188" i="13"/>
  <c r="AA189" i="13"/>
  <c r="AA190" i="13"/>
  <c r="AA191" i="13"/>
  <c r="AA192" i="13"/>
  <c r="AA193" i="13"/>
  <c r="AA194" i="13"/>
  <c r="AA195" i="13"/>
  <c r="AA196" i="13"/>
  <c r="AA197" i="13"/>
  <c r="AA198" i="13"/>
  <c r="AA199" i="13"/>
  <c r="AA200" i="13"/>
  <c r="AA201" i="13"/>
  <c r="AA202" i="13"/>
  <c r="AA203" i="13"/>
  <c r="AA204" i="13"/>
  <c r="AA205" i="13"/>
  <c r="AA206" i="13"/>
  <c r="AA207" i="13"/>
  <c r="AA208" i="13"/>
  <c r="AA209" i="13"/>
  <c r="AA210" i="13"/>
  <c r="AA211" i="13"/>
  <c r="AA212" i="13"/>
  <c r="AA213" i="13"/>
  <c r="AA214" i="13"/>
  <c r="AA215" i="13"/>
  <c r="AA216" i="13"/>
  <c r="AA217" i="13"/>
  <c r="AA218" i="13"/>
  <c r="AA219" i="13"/>
  <c r="AA220" i="13"/>
  <c r="AA221" i="13"/>
  <c r="AA222" i="13"/>
  <c r="AA223" i="13"/>
  <c r="AA224" i="13"/>
  <c r="AA225" i="13"/>
  <c r="AA226" i="13"/>
  <c r="AA227" i="13"/>
  <c r="AA228" i="13"/>
  <c r="AA229" i="13"/>
  <c r="AA230" i="13"/>
  <c r="AA231" i="13"/>
  <c r="AA232" i="13"/>
  <c r="AA233" i="13"/>
  <c r="AA234" i="13"/>
  <c r="AA235" i="13"/>
  <c r="AA236" i="13"/>
  <c r="AA237" i="13"/>
  <c r="AA238" i="13"/>
  <c r="AA239" i="13"/>
  <c r="AA240" i="13"/>
  <c r="AA241" i="13"/>
  <c r="AA242" i="13"/>
  <c r="AA243" i="13"/>
  <c r="AA244" i="13"/>
  <c r="AA245" i="13"/>
  <c r="AA246" i="13"/>
  <c r="AA247" i="13"/>
  <c r="AA248" i="13"/>
  <c r="AA249" i="13"/>
  <c r="AA250" i="13"/>
  <c r="AA251" i="13"/>
  <c r="AA252" i="13"/>
  <c r="AA253" i="13"/>
  <c r="AA254" i="13"/>
  <c r="AA255" i="13"/>
  <c r="AA256" i="13"/>
  <c r="AA257" i="13"/>
  <c r="AA258" i="13"/>
  <c r="AA259" i="13"/>
  <c r="AA260" i="13"/>
  <c r="AA261" i="13"/>
  <c r="AA262" i="13"/>
  <c r="AA263" i="13"/>
  <c r="AA264" i="13"/>
  <c r="AA265" i="13"/>
  <c r="AA266" i="13"/>
  <c r="AA267" i="13"/>
  <c r="AA268" i="13"/>
  <c r="AA269" i="13"/>
  <c r="AA270" i="13"/>
  <c r="AA271" i="13"/>
  <c r="AA272" i="13"/>
  <c r="AA273" i="13"/>
  <c r="AA274" i="13"/>
  <c r="AA275" i="13"/>
  <c r="AA276" i="13"/>
  <c r="AA277" i="13"/>
  <c r="AA278" i="13"/>
  <c r="AA279" i="13"/>
  <c r="AA280" i="13"/>
  <c r="AA281" i="13"/>
  <c r="AA282" i="13"/>
  <c r="AA283" i="13"/>
  <c r="AA284" i="13"/>
  <c r="AA285" i="13"/>
  <c r="AA286" i="13"/>
  <c r="AA287" i="13"/>
  <c r="AA288" i="13"/>
  <c r="AA289" i="13"/>
  <c r="AA290" i="13"/>
  <c r="AA291" i="13"/>
  <c r="AA292" i="13"/>
  <c r="AA293" i="13"/>
  <c r="AA294" i="13"/>
  <c r="AA295" i="13"/>
  <c r="AA296" i="13"/>
  <c r="AA297" i="13"/>
  <c r="AA298" i="13"/>
  <c r="AA299" i="13"/>
  <c r="AA300" i="13"/>
  <c r="AA301" i="13"/>
  <c r="AA302" i="13"/>
  <c r="AA303" i="13"/>
  <c r="AA304" i="13"/>
  <c r="AA305" i="13"/>
  <c r="AA306" i="13"/>
  <c r="AA307" i="13"/>
  <c r="AA308" i="13"/>
  <c r="AA309" i="13"/>
  <c r="AA310" i="13"/>
  <c r="AA311" i="13"/>
  <c r="AA312" i="13"/>
  <c r="AA313" i="13"/>
  <c r="AA314" i="13"/>
  <c r="AA315" i="13"/>
  <c r="AA316" i="13"/>
  <c r="AA317" i="13"/>
  <c r="AA318" i="13"/>
  <c r="AA319" i="13"/>
  <c r="AA320" i="13"/>
  <c r="AA321" i="13"/>
  <c r="AA322" i="13"/>
  <c r="AA323" i="13"/>
  <c r="AA324" i="13"/>
  <c r="AA325" i="13"/>
  <c r="AA326" i="13"/>
  <c r="AA327" i="13"/>
  <c r="AA328" i="13"/>
  <c r="AA329" i="13"/>
  <c r="AA330" i="13"/>
  <c r="AA331" i="13"/>
  <c r="AA332" i="13"/>
  <c r="AA333" i="13"/>
  <c r="AA334" i="13"/>
  <c r="AA335" i="13"/>
  <c r="AA336" i="13"/>
  <c r="AA337" i="13"/>
  <c r="AA338" i="13"/>
  <c r="AA339" i="13"/>
  <c r="AA340" i="13"/>
  <c r="AA341" i="13"/>
  <c r="AA342" i="13"/>
  <c r="AA343" i="13"/>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124" i="14"/>
  <c r="AA125" i="14"/>
  <c r="AA126" i="14"/>
  <c r="AA127" i="14"/>
  <c r="AA128" i="14"/>
  <c r="AA129" i="14"/>
  <c r="AA130" i="14"/>
  <c r="AA131" i="14"/>
  <c r="AA132" i="14"/>
  <c r="AA133" i="14"/>
  <c r="AA134" i="14"/>
  <c r="AA135" i="14"/>
  <c r="AA136" i="14"/>
  <c r="AA137" i="14"/>
  <c r="AA138" i="14"/>
  <c r="AA139" i="14"/>
  <c r="AA140" i="14"/>
  <c r="AA141" i="14"/>
  <c r="AA142" i="14"/>
  <c r="AA143" i="14"/>
  <c r="AA144" i="14"/>
  <c r="AA145" i="14"/>
  <c r="AA146" i="14"/>
  <c r="AA147" i="14"/>
  <c r="AA148" i="14"/>
  <c r="AA149" i="14"/>
  <c r="AA150" i="14"/>
  <c r="AA151" i="14"/>
  <c r="AA152" i="14"/>
  <c r="AA153" i="14"/>
  <c r="AA154" i="14"/>
  <c r="AA155" i="14"/>
  <c r="AA156" i="14"/>
  <c r="AA157" i="14"/>
  <c r="AA158" i="14"/>
  <c r="AA159" i="14"/>
  <c r="AA160" i="14"/>
  <c r="AA161" i="14"/>
  <c r="AA162" i="14"/>
  <c r="AA163" i="14"/>
  <c r="AA164" i="14"/>
  <c r="AA165" i="14"/>
  <c r="AA166" i="14"/>
  <c r="AA167" i="14"/>
  <c r="AA168" i="14"/>
  <c r="AA169" i="14"/>
  <c r="AA170" i="14"/>
  <c r="AA171" i="14"/>
  <c r="AA172" i="14"/>
  <c r="AA173" i="14"/>
  <c r="AA174" i="14"/>
  <c r="AA175" i="14"/>
  <c r="AA176" i="14"/>
  <c r="AA177" i="14"/>
  <c r="AA178" i="14"/>
  <c r="AA179" i="14"/>
  <c r="AA180" i="14"/>
  <c r="AA181" i="14"/>
  <c r="AA182" i="14"/>
  <c r="AA183" i="14"/>
  <c r="AA184" i="14"/>
  <c r="AA185" i="14"/>
  <c r="AA186" i="14"/>
  <c r="AA187" i="14"/>
  <c r="AA188" i="14"/>
  <c r="AA189" i="14"/>
  <c r="AA190" i="14"/>
  <c r="AA191" i="14"/>
  <c r="AA192" i="14"/>
  <c r="AA193" i="14"/>
  <c r="AA194" i="14"/>
  <c r="AA195" i="14"/>
  <c r="AA196" i="14"/>
  <c r="AA197" i="14"/>
  <c r="AA198" i="14"/>
  <c r="AA199" i="14"/>
  <c r="AA200" i="14"/>
  <c r="AA201" i="14"/>
  <c r="AA202" i="14"/>
  <c r="AA203" i="14"/>
  <c r="AA204" i="14"/>
  <c r="AA205" i="14"/>
  <c r="AA206" i="14"/>
  <c r="AA207" i="14"/>
  <c r="AA208" i="14"/>
  <c r="AA209" i="14"/>
  <c r="AA210" i="14"/>
  <c r="AA211" i="14"/>
  <c r="AA212" i="14"/>
  <c r="AA213" i="14"/>
  <c r="AA214" i="14"/>
  <c r="AA215" i="14"/>
  <c r="AA216" i="14"/>
  <c r="AA217" i="14"/>
  <c r="AA218" i="14"/>
  <c r="AA219" i="14"/>
  <c r="AA220" i="14"/>
  <c r="AA221" i="14"/>
  <c r="AA222" i="14"/>
  <c r="AA223" i="14"/>
  <c r="AA224" i="14"/>
  <c r="AA225" i="14"/>
  <c r="AA226" i="14"/>
  <c r="AA227" i="14"/>
  <c r="AA228" i="14"/>
  <c r="AA229" i="14"/>
  <c r="AA230" i="14"/>
  <c r="AA231" i="14"/>
  <c r="AA232" i="14"/>
  <c r="AA233" i="14"/>
  <c r="AA234" i="14"/>
  <c r="AA235" i="14"/>
  <c r="AA236" i="14"/>
  <c r="AA237" i="14"/>
  <c r="AA238" i="14"/>
  <c r="AA239" i="14"/>
  <c r="AA240" i="14"/>
  <c r="AA241" i="14"/>
  <c r="AA242" i="14"/>
  <c r="AA243" i="14"/>
  <c r="AA244" i="14"/>
  <c r="AA245" i="14"/>
  <c r="AA246" i="14"/>
  <c r="AA247" i="14"/>
  <c r="AA248" i="14"/>
  <c r="AA249" i="14"/>
  <c r="AA250" i="14"/>
  <c r="AA251" i="14"/>
  <c r="AA252" i="14"/>
  <c r="AA253" i="14"/>
  <c r="AA254" i="14"/>
  <c r="AA255" i="14"/>
  <c r="AA256" i="14"/>
  <c r="AA257" i="14"/>
  <c r="AA258" i="14"/>
  <c r="AA259" i="14"/>
  <c r="AA260" i="14"/>
  <c r="AA261" i="14"/>
  <c r="AA262" i="14"/>
  <c r="AA263" i="14"/>
  <c r="AA264" i="14"/>
  <c r="AA265" i="14"/>
  <c r="AA266" i="14"/>
  <c r="AA267" i="14"/>
  <c r="AA268" i="14"/>
  <c r="AA269" i="14"/>
  <c r="AA270" i="14"/>
  <c r="AA271" i="14"/>
  <c r="AA272" i="14"/>
  <c r="AA273" i="14"/>
  <c r="AA274" i="14"/>
  <c r="AA275" i="14"/>
  <c r="AA276" i="14"/>
  <c r="AA277" i="14"/>
  <c r="AA278" i="14"/>
  <c r="AA279" i="14"/>
  <c r="AA280" i="14"/>
  <c r="AA281" i="14"/>
  <c r="AA282" i="14"/>
  <c r="AA283" i="14"/>
  <c r="AA284" i="14"/>
  <c r="AA285" i="14"/>
  <c r="AA286" i="14"/>
  <c r="AA287" i="14"/>
  <c r="AA288" i="14"/>
  <c r="AA289" i="14"/>
  <c r="AA290" i="14"/>
  <c r="AA291" i="14"/>
  <c r="AA292" i="14"/>
  <c r="AA293" i="14"/>
  <c r="AA294" i="14"/>
  <c r="AA295" i="14"/>
  <c r="AA296" i="14"/>
  <c r="AA297" i="14"/>
  <c r="AA298" i="14"/>
  <c r="AA299" i="14"/>
  <c r="AA300" i="14"/>
  <c r="AA301" i="14"/>
  <c r="AA302" i="14"/>
  <c r="AA303" i="14"/>
  <c r="AA304" i="14"/>
  <c r="AA305" i="14"/>
  <c r="AA306" i="14"/>
  <c r="AA307" i="14"/>
  <c r="AA308" i="14"/>
  <c r="AA309" i="14"/>
  <c r="AA310" i="14"/>
  <c r="AA311" i="14"/>
  <c r="AA312" i="14"/>
  <c r="AA313" i="14"/>
  <c r="AA314" i="14"/>
  <c r="AA315" i="14"/>
  <c r="AA316" i="14"/>
  <c r="AA317" i="14"/>
  <c r="AA318" i="14"/>
  <c r="AA319" i="14"/>
  <c r="AA320" i="14"/>
  <c r="AA321" i="14"/>
  <c r="AA322" i="14"/>
  <c r="AA323" i="14"/>
  <c r="AA324" i="14"/>
  <c r="AA325" i="14"/>
  <c r="AA326" i="14"/>
  <c r="AA327" i="14"/>
  <c r="AA328" i="14"/>
  <c r="AA329" i="14"/>
  <c r="AA330" i="14"/>
  <c r="AA331" i="14"/>
  <c r="AA332" i="14"/>
  <c r="AA333" i="14"/>
  <c r="AA334" i="14"/>
  <c r="AA335" i="14"/>
  <c r="AA336" i="14"/>
  <c r="AA337" i="14"/>
  <c r="AA4" i="12"/>
  <c r="AA5" i="12"/>
  <c r="AA6" i="12"/>
  <c r="AA7" i="12"/>
  <c r="AA8"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53" i="12"/>
  <c r="AA54" i="12"/>
  <c r="AA55" i="12"/>
  <c r="AA56" i="12"/>
  <c r="AA57" i="12"/>
  <c r="AA58" i="12"/>
  <c r="AA59" i="12"/>
  <c r="AA60" i="12"/>
  <c r="AA61" i="12"/>
  <c r="AA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112" i="12"/>
  <c r="AA113" i="12"/>
  <c r="AA114" i="12"/>
  <c r="AA115" i="12"/>
  <c r="AA116" i="12"/>
  <c r="AA117" i="12"/>
  <c r="AA118" i="12"/>
  <c r="AA119" i="12"/>
  <c r="AA120" i="12"/>
  <c r="AA121" i="12"/>
  <c r="AA122" i="12"/>
  <c r="AA123" i="12"/>
  <c r="AA124" i="12"/>
  <c r="AA125" i="12"/>
  <c r="AA126" i="12"/>
  <c r="AA127" i="12"/>
  <c r="AA128" i="12"/>
  <c r="AA129" i="12"/>
  <c r="AA130" i="12"/>
  <c r="AA131" i="12"/>
  <c r="AA132" i="12"/>
  <c r="AA133" i="12"/>
  <c r="AA134" i="12"/>
  <c r="AA135" i="12"/>
  <c r="AA136" i="12"/>
  <c r="AA137" i="12"/>
  <c r="AA138" i="12"/>
  <c r="AA139" i="12"/>
  <c r="AA140" i="12"/>
  <c r="AA141" i="12"/>
  <c r="AA142" i="12"/>
  <c r="AA143" i="12"/>
  <c r="AA144" i="12"/>
  <c r="AA145" i="12"/>
  <c r="AA146" i="12"/>
  <c r="AA147" i="12"/>
  <c r="AA148" i="12"/>
  <c r="AA149" i="12"/>
  <c r="AA150" i="12"/>
  <c r="AA151" i="12"/>
  <c r="AA152" i="12"/>
  <c r="AA153" i="12"/>
  <c r="AA154" i="12"/>
  <c r="AA155" i="12"/>
  <c r="AA156" i="12"/>
  <c r="AA157" i="12"/>
  <c r="AA158" i="12"/>
  <c r="AA159" i="12"/>
  <c r="AA160" i="12"/>
  <c r="AA161" i="12"/>
  <c r="AA162" i="12"/>
  <c r="AA163" i="12"/>
  <c r="AA164" i="12"/>
  <c r="AA165" i="12"/>
  <c r="AA166" i="12"/>
  <c r="AA167" i="12"/>
  <c r="AA168" i="12"/>
  <c r="AA169" i="12"/>
  <c r="AA170" i="12"/>
  <c r="AA171" i="12"/>
  <c r="AA172" i="12"/>
  <c r="AA173" i="12"/>
  <c r="AA174" i="12"/>
  <c r="AA175" i="12"/>
  <c r="AA176" i="12"/>
  <c r="AA177" i="12"/>
  <c r="AA178" i="12"/>
  <c r="AA179" i="12"/>
  <c r="AA180" i="12"/>
  <c r="AA181" i="12"/>
  <c r="AA182" i="12"/>
  <c r="AA183" i="12"/>
  <c r="AA184" i="12"/>
  <c r="AA185" i="12"/>
  <c r="AA186" i="12"/>
  <c r="AA187" i="12"/>
  <c r="AA188" i="12"/>
  <c r="AA189" i="12"/>
  <c r="AA190" i="12"/>
  <c r="AA191" i="12"/>
  <c r="AA192" i="12"/>
  <c r="AA193" i="12"/>
  <c r="AA194" i="12"/>
  <c r="AA195" i="12"/>
  <c r="AA196" i="12"/>
  <c r="AA197" i="12"/>
  <c r="AA198" i="12"/>
  <c r="AA199" i="12"/>
  <c r="AA200" i="12"/>
  <c r="AA201" i="12"/>
  <c r="AA202" i="12"/>
  <c r="AA203" i="12"/>
  <c r="AA204" i="12"/>
  <c r="AA205" i="12"/>
  <c r="AA206" i="12"/>
  <c r="AA207" i="12"/>
  <c r="AA208" i="12"/>
  <c r="AA209" i="12"/>
  <c r="AA210" i="12"/>
  <c r="AA211" i="12"/>
  <c r="AA212" i="12"/>
  <c r="AA213" i="12"/>
  <c r="AA214" i="12"/>
  <c r="AA215" i="12"/>
  <c r="AA216" i="12"/>
  <c r="AA217" i="12"/>
  <c r="AA218" i="12"/>
  <c r="AA219" i="12"/>
  <c r="AA220" i="12"/>
  <c r="AA221" i="12"/>
  <c r="AA222" i="12"/>
  <c r="AA223" i="12"/>
  <c r="AA224" i="12"/>
  <c r="AA225" i="12"/>
  <c r="AA226" i="12"/>
  <c r="AA227" i="12"/>
  <c r="AA228" i="12"/>
  <c r="AA229" i="12"/>
  <c r="AA230" i="12"/>
  <c r="AA231" i="12"/>
  <c r="AA232" i="12"/>
  <c r="AA233" i="12"/>
  <c r="AA234" i="12"/>
  <c r="AA235" i="12"/>
  <c r="AA236" i="12"/>
  <c r="AA237" i="12"/>
  <c r="AA238" i="12"/>
  <c r="AA239" i="12"/>
  <c r="AA240" i="12"/>
  <c r="AA241" i="12"/>
  <c r="AA242" i="12"/>
  <c r="AA243" i="12"/>
  <c r="AA244" i="12"/>
  <c r="AA245" i="12"/>
  <c r="AA246" i="12"/>
  <c r="AA247" i="12"/>
  <c r="AA248" i="12"/>
  <c r="AA249" i="12"/>
  <c r="AA250" i="12"/>
  <c r="AA251" i="12"/>
  <c r="AA252" i="12"/>
  <c r="AA253" i="12"/>
  <c r="AA254" i="12"/>
  <c r="AA255" i="12"/>
  <c r="AA256" i="12"/>
  <c r="AA257" i="12"/>
  <c r="AA258" i="12"/>
  <c r="AA259" i="12"/>
  <c r="AA260" i="12"/>
  <c r="AA261" i="12"/>
  <c r="AA262" i="12"/>
  <c r="AA263" i="12"/>
  <c r="AA264" i="12"/>
  <c r="AA265" i="12"/>
  <c r="AA266" i="12"/>
  <c r="AA267" i="12"/>
  <c r="AA268" i="12"/>
  <c r="AA269" i="12"/>
  <c r="AA270" i="12"/>
  <c r="AA271" i="12"/>
  <c r="AA272" i="12"/>
  <c r="AA273" i="12"/>
  <c r="AA274" i="12"/>
  <c r="AA275" i="12"/>
  <c r="AA276" i="12"/>
  <c r="AA277" i="12"/>
  <c r="AA278" i="12"/>
  <c r="AA279" i="12"/>
  <c r="AA280" i="12"/>
  <c r="AA281" i="12"/>
  <c r="AA282" i="12"/>
  <c r="AA283" i="12"/>
  <c r="AA284" i="12"/>
  <c r="AA285" i="12"/>
  <c r="AA286" i="12"/>
  <c r="AA287" i="12"/>
  <c r="AA288" i="12"/>
  <c r="AA289" i="12"/>
  <c r="AA290" i="12"/>
  <c r="AA291" i="12"/>
  <c r="AA292" i="12"/>
  <c r="AA293" i="12"/>
  <c r="AA294" i="12"/>
  <c r="AA295" i="12"/>
  <c r="AA296" i="12"/>
  <c r="AA297" i="12"/>
  <c r="AA298" i="12"/>
  <c r="AA299" i="12"/>
  <c r="AA300" i="12"/>
  <c r="AA301" i="12"/>
  <c r="AA302" i="12"/>
  <c r="AA303" i="12"/>
  <c r="AA304" i="12"/>
  <c r="AA305" i="12"/>
  <c r="AA306" i="12"/>
  <c r="AA307" i="12"/>
  <c r="AA308" i="12"/>
  <c r="AA309" i="12"/>
  <c r="AA310" i="12"/>
  <c r="AA311" i="12"/>
  <c r="AA312" i="12"/>
  <c r="AA313" i="12"/>
  <c r="AA314" i="12"/>
  <c r="AA315" i="12"/>
  <c r="AA316" i="12"/>
  <c r="AA317" i="12"/>
  <c r="AA318" i="12"/>
  <c r="AA319" i="12"/>
  <c r="AA320" i="12"/>
  <c r="AA321" i="12"/>
  <c r="AA322" i="12"/>
  <c r="AA323" i="12"/>
  <c r="AA324" i="12"/>
  <c r="AA325" i="12"/>
  <c r="AA326" i="12"/>
  <c r="AA327" i="12"/>
  <c r="AA328" i="12"/>
  <c r="AA329" i="12"/>
  <c r="AA330" i="12"/>
  <c r="AA331" i="12"/>
  <c r="AA332" i="12"/>
  <c r="AA333" i="12"/>
  <c r="AA334" i="12"/>
  <c r="AA335" i="12"/>
  <c r="AA336" i="12"/>
  <c r="AA337" i="12"/>
  <c r="AA338" i="12"/>
  <c r="AA339" i="12"/>
  <c r="F52" i="6" l="1"/>
  <c r="N52" i="6"/>
  <c r="AA3" i="14" l="1"/>
  <c r="C57" i="6" l="1"/>
  <c r="C62" i="6"/>
  <c r="C63" i="6"/>
  <c r="C58" i="6"/>
  <c r="C60" i="6"/>
  <c r="C59" i="6"/>
  <c r="C61" i="6"/>
  <c r="F57" i="6"/>
  <c r="F61" i="6"/>
  <c r="F58" i="6"/>
  <c r="F62" i="6"/>
  <c r="F59" i="6"/>
  <c r="F63" i="6"/>
  <c r="F60" i="6"/>
  <c r="E57" i="6"/>
  <c r="E61" i="6"/>
  <c r="E60" i="6"/>
  <c r="E58" i="6"/>
  <c r="E62" i="6"/>
  <c r="E59" i="6"/>
  <c r="E63" i="6"/>
  <c r="D57" i="6"/>
  <c r="D61" i="6"/>
  <c r="D58" i="6"/>
  <c r="D62" i="6"/>
  <c r="D59" i="6"/>
  <c r="D63" i="6"/>
  <c r="D60" i="6"/>
  <c r="E56" i="6"/>
  <c r="F56" i="6"/>
  <c r="C56" i="6"/>
  <c r="D56" i="6"/>
  <c r="N34" i="6"/>
  <c r="AA3" i="13"/>
  <c r="C40" i="6" l="1"/>
  <c r="D39" i="6"/>
  <c r="C42" i="6"/>
  <c r="D42" i="6"/>
  <c r="C45" i="6"/>
  <c r="E39" i="6"/>
  <c r="D41" i="6"/>
  <c r="F39" i="6"/>
  <c r="C44" i="6"/>
  <c r="C43" i="6"/>
  <c r="D45" i="6"/>
  <c r="F43" i="6"/>
  <c r="E42" i="6"/>
  <c r="D40" i="6"/>
  <c r="E41" i="6"/>
  <c r="C41" i="6"/>
  <c r="C39" i="6"/>
  <c r="E44" i="6"/>
  <c r="F40" i="6"/>
  <c r="F45" i="6"/>
  <c r="F42" i="6"/>
  <c r="F44" i="6"/>
  <c r="D44" i="6"/>
  <c r="E45" i="6"/>
  <c r="E40" i="6"/>
  <c r="D43" i="6"/>
  <c r="F41" i="6"/>
  <c r="E43" i="6"/>
  <c r="I63" i="6"/>
  <c r="I62" i="6"/>
  <c r="I60" i="6"/>
  <c r="I58" i="6"/>
  <c r="I56" i="6"/>
  <c r="I61" i="6"/>
  <c r="I59" i="6"/>
  <c r="I57" i="6"/>
  <c r="C38" i="6"/>
  <c r="F38" i="6"/>
  <c r="E38" i="6"/>
  <c r="D38" i="6"/>
  <c r="F34" i="6"/>
  <c r="N12" i="6"/>
  <c r="AA3" i="12"/>
  <c r="B29" i="6"/>
  <c r="B27" i="6"/>
  <c r="A29" i="6"/>
  <c r="H58" i="6" l="1"/>
  <c r="H62" i="6"/>
  <c r="H59" i="6"/>
  <c r="H63" i="6"/>
  <c r="H56" i="6"/>
  <c r="H60" i="6"/>
  <c r="H57" i="6"/>
  <c r="H61" i="6"/>
  <c r="I45" i="6"/>
  <c r="I43" i="6"/>
  <c r="I41" i="6"/>
  <c r="I39" i="6"/>
  <c r="I44" i="6"/>
  <c r="I42" i="6"/>
  <c r="I40" i="6"/>
  <c r="I38" i="6"/>
  <c r="F12" i="6"/>
  <c r="A27" i="6"/>
  <c r="F21" i="6"/>
  <c r="C19" i="6"/>
  <c r="C17" i="6"/>
  <c r="D20" i="6"/>
  <c r="I20" i="6" s="1"/>
  <c r="D17" i="6"/>
  <c r="I17" i="6" s="1"/>
  <c r="E20" i="6"/>
  <c r="E17" i="6"/>
  <c r="F20" i="6"/>
  <c r="F17" i="6"/>
  <c r="C22" i="6"/>
  <c r="C16" i="6"/>
  <c r="D22" i="6"/>
  <c r="I22" i="6" s="1"/>
  <c r="D16" i="6"/>
  <c r="I16" i="6" s="1"/>
  <c r="E22" i="6"/>
  <c r="E16" i="6"/>
  <c r="F22" i="6"/>
  <c r="F16" i="6"/>
  <c r="C20" i="6"/>
  <c r="C18" i="6"/>
  <c r="D23" i="6"/>
  <c r="I23" i="6" s="1"/>
  <c r="D18" i="6"/>
  <c r="I18" i="6" s="1"/>
  <c r="E23" i="6"/>
  <c r="E18" i="6"/>
  <c r="F23" i="6"/>
  <c r="F18" i="6"/>
  <c r="C23" i="6"/>
  <c r="C21" i="6"/>
  <c r="D19" i="6"/>
  <c r="I19" i="6" s="1"/>
  <c r="D21" i="6"/>
  <c r="I21" i="6" s="1"/>
  <c r="E19" i="6"/>
  <c r="E21" i="6"/>
  <c r="F19" i="6"/>
  <c r="D64" i="6" l="1"/>
  <c r="G52" i="6" s="1"/>
  <c r="H38" i="6"/>
  <c r="H42" i="6"/>
  <c r="H39" i="6"/>
  <c r="H43" i="6"/>
  <c r="H40" i="6"/>
  <c r="H44" i="6"/>
  <c r="H41" i="6"/>
  <c r="H45" i="6"/>
  <c r="H21" i="6"/>
  <c r="H16" i="6"/>
  <c r="H18" i="6"/>
  <c r="H17" i="6"/>
  <c r="H23" i="6"/>
  <c r="H20" i="6"/>
  <c r="H22" i="6"/>
  <c r="H19" i="6"/>
  <c r="D46" i="6" l="1"/>
  <c r="G34" i="6" s="1"/>
  <c r="D24" i="6"/>
  <c r="G12" i="6" s="1"/>
</calcChain>
</file>

<file path=xl/sharedStrings.xml><?xml version="1.0" encoding="utf-8"?>
<sst xmlns="http://schemas.openxmlformats.org/spreadsheetml/2006/main" count="19820" uniqueCount="7073">
  <si>
    <t>Internal Revenue Service</t>
  </si>
  <si>
    <t>Office of Safeguards</t>
  </si>
  <si>
    <t xml:space="preserve"> ▪ SCSEM Subject: Windows 10</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</si>
  <si>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</si>
  <si>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</si>
  <si>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</si>
  <si>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</si>
  <si>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</si>
  <si>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</si>
  <si>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</si>
  <si>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</si>
  <si>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</si>
  <si>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</si>
  <si>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</si>
  <si>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</si>
  <si>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</si>
  <si>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</si>
  <si>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</si>
  <si>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</si>
  <si>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</si>
  <si>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</si>
  <si>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</si>
  <si>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</si>
  <si>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</si>
  <si>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</si>
  <si>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</si>
  <si>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</si>
  <si>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</si>
  <si>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</si>
  <si>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</si>
  <si>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</si>
  <si>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</si>
  <si>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Ignore fields below</t>
  </si>
  <si>
    <t>External</t>
  </si>
  <si>
    <t>Test (Automated SCAP &amp; Manual Test Cases)</t>
  </si>
  <si>
    <t>Stand-alone</t>
  </si>
  <si>
    <t>Test (Manual Test Cases Only)</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</si>
  <si>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</si>
  <si>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</si>
  <si>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</si>
  <si>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</si>
  <si>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</si>
  <si>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Windows 10 SCSEM Test Results</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</si>
  <si>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</si>
  <si>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</si>
  <si>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</si>
  <si>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</si>
  <si>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</si>
  <si>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</si>
  <si>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</si>
  <si>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</si>
  <si>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</si>
  <si>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</si>
  <si>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</si>
  <si>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</si>
  <si>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</si>
  <si>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</si>
  <si>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</si>
  <si>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</si>
  <si>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</si>
  <si>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</si>
  <si>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</si>
  <si>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</si>
  <si>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</si>
  <si>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</si>
  <si>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Windows 10 Release 20H2 CSEM Test Results</t>
  </si>
  <si>
    <t>Windows 10 Release 21H* SCSEM Test Results</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</si>
  <si>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</si>
  <si>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</si>
  <si>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</si>
  <si>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</si>
  <si>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</si>
  <si>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</si>
  <si>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</si>
  <si>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</si>
  <si>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</si>
  <si>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</si>
  <si>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</si>
  <si>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</si>
  <si>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</si>
  <si>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</si>
  <si>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</si>
  <si>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</si>
  <si>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</si>
  <si>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</si>
  <si>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</si>
  <si>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</si>
  <si>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</si>
  <si>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</si>
  <si>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</si>
  <si>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</si>
  <si>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</si>
  <si>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</si>
  <si>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</si>
  <si>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</si>
  <si>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</si>
  <si>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</si>
  <si>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</si>
  <si>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</si>
  <si>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</si>
  <si>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</si>
  <si>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</si>
  <si>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</si>
  <si>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</si>
  <si>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</si>
  <si>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</si>
  <si>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</si>
  <si>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</si>
  <si>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</si>
  <si>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</si>
  <si>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</si>
  <si>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</si>
  <si>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</si>
  <si>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 #</t>
  </si>
  <si>
    <t>NIST ID</t>
  </si>
  <si>
    <t xml:space="preserve">NIST Control Name </t>
  </si>
  <si>
    <t>Test Method</t>
  </si>
  <si>
    <t>Section Title</t>
  </si>
  <si>
    <t>Description</t>
  </si>
  <si>
    <t>Test Procedures</t>
  </si>
  <si>
    <t>Expected Results</t>
  </si>
  <si>
    <t>Actual Results</t>
  </si>
  <si>
    <t>Status</t>
  </si>
  <si>
    <t>Finding Statement (Internal Use Only)</t>
  </si>
  <si>
    <t>Notes/Evidence</t>
  </si>
  <si>
    <t>Criticality Rating</t>
  </si>
  <si>
    <t>Issue Code</t>
  </si>
  <si>
    <t>Issue Code Mapping</t>
  </si>
  <si>
    <t>CIS Benchmark Section #</t>
  </si>
  <si>
    <t>CIS Recommendation #</t>
  </si>
  <si>
    <t>Rationale Statement</t>
  </si>
  <si>
    <t>Remediation Procedure</t>
  </si>
  <si>
    <t xml:space="preserve">Remediation Statement (Internal Use Only)         </t>
  </si>
  <si>
    <t>CAP Request Statement (Internal Use Only)</t>
  </si>
  <si>
    <t>Risk Rating (Do Not Edit)</t>
  </si>
  <si>
    <t>Win10-001</t>
  </si>
  <si>
    <t>SA-22</t>
  </si>
  <si>
    <t>Unsupported System Components</t>
  </si>
  <si>
    <t>Test (Manual)</t>
  </si>
  <si>
    <t>Vendor Support</t>
  </si>
  <si>
    <t>Set Windows base OS and service pack/release is in vendor support from Microsoft.</t>
  </si>
  <si>
    <t>Research the Microsoft website to determine whether the system is supported and currently receives security updates.</t>
  </si>
  <si>
    <t>Windows is in current general support or extended support. If in extended support, Set the agency has purchased extra support</t>
  </si>
  <si>
    <t>The system is not under current vendor support.</t>
  </si>
  <si>
    <t>End of General Support:
Varies by build.  Look up dates at microsoft.com</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</si>
  <si>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</si>
  <si>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</si>
  <si>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</si>
  <si>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</si>
  <si>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Operating System to a vendor-supported version. Once deployed, harden the upgraded system in accordance with IRS standards using the corresponding SCSEM.</t>
  </si>
  <si>
    <t>To close this finding, please provide a screenshot of the updated windows version and its patch level with the agency's CAP.</t>
  </si>
  <si>
    <t>Win10-002</t>
  </si>
  <si>
    <t>SI-2</t>
  </si>
  <si>
    <t>Flaw Remediation</t>
  </si>
  <si>
    <t>Keep OS Patch Level Current</t>
  </si>
  <si>
    <t>Determine the current patch level and date of last patch installation.</t>
  </si>
  <si>
    <t>Check the system's update history to Set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</si>
  <si>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</si>
  <si>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</si>
  <si>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</si>
  <si>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</si>
  <si>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</si>
  <si>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2010 security patches for Security-relevant software updates to include, patches, service packs, hot fixes, and antivirus signatures. </t>
  </si>
  <si>
    <t>Obtain and install the latest Windows 2010 security patches for Security-relevant software updates to include, patches, service packs, hot fixes, and antivirus signatures.</t>
  </si>
  <si>
    <t>Win10-003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</si>
  <si>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</si>
  <si>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</si>
  <si>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</si>
  <si>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</si>
  <si>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</si>
  <si>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</si>
  <si>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</si>
  <si>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</si>
  <si>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HAC65
HAC66</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</si>
  <si>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</si>
  <si>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</si>
  <si>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</si>
  <si>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</si>
  <si>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Win10-004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</si>
  <si>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</si>
  <si>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</si>
  <si>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</si>
  <si>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</si>
  <si>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</si>
  <si>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</si>
  <si>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</si>
  <si>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</si>
  <si>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</si>
  <si>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</si>
  <si>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</si>
  <si>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Win10-005</t>
  </si>
  <si>
    <t>IA-5</t>
  </si>
  <si>
    <t>Authenticator Management</t>
  </si>
  <si>
    <t>Test (Automated)</t>
  </si>
  <si>
    <t>Set "Enforce password history" to "24 or more password(s)"</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</si>
  <si>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</si>
  <si>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Navigate to the UI Path articulated in the Remediation section and confirm it is set as prescribed.</t>
  </si>
  <si>
    <t>The setting "Enforce password history" is set to "24 or more password(s)"</t>
  </si>
  <si>
    <t>The setting "Enforce password history" is not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</si>
  <si>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</si>
  <si>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</si>
  <si>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</si>
  <si>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</si>
  <si>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</si>
  <si>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</si>
  <si>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establish the recommended configuration via GP:  
Set the following UI path to 24 or more password(s): Computer Configuration\Policies\Windows Settings\Security Settings\Account Policies\Password Policy\Enforce password history.</t>
  </si>
  <si>
    <t>Set "Enforce password history" to "24 or more password(s)". One method to achieve the recommended configuration via Group Policy is to perform the following:
Set the following UI path to 24 or more password(s):
Computer Configuration\Policies\Windows Settings\Security Settings\Account Policies\Password Policy\Enforce password history</t>
  </si>
  <si>
    <t>Win10-006</t>
  </si>
  <si>
    <t>Set "Maximum password age" to 90 or fewer days for Administrators and Standard Users</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</si>
  <si>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</si>
  <si>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security setting "Maximum password age" is set to 90 or fewer days for Administrators and Standard Users</t>
  </si>
  <si>
    <t>The setting "Maximum password age" is not set to "90 or fewer days, but not 0".</t>
  </si>
  <si>
    <t>Added requirement for Standard Users</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</si>
  <si>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</si>
  <si>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</si>
  <si>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</si>
  <si>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has authorized access.</t>
  </si>
  <si>
    <t>To establish the recommended configuration via GP: 
Set the following UI path to 90 or fewer days for Administrators and  Standard Users, but not 0: Computer Configuration\Policies\Windows Settings\Security Settings\Account Policies\Password Policy\Maximum password age.</t>
  </si>
  <si>
    <t>Set "Maximum password age" to 90 or fewer days for all Users, but not 0. One method to achieve the recommended configuration via Group Policy is to perform the following:
Set the following UI path to 90 or fewer days for all Users, but not 0:
Computer Configuration\Policies\Windows Settings\Security Settings\Account Policies\Password Policy\Maximum password age</t>
  </si>
  <si>
    <t>To close this finding, please provide a screenshot of the setting and/or a comprehensive group policy result report (e.g., gpresult) with the agency's CAP.</t>
  </si>
  <si>
    <t>Win10-007</t>
  </si>
  <si>
    <t>Set "Minimum password age" to "1 or more day(s)"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</si>
  <si>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</si>
  <si>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The setting "Minimum password age" is set to "1 or more day(s)"</t>
  </si>
  <si>
    <t>The setting "Minimum password age" is not set to "1 or more day(s)".</t>
  </si>
  <si>
    <t>HPW4</t>
  </si>
  <si>
    <t>HPW4: Minimum password age does not exist</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</si>
  <si>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</si>
  <si>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</si>
  <si>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establish the recommended configuration via GP:  
Set the following UI path to 1 or more day(s): Computer Configuration\Policies\Windows Settings\Security Settings\Account Policies\Password Policy\Minimum password age.</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</si>
  <si>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</si>
  <si>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Win10-008</t>
  </si>
  <si>
    <t>Set "Minimum password length" to "14 or more character(s)"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</si>
  <si>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and newer,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The recommended state for this setting is: 14or more character(s).</t>
  </si>
  <si>
    <t>The setting "Minimum password length" is set to "14 or more character(s)"</t>
  </si>
  <si>
    <t>The setting "Minimum password length" is not set to "14 or more character(s)".</t>
  </si>
  <si>
    <t>Updated from "14" to "8" to meet IRS Requirements.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</si>
  <si>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</si>
  <si>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</si>
  <si>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</si>
  <si>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</si>
  <si>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establish the recommended configuration via GP, set the following UI path to 14 or more character(s):
Computer Configuration\Policies\Windows Settings\Security Settings\Account Policies\Password Policy\Minimum password length.</t>
  </si>
  <si>
    <t>Set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</si>
  <si>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Win10-009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</si>
  <si>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</si>
  <si>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Eight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</si>
  <si>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The setting "Password must meet complexity requirements" is enabled</t>
  </si>
  <si>
    <t>The setting "Password must meet complexity requirements" is not enabled.</t>
  </si>
  <si>
    <t>HPW12</t>
  </si>
  <si>
    <t>HPW12: Passwords do not meet complexity requirements</t>
  </si>
  <si>
    <t>1.1.5</t>
  </si>
  <si>
    <t>Passwords that contain only alphanumeric characters are extremely easy to discover with several publicly available tools.</t>
  </si>
  <si>
    <t>To establish the recommended configuration via GP:  
Set the following UI path to Enabled: Computer Configuration\Policies\Windows Settings\Security Settings\Account Policies\Password Policy\Password must meet complexity requirements.</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</si>
  <si>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</si>
  <si>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Win10-010</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</si>
  <si>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</si>
  <si>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</si>
  <si>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The setting "Store passwords using reversible encryption" is disabled</t>
  </si>
  <si>
    <t>The setting "Store passwords using reversible encryption" is not disabled.</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</si>
  <si>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</si>
  <si>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</si>
  <si>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</si>
  <si>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</si>
  <si>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To establish the recommended configuration via GP:  
Set the following UI path to Disabled: Computer Configuration\Policies\Windows Settings\Security Settings\Account Policies\Password Policy\Store passwords using reversible encryption.</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</si>
  <si>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</si>
  <si>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Win10-011</t>
  </si>
  <si>
    <t>AC-7</t>
  </si>
  <si>
    <t>Unsuccessful Logon Attempts</t>
  </si>
  <si>
    <t>Set "Account lockout duration" to "120 or more minute(s)"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</si>
  <si>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t>
  </si>
  <si>
    <t>The setting "Account lockout duration" is set to "120 or greater"</t>
  </si>
  <si>
    <t>The setting "Account lockout duration" is not set to "120" or greater.</t>
  </si>
  <si>
    <t>Updated to "120 or greater" - Pub 1075 9/2016</t>
  </si>
  <si>
    <t>HAC10</t>
  </si>
  <si>
    <t>HAC10: Accounts do not expire after the correct period of inactivity</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</si>
  <si>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</si>
  <si>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</si>
  <si>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</si>
  <si>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establish the recommended configuration via GP:  
Set the following UI path to 120 or more minute(s): Computer Configuration\Policies\Windows Settings\Security Settings\Account Policies\Account Lockout Policy\Account lockout duration.</t>
  </si>
  <si>
    <t>Set "Account lockout duration" to "120 or more minute(s)". One method to achieve the recommended configuration via Group Policy is to perform the following:
Set the following UI path to 120 or more minute(s):
Computer Configuration\Policies\Windows Settings\Security Settings\Account Policies\Account Lockout Policy\Account lockout duration</t>
  </si>
  <si>
    <t>Win10-012</t>
  </si>
  <si>
    <t>Set "Account lockout threshold" to "3 or fewer invalid logon attempt(s), but not 0"</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</si>
  <si>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t>
  </si>
  <si>
    <t>The setting "Account lockout threshold" is set to "3 or fewer invalid logon attempt(s), but not 0"</t>
  </si>
  <si>
    <t>The setting "Account lockout threshold" is not set to "3 or fewer invalid logon attempt(s), but not 0".</t>
  </si>
  <si>
    <t>Account Lockout threshold- Updated from "10" or fewer to "3" or fewer to meet IRS Requirements.</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</si>
  <si>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</si>
  <si>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</si>
  <si>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</si>
  <si>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</si>
  <si>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To establish the recommended configuration via GP:  
Set the following UI path to 3 or fewer invalid login attempt(s), but not 0: Computer Configuration\Policies\Windows Settings\Security Settings\Account Policies\Account Lockout Policy\Account lockout threshold.</t>
  </si>
  <si>
    <t>Set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</si>
  <si>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Win10-013</t>
  </si>
  <si>
    <t>Set "Reset account lockout counter after" to "15 or more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</si>
  <si>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t>
  </si>
  <si>
    <t>The Reset account lockout counter after has not been set to 15 or more minute(s).</t>
  </si>
  <si>
    <t>The setting "Reset account lockout counter after" is not set to "15" or greater.</t>
  </si>
  <si>
    <t>HAC2</t>
  </si>
  <si>
    <t>HAC2: User sessions do not lock after the Publication 1075 required timeframe</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</si>
  <si>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</si>
  <si>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</si>
  <si>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establish the recommended configuration via GP, set the following UI path to 15 or more minute(s):
Computer Configuration\Policies\Windows Settings\Security Settings\Account Policies\Account Lockout Policy\Reset account lockout counter after.</t>
  </si>
  <si>
    <t>Set "Reset account lockout counter after" to "15 or more minute(s)". One method to achieve the recommended configuration via Group Policy is to perform the following:
Set the following UI path to 15 or more minute(s):
Computer Configuration\Policies\Windows Settings\Security Settings\Account Policies\Account Lockout Policy\Reset account lockout counter after</t>
  </si>
  <si>
    <t>Win10-014</t>
  </si>
  <si>
    <t>AC-6</t>
  </si>
  <si>
    <t>Least Privilege</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</si>
  <si>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</si>
  <si>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</si>
  <si>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The setting "Access Credential Manager as a trusted caller" is set to "No One"</t>
  </si>
  <si>
    <t>The setting "Access Credential Manager as a trusted caller" is not set to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</si>
  <si>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</si>
  <si>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</si>
  <si>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</si>
  <si>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</si>
  <si>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</si>
  <si>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To establish the recommended configuration via GP:  
Set the following UI path to No One: Computer Configuration\Policies\Windows Settings\Security Settings\Local Policies\User Rights Assignment\Access Credential Manager as a trusted caller.</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</si>
  <si>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</si>
  <si>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Win10-015</t>
  </si>
  <si>
    <t>Set "Access this computer from the network" to "Administrators, Remote Desktop Users"</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</si>
  <si>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Remote Desktop Users.</t>
  </si>
  <si>
    <t>The setting "Access this computer from the network" is set to "Administrators,  Remote Desktop Users"</t>
  </si>
  <si>
    <t>The setting "Access this computer from the network" is not set to "Administrators, Remote Desktop Users".</t>
  </si>
  <si>
    <t>2.2.2</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</si>
  <si>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</si>
  <si>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To establish the recommended configuration via GP:  
Set the following UI path to Administrators, Remote Desktop Users: Computer Configuration\Policies\Windows Settings\Security Settings\Local Policies\User Rights Assignment\Access this computer from the network.</t>
  </si>
  <si>
    <t>Set "Access this computer from the network" to "Administrators, Remote Desktop Users". One method to achieve the recommended configuration via Group Policy is to perform the following:
Set the following UI path to Administrators, Remote Desktop Users:
Computer Configuration\Policies\Windows Settings\Security Settings\Local Policies\User Rights Assignment\Access this computer from the network</t>
  </si>
  <si>
    <t>Win10-016</t>
  </si>
  <si>
    <t>CM-6</t>
  </si>
  <si>
    <t>Configuration Settings</t>
  </si>
  <si>
    <t>Set "Act as part of the operating system" to "No One"</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</si>
  <si>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</si>
  <si>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The setting "Act as part of the operating system" is set to "No One"</t>
  </si>
  <si>
    <t>The setting "Act as part of the operating system" is not set to "No One".</t>
  </si>
  <si>
    <t>2.2.3</t>
  </si>
  <si>
    <t>The **Act as part of the operating system** user right is extremely powerful. Anyone with this user right can take complete control of the computer and erase evidence of their activities.</t>
  </si>
  <si>
    <t>To establish the recommended configuration via GP:  
Set the following UI path to No One: Computer Configuration\Policies\Windows Settings\Security Settings\Local Policies\User Rights Assignment\Act as part of the operating system.</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</si>
  <si>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</si>
  <si>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Win10-017</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</si>
  <si>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</si>
  <si>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t>
  </si>
  <si>
    <t>The setting "Adjust memory quotas for a process" is set to "Administrators, Local Service, Network Service"</t>
  </si>
  <si>
    <t>The setting "Adjust memory quotas for a process" is not set to "Administrators, Local Service, Network Service".</t>
  </si>
  <si>
    <t>HAC61</t>
  </si>
  <si>
    <t>HAC61: User rights and permissions are not adequately configured</t>
  </si>
  <si>
    <t>2.2.4</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</si>
  <si>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</si>
  <si>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To establish the recommended configuration via GP:  
Set the following UI path to Administrators, LOCAL SERVICE, NETWORK SERVICE: Computer Configuration\Policies\Windows Settings\Security Settings\Local Policies\User Rights Assignment\Adjust memory quotas for a process.</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</si>
  <si>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</si>
  <si>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Win10-018</t>
  </si>
  <si>
    <t>Set "Allow log on locally" to "Administrators, Users"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</si>
  <si>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is: Administrators, Users.
**Note:** The Guest account is also assigned this user right by default. Although this account is disabled by default, it's recommended that you configure this setting through Group Policy. However, this user right should generally be restricted to the Administrators and Users groups. Assign this user right to the Backup Operators group if your organization requires that they have this capability.</t>
  </si>
  <si>
    <t>The setting "Allow log on locally" is set to "Administrators, Users"</t>
  </si>
  <si>
    <t>The setting "Allow log on locally" is not set to "Administrators, Users".</t>
  </si>
  <si>
    <t>2.2.5</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</si>
  <si>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</si>
  <si>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establish the recommended configuration via GP:  
Set the following UI path to Administrators, Users: Computer Configuration\Policies\Windows Settings\Security Settings\Local Policies\User Rights Assignment\Allow log on locally.</t>
  </si>
  <si>
    <t>Set "Allow log on locally" to "Administrators, Users". One method to achieve the recommended configuration via Group Policy is to perform the following:
Set the following UI path to Administrators, Users:
Computer Configuration\Policies\Windows Settings\Security Settings\Local Policies\User Rights Assignment\Allow log on locally</t>
  </si>
  <si>
    <t>Win10-019</t>
  </si>
  <si>
    <t>Set "Allow log on through Remote Desktop Services" to "Administrators, Remote Desktop Users"</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</si>
  <si>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
**Note:** The above list is to be treated as a whitelist, which implies that the above principals need not be present for assessment of this recommendation to pass.
**Note #2:** In all versions of Windows prior to Windows 7, **Remote Desktop Services** was known as **Terminal Services**, so you should substitute the older term if comparing against an older OS.</t>
  </si>
  <si>
    <t>The setting "Allow log on through Remote Desktop Services" is set to "Administrators, Remote Desktop Users"</t>
  </si>
  <si>
    <t>The setting "Allow log on through Remote Desktop Services" is not set to "Administrators, Remote Desktop Users".</t>
  </si>
  <si>
    <t>2.2.6</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</si>
  <si>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</si>
  <si>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To establish the recommended configuration via GP:  
Set the following UI path to Administrators, Remote Desktop Users: Computer Configuration\Policies\Windows Settings\Security Settings\Local Policies\User Rights Assignment\Allow log on through Remote Desktop Services.</t>
  </si>
  <si>
    <t>Set "Allow log on through Remote Desktop Services" to "Administrators, Remote Desktop Users". One method to achieve the recommended configuration via Group Policy is to perform the following:
Set the following UI path to Administrators, Remote Desktop Users:
Computer Configuration\Policies\Windows Settings\Security Settings\Local Policies\User Rights Assignment\Allow log on through Remote Desktop Services</t>
  </si>
  <si>
    <t>Win10-020</t>
  </si>
  <si>
    <t>CP-9</t>
  </si>
  <si>
    <t>Information System Backup</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</si>
  <si>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</si>
  <si>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</si>
  <si>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The setting "Back up files and directories" is set to "Administrators"</t>
  </si>
  <si>
    <t>The setting "Back up files and directories" is not set to "Administrators".</t>
  </si>
  <si>
    <t>2.2.7</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</si>
  <si>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</si>
  <si>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To establish the recommended configuration via GP:  
Set the following UI path to Administrators: Computer Configuration\Policies\Windows Settings\Security Settings\Local Policies\User Rights Assignment\Back up files and directories.</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</si>
  <si>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</si>
  <si>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Win10-021</t>
  </si>
  <si>
    <t>AU-8</t>
  </si>
  <si>
    <t>Time Stamps</t>
  </si>
  <si>
    <t>Set "Change the system time" to "Administrators, LOCAL SERVICE"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</si>
  <si>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</si>
  <si>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 setting "Change the system time" is set to "Administrators, "Local Service"</t>
  </si>
  <si>
    <t>The setting "Change the system time" is not set to "Administrators, "Local Service".</t>
  </si>
  <si>
    <t>2.2.8</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</si>
  <si>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</si>
  <si>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establish the recommended configuration via GP:  
Set the following UI path to Administrators, LOCAL SERVICE:
Computer Configuration\Policies\Windows Settings\Security Settings\Local Policies\User Rights Assignment\Change the system time.</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</si>
  <si>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</si>
  <si>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Win10-022</t>
  </si>
  <si>
    <t>Set "Change the time zone" to "Administrators, LOCAL SERVICE, Users"</t>
  </si>
  <si>
    <t>This setting determines which users can change the time zone of the computer. This ability holds no great danger for the computer and may be useful for mobile workers.
The recommended state for this setting is: Administrators, LOCAL SERVICE, Users.</t>
  </si>
  <si>
    <t>The setting "Change the time zone" is set to "Administrators, Local Service, Users"</t>
  </si>
  <si>
    <t>The setting "Change the time zone" is not set to "Administrators, Local Service, Users".</t>
  </si>
  <si>
    <t>2.2.9</t>
  </si>
  <si>
    <t>Changing the time zone represents little vulnerability because the system time is not affected. This setting merely enables users to display their preferred time zone while being synchronized with Domain Controllers in different time zones.</t>
  </si>
  <si>
    <t xml:space="preserve">To establish the recommended configuration via GP:  Set the following UI path to Administrators, LOCAL SERVICE, Users:
Computer Configuration\Policies\Windows Settings\Security Settings\Local Policies\User Rights Assignment\Change the time zone
</t>
  </si>
  <si>
    <t>Set "Change the time zone" to "Administrators, LOCAL SERVICE, Users". One method to achieve the recommended configuration via Group Policy is to perform the following:
Set the following UI path to Administrators, LOCAL SERVICE, Users:
Computer Configuration\Policies\Windows Settings\Security Settings\Local Policies\User Rights Assignment\Change the time zone</t>
  </si>
  <si>
    <t>Win10-023</t>
  </si>
  <si>
    <t>Set "Create a pagefile" to "Administrators"</t>
  </si>
  <si>
    <t>This policy setting allows users to change the size of the pagefile. By making the pagefile extremely large or extremely small, an attacker could easily affect the performance of a compromised computer.
The recommended state for this setting is: Administrators.</t>
  </si>
  <si>
    <t>The setting "Create a page file" is set to "Administrators"</t>
  </si>
  <si>
    <t>The setting "Create a page file" is not set to "Administrators".</t>
  </si>
  <si>
    <t>Limited</t>
  </si>
  <si>
    <t>2.2.10</t>
  </si>
  <si>
    <t>Users who can change the page file size could make it extremely small or move the file to a highly fragmented storage volume, which could cause reduced computer performance.</t>
  </si>
  <si>
    <t>To establish the recommended configuration via GP:  
Set the following UI path to Administrators: Computer Configuration\Policies\Windows Settings\Security Settings\Local Policies\User Rights Assignment\Create a pagefile.</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</si>
  <si>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</si>
  <si>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Win10-024</t>
  </si>
  <si>
    <t>Set "Create a token object" to "No One"</t>
  </si>
  <si>
    <t>This policy setting allows a process to create an access token, which may provide elevated rights to access sensitive data.
The recommended state for this setting is: No One.
**Note:** This user right is considered a "sensitive privilege" for the purposes of auditing.</t>
  </si>
  <si>
    <t>The setting "Create a token object" is set to "No One"</t>
  </si>
  <si>
    <t>The setting "Create a token object" is not set to "No One".</t>
  </si>
  <si>
    <t>2.2.11</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</si>
  <si>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</si>
  <si>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To establish the recommended configuration via GP:  
Set the following UI path to No One: Computer Configuration\Policies\Windows Settings\Security Settings\Local Policies\User Rights Assignment\Create a token object.</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</si>
  <si>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</si>
  <si>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Win10-025</t>
  </si>
  <si>
    <t>Set "Create global objects" to "Administrators, LOCAL SERVICE, NETWORK SERVICE,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</si>
  <si>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t>
  </si>
  <si>
    <t>The setting "Create global objects" is set to "Administrators, Local Service, Network Service, Service"</t>
  </si>
  <si>
    <t>The setting "Create global objects" is not set to "Administrators, Local Service, Network Service, Service".</t>
  </si>
  <si>
    <t>2.2.12</t>
  </si>
  <si>
    <t>Users who can create global objects could affect Windows services and processes that run under other user or system accounts. This capability could lead to a variety of problems, such as application failure, data corruption and elevation of privilege.</t>
  </si>
  <si>
    <t>To establish the recommended configuration via GP:  
Set the following UI path to Administrators, LOCAL SERVICE, NETWORK SERVICE, SERVICE: Computer Configuration\Policies\Windows Settings\Security Settings\Local Policies\User Rights Assignment\Create global objects.</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</si>
  <si>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</si>
  <si>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Win10-026</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</si>
  <si>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</si>
  <si>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</si>
  <si>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The setting "Create permanent shared objects" is set to "No One"</t>
  </si>
  <si>
    <t>The setting "Create permanent shared objects" is not set to "No One".</t>
  </si>
  <si>
    <t>2.2.13</t>
  </si>
  <si>
    <t>Users who have the **Create permanent shared objects** user right could create new shared objects and expose sensitive data to the network.</t>
  </si>
  <si>
    <t>To establish the recommended configuration via GP:  
Set the following UI path to No One: Computer Configuration\Policies\Windows Settings\Security Settings\Local Policies\User Rights Assignment\Create permanent shared objects.</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</si>
  <si>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</si>
  <si>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Win10-027</t>
  </si>
  <si>
    <t>Configure "Create symbolic links"</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</si>
  <si>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 and (when the _Hyper-V_ feature is installed) NT VIRTUAL MACHINE\Virtual Machines.</t>
  </si>
  <si>
    <t>The setting "Create symbolic links" is set to "Administrators"</t>
  </si>
  <si>
    <t>The setting "Create symbolic links" is not set to "Administrators".</t>
  </si>
  <si>
    <t>2.2.14</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</si>
  <si>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</si>
  <si>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To establish the recommended configuration via GP:  
Configure the following UI path: Computer Configuration\Policies\Windows Settings\Security Settings\Local Policies\User Rights Assignment\Create symbolic links.</t>
  </si>
  <si>
    <t>Configure "Create symbolic links". One method to achieve the recommended configuration via Group Policy is to perform the following:
Configure the following UI path:
Computer Configuration\Policies\Windows Settings\Security Settings\Local Policies\User Rights Assignment\Create symbolic links</t>
  </si>
  <si>
    <t>Win10-028</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</si>
  <si>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</si>
  <si>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</si>
  <si>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The setting "Debug programs" is set to "Administrators"</t>
  </si>
  <si>
    <t>The setting "Debug programs" is not set to "Administrators".</t>
  </si>
  <si>
    <t>2.2.15</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</si>
  <si>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</si>
  <si>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establish the recommended configuration via GP:  
Set the following UI path to Administrators: Computer Configuration\Policies\Windows Settings\Security Settings\Local Policies\User Rights Assignment\Debug programs.</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</si>
  <si>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</si>
  <si>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Win10-029</t>
  </si>
  <si>
    <t>Set "Deny access to this computer from the network" to include "Guests, Local account"</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</si>
  <si>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Local account.
**Caution:** Configuring a standalone (non-domain-joined) workstation as described above may result in an inability to remotely administer the workstation.
**Note:** The security identifier Local account is not available in Windows 7 and Windows 8.0 unless [MSKB 2871997](http://support.microsoft.com/kb/2871997) has been installed.</t>
  </si>
  <si>
    <t>The setting "Deny access to this computer from the network" includes "Guests, Local account"</t>
  </si>
  <si>
    <t>The setting "Deny access to this computer from the network" does not include "Guests, Local account".</t>
  </si>
  <si>
    <t>HAC59</t>
  </si>
  <si>
    <t>HAC59: The guest account has improper access to data and/or resources</t>
  </si>
  <si>
    <t>2.2.16</t>
  </si>
  <si>
    <t>Users who can log on to the computer over the network can enumerate lists of account names, group names, and shared resources. Users with permission to access shared folders and files can connect over the network and possibly view or modify data.</t>
  </si>
  <si>
    <t>To establish the recommended configuration via GP:  
Set the following UI path to include Guests, Local account: Computer Configuration\Policies\Windows Settings\Security Settings\Local Policies\User Rights Assignment\Deny access to this computer from the network.</t>
  </si>
  <si>
    <t>Set "Deny access to this computer from the network" to include "Guests, Local account". One method to achieve the recommended configuration via Group Policy is to perform the following:
Set the following UI path to include Guests, Local account:
Computer Configuration\Policies\Windows Settings\Security Settings\Local Policies\User Rights Assignment\Deny access to this computer from the network</t>
  </si>
  <si>
    <t>Win10-030</t>
  </si>
  <si>
    <t>Set "Deny log on as a batch job" to include "Guests"</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</si>
  <si>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</si>
  <si>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The setting "Deny log on as a batch job" includes "Guests"</t>
  </si>
  <si>
    <t>The setting "Deny log on as a batch job" does not include "Guests".</t>
  </si>
  <si>
    <t>2.2.17</t>
  </si>
  <si>
    <t>Accounts that have the **Log on as a batch job** user right could be used to schedule jobs that could consume excessive computer resources and cause a DoS condition.</t>
  </si>
  <si>
    <t>To establish the recommended configuration via GP:  
Set the following UI path to include Guests: Computer Configuration\Policies\Windows Settings\Security Settings\Local Policies\User Rights Assignment\Deny log on as a batch job.</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</si>
  <si>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</si>
  <si>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Win10-031</t>
  </si>
  <si>
    <t>Set "Deny log on as a service" to include "Guests"</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</si>
  <si>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</si>
  <si>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The setting "Deny log on as a Service" includes "Guests"</t>
  </si>
  <si>
    <t>The setting "Deny log on as a Service" does not include "Guests".</t>
  </si>
  <si>
    <t>2.2.18</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</si>
  <si>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</si>
  <si>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To establish the recommended configuration via GP:  
Set the following UI path to include Guests: Computer Configuration\Policies\Windows Settings\Security Settings\Local Policies\User Rights Assignment\Deny log on as a service.</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</si>
  <si>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</si>
  <si>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Win10-032</t>
  </si>
  <si>
    <t>Set "Deny log on locally" to include "Guests"</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</si>
  <si>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</si>
  <si>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The setting "Deny log on locally" includes "Guests"</t>
  </si>
  <si>
    <t>The setting "Deny log on locally" does not include "Guests".</t>
  </si>
  <si>
    <t>2.2.19</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</si>
  <si>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</si>
  <si>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 xml:space="preserve">To establish the recommended configuration via GP:  
Set the following UI path to include Guests: Computer Configuration\Policies\Windows Settings\Security Settings\Local Policies\User Rights Assignment\Deny log on locally. </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</si>
  <si>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</si>
  <si>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Win10-033</t>
  </si>
  <si>
    <t>Set "Deny log on through Remote Desktop Services" to include "Guests, Local account"</t>
  </si>
  <si>
    <t>This policy setting determines whether users can log on as Remote Desktop clients. After the baseline workstation is joined to a domain environment, there is no need to use local accounts to access the workstation from the network. Domain accounts can access the workstation for administration and end-user processing. This user right supersedes the **Allow log on through Remote Desktop Services** user right if an account is subject to both policies.
The recommended state for this setting is to include: Guests, Local account.
**Caution:** Configuring a standalone (non-domain-joined) workstation as described above may result in an inability to remotely administer the workstation.
**Note:** The security identifier Local account is not available in Windows 7 and Windows 8.0 unless [MSKB 2871997](http://support.microsoft.com/kb/2871997) has been installed.
**Note #2:** In all versions of Windows prior to Windows 7, **Remote Desktop Services** was known as **Terminal Services**, so you should substitute the older term if comparing against an older OS.</t>
  </si>
  <si>
    <t>The setting "Deny log on through Remote Desktop Services" includes "Guests, Local account"</t>
  </si>
  <si>
    <t>The setting "Deny log on through Remote Desktop Services" does not include "Guests, Local account".</t>
  </si>
  <si>
    <t>2.2.20</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</si>
  <si>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</si>
  <si>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Set the following UI path to include Guests, Local account: Computer Configuration\Policies\Windows Settings\Security Settings\Local Policies\User Rights Assignment\Deny log on through Remote Desktop Services.</t>
  </si>
  <si>
    <t>Set "Deny log on through Remote Desktop Services" to include "Guests, Local account". One method to achieve the recommended configuration via Group Policy is to perform the following:
Set the following UI path to include Guests, Local account:
Computer Configuration\Policies\Windows Settings\Security Settings\Local Policies\User Rights Assignment\Deny log on through Remote Desktop Services</t>
  </si>
  <si>
    <t>Win10-034</t>
  </si>
  <si>
    <t>Set "Enable computer and user accounts to be trusted for delegation" to "No One"</t>
  </si>
  <si>
    <t>This policy setting allows users to change the Trusted for Delegation setting on a computer object in Active Directory. Abuse of this privilege could allow unauthorized users to impersonate other users on the network.
The recommended state for this setting is: No One.
**Note:** This user right is considered a "sensitive privilege" for the purposes of auditing.</t>
  </si>
  <si>
    <t>The setting "Enable computer and user accounts to be trusted for delegation" is set to "No One"</t>
  </si>
  <si>
    <t>The setting "Enable computer and user accounts to be trusted for delegation" is not set to "No One".</t>
  </si>
  <si>
    <t>2.2.21</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</si>
  <si>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</si>
  <si>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establish the recommended configuration via GP:  
Set the following UI path to No One: Computer Configuration\Policies\Windows Settings\Security Settings\Local Policies\User Rights Assignment\Enable computer and user accounts to be trusted for delegation.</t>
  </si>
  <si>
    <t>Set "Enable computer and user accounts to be trusted for delegation" to "No One". One method to achieve the recommended configuration via Group Policy is to perform the following:
Set the following UI path to No One:
Computer Configuration\Policies\Windows Settings\Security Settings\Local Policies\User Rights Assignment\Enable computer and user accounts to be trusted for delegation</t>
  </si>
  <si>
    <t>Win10-035</t>
  </si>
  <si>
    <t>Set "Force shutdown from a remote system" to "Administrators"</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</si>
  <si>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</si>
  <si>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The setting "Force shutdown from a remote system" is set to "Administrators"</t>
  </si>
  <si>
    <t>The setting "Force shutdown from a remote system" is not set to "Administrators".</t>
  </si>
  <si>
    <t>2.2.22</t>
  </si>
  <si>
    <t>Any user who can shut down a computer could cause a DoS condition to occur. Therefore, this user right should be tightly restricted.</t>
  </si>
  <si>
    <t>To establish the recommended configuration via GP:  
Set the following UI path to Administrators: Computer Configuration\Policies\Windows Settings\Security Settings\Local Policies\User Rights Assignment\Force shutdown from a remote system.</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</si>
  <si>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</si>
  <si>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Win10-036</t>
  </si>
  <si>
    <t>Set "Generate security audits" to "LOCAL SERVICE, NETWORK SERVICE"</t>
  </si>
  <si>
    <t>This policy setting determines which users or processes can generate audit records in the Security log.
The recommended state for this setting is: LOCAL SERVICE, NETWORK SERVICE.
**Note:** This user right is considered a "sensitive privilege" for the purposes of auditing.</t>
  </si>
  <si>
    <t>The setting "Generate security audits" is set to "Local Service, Network Service"</t>
  </si>
  <si>
    <t>The setting "Generate security audits" is not set to "Local Service, Network Service".</t>
  </si>
  <si>
    <t>2.2.23</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</si>
  <si>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</si>
  <si>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establish the recommended configuration via GP:  
Set the following UI path to LOCAL SERVICE, NETWORK SERVICE: Computer Configuration\Policies\Windows Settings\Security Settings\Local Policies\User Rights Assignment\Generate security audits.</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</si>
  <si>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</si>
  <si>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Win10-037</t>
  </si>
  <si>
    <t>Set "Impersonate a client after authentication" to "Administrators, LOCAL SERVICE, NETWORK SERVICE, SERVICE"</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</si>
  <si>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**Note:** This user right is considered a "sensitive privilege" for the purposes of auditing.</t>
  </si>
  <si>
    <t>The setting "Impersonate a client after authentication" is set to "Administrators, Local Service, Network Service, Service"</t>
  </si>
  <si>
    <t>The setting "Impersonate a client after authentication" is not set to "Administrators, Local Service, Network Service, Service".</t>
  </si>
  <si>
    <t>2.2.24</t>
  </si>
  <si>
    <t>An attacker with the **Impersonate a client after authentication** user right could create a service, trick a client to make them connect to the service, and then impersonate that client to elevate the attacker's level of access to that of the client.</t>
  </si>
  <si>
    <t xml:space="preserve">To establish the recommended configuration via GP:  
Set the following UI path to Administrators, LOCAL SERVICE, NETWORK SERVICE, SERVICE: Computer Configuration\Policies\Windows Settings\Security Settings\Local Policies\User Rights Assignment\Impersonate a client after authentication.
</t>
  </si>
  <si>
    <t>Set "Impersonate a client after authentication"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Assignment\Impersonate a client after authentication</t>
  </si>
  <si>
    <t>Win10-038</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</si>
  <si>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</si>
  <si>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</si>
  <si>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The setting "Load and unload device drivers" is set to "Administrators"</t>
  </si>
  <si>
    <t>The setting "Load and unload device drivers" is not set to "Administrators".</t>
  </si>
  <si>
    <t>2.2.25</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</si>
  <si>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</si>
  <si>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To establish the recommended configuration via GP:  
Set the following UI path to Administrators: Computer Configuration\Policies\Windows Settings\Security Settings\Local Policies\User Rights Assignment\Load and unload device drivers.</t>
  </si>
  <si>
    <t>Set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</si>
  <si>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Win10-039</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</si>
  <si>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</si>
  <si>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</si>
  <si>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The setting "Lock pages in memory" is set to "No One"</t>
  </si>
  <si>
    <t>The setting "Lock pages in memory" is not set to "No One".</t>
  </si>
  <si>
    <t>2.2.26</t>
  </si>
  <si>
    <t>Users with the **Lock pages in memory** user right could assign physical memory to several processes, which could leave little or no RAM for other processes and result in a DoS condition.</t>
  </si>
  <si>
    <t>To establish the recommended configuration via GP:  
Set the following UI path to No One: Computer Configuration\Policies\Windows Settings\Security Settings\Local Policies\User Rights Assignment\Lock pages in memory.</t>
  </si>
  <si>
    <t>Set "Lock pages in memory" to "No One". One method to achieve the recommended configuration via Group Policy is to perform the following:
Set the following UI path to No One:
Computer Configuration\Policies\Windows Settings\Security Settings\Local Policies\User Rights Assignment\Lock pages in memory</t>
  </si>
  <si>
    <t>Win10-040</t>
  </si>
  <si>
    <t>Set "Manage auditing and security log" to "Administrators"</t>
  </si>
  <si>
    <t>This policy setting determines which users can change the auditing options for files and directories and clear the Security log.
The recommended state for this setting is: Administrators.
**Note:** This user right is considered a "sensitive privilege" for the purposes of auditing.</t>
  </si>
  <si>
    <t>The setting "Manage auditing and security log" is set to "Administrators"</t>
  </si>
  <si>
    <t>The setting "Manage auditing and security log" is not set to "Administrators".</t>
  </si>
  <si>
    <t>2.2.29</t>
  </si>
  <si>
    <t>The ability to manage the Security event log is a powerful user right and it should be closely guarded. Anyone with this user right can clear the Security log to erase important evidence of unauthorized activity.</t>
  </si>
  <si>
    <t>To establish the recommended configuration via GP:  
Set the following UI path to Administrators: Computer Configuration\Policies\Windows Settings\Security Settings\Local Policies\User Rights Assignment\Manage auditing and security log.</t>
  </si>
  <si>
    <t>Set "Manage auditing and security log" to "Administrators". One method to achieve the recommended configuration via Group Policy is to perform the following:
Set the following UI path to Administrators:
Computer Configuration\Policies\Windows Settings\Security Settings\Local Policies\User Rights Assignment\Manage auditing and security log</t>
  </si>
  <si>
    <t>Win10-041</t>
  </si>
  <si>
    <t>AC-3</t>
  </si>
  <si>
    <t>Access Enforcement</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</si>
  <si>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</si>
  <si>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</si>
  <si>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The setting "Modify an object label" is set to "No One"</t>
  </si>
  <si>
    <t>The setting "Modify an object label" is not set to "No One".</t>
  </si>
  <si>
    <t>2.2.30</t>
  </si>
  <si>
    <t>By modifying the integrity label of an object owned by another user a malicious user may cause them to execute code at a higher level of privilege than intended.</t>
  </si>
  <si>
    <t>To establish the recommended configuration via GP:  
Set the following UI path to No One: Computer Configuration\Policies\Windows Settings\Security Settings\Local Policies\User Rights Assignment\Modify an object label.</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</si>
  <si>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</si>
  <si>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Win10-042</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</si>
  <si>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</si>
  <si>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</si>
  <si>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The setting "Modify firmware environment values" is set to "Administrators"</t>
  </si>
  <si>
    <t>The setting "Modify firmware environment values" is not set to "Administrators".</t>
  </si>
  <si>
    <t>2.2.31</t>
  </si>
  <si>
    <t>Anyone who is assigned the **Modify firmware environment values** user right could configure the settings of a hardware component to cause it to fail, which could lead to data corruption or a DoS condition.</t>
  </si>
  <si>
    <t>To establish the recommended configuration via GP:  
Set the following UI path to Administrators: Computer Configuration\Policies\Windows Settings\Security Settings\Local Policies\User Rights Assignment\Modify firmware environment values.</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</si>
  <si>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</si>
  <si>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Win10-043</t>
  </si>
  <si>
    <t>Set "Perform volume maintenance tasks" to "Administrators"</t>
  </si>
  <si>
    <t>This policy setting allows users to manage the system's volume or disk configuration, which could allow a user to delete a volume and cause data loss as well as a denial-of-service condition.
The recommended state for this setting is: Administrators.</t>
  </si>
  <si>
    <t>The setting "Perform volume maintenance tasks" is set to "Administrators"</t>
  </si>
  <si>
    <t>The setting "Perform volume maintenance tasks" is not set to "Administrators".</t>
  </si>
  <si>
    <t>2.2.32</t>
  </si>
  <si>
    <t>A user who is assigned the **Perform volume maintenance tasks** user right could delete a volume, which could result in the loss of data or a DoS condition.</t>
  </si>
  <si>
    <t>To establish the recommended configuration via GP:  
Set the following UI path to Administrators: Computer Configuration\Policies\Windows Settings\Security Settings\Local Policies\User Rights Assignment\Perform volume maintenance tasks.</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</si>
  <si>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</si>
  <si>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Win10-044</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</si>
  <si>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</si>
  <si>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</si>
  <si>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The setting "Profile single process" is set to "Administrators"</t>
  </si>
  <si>
    <t>The setting "Profile single process" is not set to "Administrators".</t>
  </si>
  <si>
    <t>2.2.33</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</si>
  <si>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</si>
  <si>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Computer Configuration\Policies\Windows Settings\Security Settings\Local Policies\User Rights Assignment\Profile single process.</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</si>
  <si>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</si>
  <si>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Win10-045</t>
  </si>
  <si>
    <t>Set "Profile system performance" to "Administrators, NT SERVICE\WdiServiceHost"</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</si>
  <si>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</si>
  <si>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setting "Profile system performance" is set to "Administrators, NT SERVICE&gt;WdiServiceHost"</t>
  </si>
  <si>
    <t>The setting "Profile system performance" is not set to "Administrators, NT SERVICE&gt;WdiServiceHost".</t>
  </si>
  <si>
    <t>2.2.34</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</si>
  <si>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</si>
  <si>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Administrators, NT SERVICE\WdiServiceHost: Computer Configuration\Policies\Windows Settings\Security Settings\Local Policies\User Rights Assignment\Profile system performance.</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</si>
  <si>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</si>
  <si>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Win10-046</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</si>
  <si>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</si>
  <si>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t>
  </si>
  <si>
    <t>The setting "Replace a process level token" is set to "Local Service, Network Service"</t>
  </si>
  <si>
    <t>The setting "Replace a process level token" is not set to "Local Service, Network Service".</t>
  </si>
  <si>
    <t>2.2.35</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</si>
  <si>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</si>
  <si>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establish the recommended configuration via GP:  
Set the following UI path to LOCAL SERVICE, NETWORK SERVICE: Computer Configuration\Policies\Windows Settings\Security Settings\Local Policies\User Rights Assignment\Replace a process level token.</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</si>
  <si>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</si>
  <si>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Win10-047</t>
  </si>
  <si>
    <t>Set "Restore files and directories" to "Administrators"</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</si>
  <si>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</si>
  <si>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The setting "Restore files and directories" is set to "Administrators"</t>
  </si>
  <si>
    <t>The setting "Restore files and directories" is not set to "Administrators".</t>
  </si>
  <si>
    <t>2.2.36</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</si>
  <si>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</si>
  <si>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To establish the recommended configuration via GP:  
Set the following UI path to Administrators: Computer Configuration\Policies\Windows Settings\Security Settings\Local Policies\User Rights Assignment\Restore files and directories.</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</si>
  <si>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</si>
  <si>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Win10-048</t>
  </si>
  <si>
    <t>Set "Shut down the system" to "Administrators, Users"</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</si>
  <si>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 Users.</t>
  </si>
  <si>
    <t>The setting "Shut down the system" is set to "Administrators, Users"</t>
  </si>
  <si>
    <t>The setting "Shut down the system" is not set to "Administrators, Users".</t>
  </si>
  <si>
    <t>2.2.37</t>
  </si>
  <si>
    <t>The ability to shut down a workstation should be available generally to Administrators and authorized users of that workstation, but not permitted for guests or unauthorized users - in order to prevent a Denial of Service attack.</t>
  </si>
  <si>
    <t>To establish the recommended configuration via GP:  
Set the following UI path to Administrators, Users: Computer Configuration\Policies\Windows Settings\Security Settings\Local Policies\User Rights Assignment\Shut down the system.</t>
  </si>
  <si>
    <t>Set "Shut down the system" to "Administrators, Users". One method to achieve the recommended configuration via Group Policy is to perform the following:
Set the following UI path to Administrators, Users:
Computer Configuration\Policies\Windows Settings\Security Settings\Local Policies\User Rights Assignment\Shut down the system</t>
  </si>
  <si>
    <t>Win10-049</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</si>
  <si>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</si>
  <si>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</si>
  <si>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The setting 'take ownership of files or other objects" is set to "Administrators"</t>
  </si>
  <si>
    <t>The setting 'take ownership of files or other objects" is not set to "Administrators".</t>
  </si>
  <si>
    <t>2.2.38</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</si>
  <si>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</si>
  <si>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establish the recommended configuration via GP:  
Set the following UI path to Administrators: Computer Configuration\Policies\Windows Settings\Security Settings\Local Policies\User Rights Assignment\Take ownership of files or other objects.</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</si>
  <si>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</si>
  <si>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Win10-050</t>
  </si>
  <si>
    <t>Set "Accounts: Administrator account status" to "Disabled"</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</si>
  <si>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
The recommended state for this setting is: Disabled.</t>
  </si>
  <si>
    <t>The setting "Accounts: Administrator account status" is disabled</t>
  </si>
  <si>
    <t>The setting "Accounts: Administrator account status" is not disabled.</t>
  </si>
  <si>
    <t>HAC27</t>
  </si>
  <si>
    <t>HAC27: Default accounts have not been disabled or renamed</t>
  </si>
  <si>
    <t>2.3.1</t>
  </si>
  <si>
    <t>2.3.1.1</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</si>
  <si>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</si>
  <si>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establish the recommended configuration via GP:  
Set the following UI path to Disabled: Computer Configuration\Policies\Windows Settings\Security Settings\Local Policies\Security Options\Accounts: Administrator account status.</t>
  </si>
  <si>
    <t>Set "Accounts: Administrator account status" to "Disabled". One method to achieve the recommended configuration via Group Policy is to perform the following:
Set the following UI path to Disabled:
Computer Configuration\Policies\Windows Settings\Security Settings\Local Policies\Security Options\Accounts: Administrator account status</t>
  </si>
  <si>
    <t>Win10-051</t>
  </si>
  <si>
    <t>IA-8</t>
  </si>
  <si>
    <t>Identification and Authentication (Non- Organizational Users)</t>
  </si>
  <si>
    <t>Set "Accounts: Block Microsoft accounts" to "Users can't add or log on with Microsoft accounts"</t>
  </si>
  <si>
    <t>This policy setting prevents users from adding new Microsoft accounts on this computer.
The recommended state for this setting is: Users can't add or log on with Microsoft accounts.</t>
  </si>
  <si>
    <t xml:space="preserve">Navigate to the UI Path articulated in the Remediation section and confirm it is set as prescribed. This group policy setting is backed by the following registry location:
HKEY_LOCAL_MACHINE\SOFTWARE\Microsoft\Windows\CurrentVersion\Policies\System:NoConnectedUser
</t>
  </si>
  <si>
    <t>The setting "Accounts: Block Microsoft accounts" is set to "Users can't add or log on with Microsoft accounts"</t>
  </si>
  <si>
    <t>The setting "Accounts: Block Microsoft accounts" is not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</si>
  <si>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</si>
  <si>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</si>
  <si>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</si>
  <si>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</si>
  <si>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To establish the recommended configuration via GP:  
Set the following UI path to Users cant add or log on with Microsoft accounts: Computer Configuration\Policies\Windows Settings\Security Settings\Local Policies\Security Options\Accounts: Block Microsoft accounts.</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</si>
  <si>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</si>
  <si>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Win10-052</t>
  </si>
  <si>
    <t>Set "Accounts: Guest account status" to "Disabled"</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</si>
  <si>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</si>
  <si>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The setting "Accounts: Guest account status" is disabled</t>
  </si>
  <si>
    <t>The setting "Accounts: Guest account status" is not disabled.</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</si>
  <si>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</si>
  <si>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</si>
  <si>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establish the recommended configuration via GP:  
Set the following UI path to Disabled: Computer Configuration\Policies\Windows Settings\Security Settings\Local Policies\Security Options\Accounts: Guest account status.</t>
  </si>
  <si>
    <t>Set "Accounts: Guest account status" to "Disabled". One method to achieve the recommended configuration via Group Policy is to perform the following:
Set the following UI path to Disabled:
Computer Configuration\Policies\Windows Settings\Security Settings\Local Policies\Security Options\Accounts: Guest account status</t>
  </si>
  <si>
    <t>Win10-053</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</si>
  <si>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</si>
  <si>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</si>
  <si>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HKEY_LOCAL_MACHINE\SYSTEM\CurrentControlSet\Control\Lsa:LimitBlankPasswordUse
</t>
  </si>
  <si>
    <t>The setting "Accounts: Limit local account use of blank passwords to console logon only" is enabled</t>
  </si>
  <si>
    <t>The setting "Accounts: Limit local account use of blank passwords to console logon only" is not enabled.</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</si>
  <si>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</si>
  <si>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</si>
  <si>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</si>
  <si>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</si>
  <si>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establish the recommended configuration via GP:  
Set the following UI path to Enabled: Computer Configuration\Policies\Windows Settings\Security Settings\Local Policies\Security Options\Accounts: Limit local account use of blank passwords to console logon only.</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</si>
  <si>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</si>
  <si>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Win10-054</t>
  </si>
  <si>
    <t>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</si>
  <si>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t>
  </si>
  <si>
    <t>The Administrator account has been renamed.</t>
  </si>
  <si>
    <t>The Administrator account has not been renamed.</t>
  </si>
  <si>
    <t>2.3.1.5</t>
  </si>
  <si>
    <t>The Administrator account exists on all computers that run the Windows 2000 or newer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</si>
  <si>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To establish the recommended configuration via GP: 
Configure the following UI path: Computer Configuration\Policies\Windows Settings\Security Settings\Local Policies\Security Options\Accounts: Rename administrator account.</t>
  </si>
  <si>
    <t>Configure "Accounts: Rename administrator account". One method to achieve the recommended configuration via Group Policy is to perform the following:
Configure the following UI path:
Computer Configuration\Policies\Windows Settings\Security Settings\Local Policies\Security Options\Accounts: Rename administrator account</t>
  </si>
  <si>
    <t>Win10-055</t>
  </si>
  <si>
    <t>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</si>
  <si>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t>
  </si>
  <si>
    <t>The Guest account has been renamed.</t>
  </si>
  <si>
    <t>The Guest account has not been renamed.</t>
  </si>
  <si>
    <t>2.3.1.6</t>
  </si>
  <si>
    <t>The Guest account exists on all computers that run the Windows 2000 or newer operating systems. If you rename this account, it is slightly more difficult for unauthorized persons to guess this privileged user name and password combination.</t>
  </si>
  <si>
    <t xml:space="preserve">To establish the recommended configuration via GP: 
Configure the following UI path: Computer Configuration\Policies\Windows Settings\Security Settings\Local Policies\Security Options\Accounts: Rename guest account.
</t>
  </si>
  <si>
    <t xml:space="preserve">Configure "Accounts: Rename guest account". One method to achieve the recommended configuration via Group Policy is to perform the following:
Configure the following UI path:
Computer Configuration\Policies\Windows Settings\Security Settings\Local Policies\Security Options\Accounts: Rename guest account
</t>
  </si>
  <si>
    <t>Win10-056</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</si>
  <si>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</si>
  <si>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</si>
  <si>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</si>
  <si>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</si>
  <si>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 xml:space="preserve">Navigate to the UI Path articulated in the Remediation section and confirm it is set as prescribed. This group policy setting is backed by the following registry location:
HKEY_LOCAL_MACHINE\SYSTEM\CurrentControlSet\Control\Lsa:SCENoApplyLegacyAuditPolicy
</t>
  </si>
  <si>
    <t>The setting "Audit: Force audit policy subcategory settings (Windows Vista or later) to override audit policy category settings" is enabled</t>
  </si>
  <si>
    <t>The setting "Audit: Force audit policy subcategory settings (Windows Vista or later) to override audit policy category settings" is not enabled.</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</si>
  <si>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</si>
  <si>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</si>
  <si>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</si>
  <si>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</si>
  <si>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</si>
  <si>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</si>
  <si>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</si>
  <si>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Win10-057</t>
  </si>
  <si>
    <t>AU-5</t>
  </si>
  <si>
    <t>Response to Audit Processing Failure</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</si>
  <si>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</si>
  <si>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</si>
  <si>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HKEY_LOCAL_MACHINE\SYSTEM\CurrentControlSet\Control\Lsa:CrashOnAuditFail
</t>
  </si>
  <si>
    <t>The setting "Audit: Shut down system immediately if unable to log security audits" is disabled</t>
  </si>
  <si>
    <t>The setting "Audit: Shut down system immediately if unable to log security audits" is not disabled.</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</si>
  <si>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</si>
  <si>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</si>
  <si>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</si>
  <si>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</si>
  <si>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establish the recommended configuration via GP:  
Set the following UI path to Disabled: Computer Configuration\Policies\Windows Settings\Security Settings\Local Policies\Security Options\Audit: Shut down system immediately if unable to log security audits.</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</si>
  <si>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</si>
  <si>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Win10-058</t>
  </si>
  <si>
    <t>MP-2</t>
  </si>
  <si>
    <t xml:space="preserve">Media Protection </t>
  </si>
  <si>
    <t>Set "Devices: Allowed to format and eject removable media" to "Administrators and Interactive Users"</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</si>
  <si>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 and Interactive Users.</t>
  </si>
  <si>
    <t xml:space="preserve">Navigate to the UI Path articulated in the Remediation section and confirm it is set as prescribed. This group policy setting is backed by the following registry location:
HKEY_LOCAL_MACHINE\SOFTWARE\Microsoft\Windows NT\CurrentVersion\Winlogon:AllocateDASD
</t>
  </si>
  <si>
    <t>The setting "Devices: Allowed to format and eject removable media" is set to "Administrators and Interactive Users"</t>
  </si>
  <si>
    <t>The setting "Devices: Allowed to format and eject removable media" is not set to "Administrators and Interactive Users".</t>
  </si>
  <si>
    <t>2.3.4</t>
  </si>
  <si>
    <t>2.3.4.1</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</si>
  <si>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</si>
  <si>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establish the recommended configuration via GP:  
Set the following UI path to Administrators and Interactive Users: Computer Configuration\Policies\Windows Settings\Security Settings\Local Policies\Security Options\Devices: Allowed to format and eject removable media.</t>
  </si>
  <si>
    <t>Set "Devices: Allowed to format and eject removable media" to "Administrators and Interactive Users". One method to achieve the recommended configuration via Group Policy is to perform the following:
Set the following UI path to Administrators and Interactive Users:
Computer Configuration\Policies\Windows Settings\Security Settings\Local Policies\Security Options\Devices: Allowed to format and eject removable media</t>
  </si>
  <si>
    <t>Win10-059</t>
  </si>
  <si>
    <t>SC-8</t>
  </si>
  <si>
    <t>Transmission Confidentiality and Integrity</t>
  </si>
  <si>
    <t>Set "Domain member: Digitally encrypt or sign secure channel data (always)" to "Enabled"</t>
  </si>
  <si>
    <t>This policy setting determines whether all secure channel traffic that is initiated by the domain member must be signed or encrypted.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</si>
  <si>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HKEY_LOCAL_MACHINE\SYSTEM\CurrentControlSet\Services\Netlogon\Parameters:RequireSignOrSeal
</t>
  </si>
  <si>
    <t>The setting "Domain member: Digitally encrypt or sign secure channel data (always)" is enabled</t>
  </si>
  <si>
    <t>The setting "Domain member: Digitally encrypt or sign secure channel data (always)" is not enabled.</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</si>
  <si>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</si>
  <si>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</si>
  <si>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</si>
  <si>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</si>
  <si>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</si>
  <si>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To establish the recommended configuration via GP:  
Set the following UI path to Enabled: Computer Configuration\Policies\Windows Settings\Security Settings\Local Policies\Security Options\Domain member: Digitally encrypt or sign secure channel data (always).</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</si>
  <si>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</si>
  <si>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Win10-060</t>
  </si>
  <si>
    <t>Set "Domain member: Digitally encrypt secure channel data (when possible)" to "Enabled"</t>
  </si>
  <si>
    <t>This policy setting determines whether a domain member should attempt to negotiate encryption for all secure channel traffic that it initiates.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</si>
  <si>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HKEY_LOCAL_MACHINE\SYSTEM\CurrentControlSet\Services\Netlogon\Parameters:SealSecureChannel
</t>
  </si>
  <si>
    <t>The setting "Domain member: Digitally encrypt secure channel data (when possible)" is enabled</t>
  </si>
  <si>
    <t>The setting "Domain member: Digitally encrypt secure channel data (when possible)" is not enabled.</t>
  </si>
  <si>
    <t>2.3.6.2</t>
  </si>
  <si>
    <t>To establish the recommended configuration via GP:  
Set the following UI path to Enabled: Computer Configuration\Policies\Windows Settings\Security Settings\Local Policies\Security Options\Domain member: Digitally encrypt secure channel data (when possible).</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</si>
  <si>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</si>
  <si>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Win10-061</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</si>
  <si>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</si>
  <si>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</si>
  <si>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HKEY_LOCAL_MACHINE\SYSTEM\CurrentControlSet\Services\Netlogon\Parameters:SignSecureChannel
</t>
  </si>
  <si>
    <t>The setting "Domain member: Digitally sign secure channel data (when possible)" is enabled</t>
  </si>
  <si>
    <t>The setting "Domain member: Digitally sign secure channel data (when possible)" is not enabled.</t>
  </si>
  <si>
    <t>2.3.6.3</t>
  </si>
  <si>
    <t>To establish the recommended configuration via GP:  
Set the following UI path to Enabled: Computer Configuration\Policies\Windows Settings\Security Settings\Local Policies\Security Options\Domain member: Digitally sign secure channel data (when possible).</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</si>
  <si>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</si>
  <si>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Win10-062</t>
  </si>
  <si>
    <t>Set "Domain member: Disable machine account password changes" to "Disabled"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</si>
  <si>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
**Note:**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</si>
  <si>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 xml:space="preserve">Navigate to the UI Path articulated in the Remediation section and confirm it is set as prescribed. This group policy setting is backed by the following registry location:
HKEY_LOCAL_MACHINE\SYSTEM\CurrentControlSet\Services\Netlogon\Parameters:DisablePasswordChange
</t>
  </si>
  <si>
    <t>The setting "Domain member: Disable machine account password changes" is disabled</t>
  </si>
  <si>
    <t>The setting "Domain member: Disable machine account password changes" is not disabled.</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</si>
  <si>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</si>
  <si>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</si>
  <si>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establish the recommended configuration via GP:  
Set the following UI path to Disabled: Computer Configuration\Policies\Windows Settings\Security Settings\Local Policies\Security Options\Domain member: Disable machine account password changes.</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</si>
  <si>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</si>
  <si>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Win10-063</t>
  </si>
  <si>
    <t>Set "Domain member: Maximum machine account password age" to "30 or fewer days, but not 0"</t>
  </si>
  <si>
    <t>This policy setting determines the maximum allowable age for a computer account password. By default, domain members automatically change their domain passwords every 30 days. If you increase this interval significantly so that the computers no longer change their passwords, an attacker would have more time to undertake a brute force attack against one of the computer accounts.
The recommended state for this setting is: 30 or fewer days, but not 0.
**Note:** A value of 0 does not conform to the benchmark as it disables maximum password age.
**Note #2:**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</si>
  <si>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The setting "Domain member: Maximum machine account password age" is set to "30 or fewer days, but not 0"</t>
  </si>
  <si>
    <t>The setting "Domain member: Maximum machine account password age" is not set to "30 or fewer days, but not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</si>
  <si>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</si>
  <si>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</si>
  <si>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To establish the recommended configuration via GP:  
Set the following UI path to 30 or fewer days, but not 0: Computer Configuration\Policies\Windows Settings\Security Settings\Local Policies\Security Options\Domain member: Maximum machine account password age.</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</si>
  <si>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</si>
  <si>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Win10-064</t>
  </si>
  <si>
    <t>IA-3</t>
  </si>
  <si>
    <t>Device Identification and Authentication</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</si>
  <si>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</si>
  <si>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</si>
  <si>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HKEY_LOCAL_MACHINE\SYSTEM\CurrentControlSet\Services\Netlogon\Parameters:RequireStrongKey
</t>
  </si>
  <si>
    <t>The setting "Domain member: Require strong (Windows 2000 or later) session key" is enabled</t>
  </si>
  <si>
    <t>The setting "Domain member: Require strong (Windows 2000 or later) session key" is not enabled.</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</si>
  <si>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</si>
  <si>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</si>
  <si>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establish the recommended configuration via GP:  
Set the following UI path to Enabled: Computer Configuration\Policies\Windows Settings\Security Settings\Local Policies\Security Options\Domain member: Require strong (Windows 2000 or later) session key.</t>
  </si>
  <si>
    <t>Set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</si>
  <si>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Win10-065</t>
  </si>
  <si>
    <t xml:space="preserve">Configuration Settings </t>
  </si>
  <si>
    <t>Set "Interactive logon: Do not require CTRL+ALT+DEL" to "Disabled"</t>
  </si>
  <si>
    <t>This policy setting determines whether users must press CTRL+ALT+DEL before they log on.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</si>
  <si>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HKEY_LOCAL_MACHINE\SOFTWARE\Microsoft\Windows\CurrentVersion\Policies\System:DisableCAD
</t>
  </si>
  <si>
    <t>The setting "Interactive logon: Do not require CTRL+ALT+DEL" is disabled</t>
  </si>
  <si>
    <t>The setting "Interactive logon: Do not require CTRL+ALT+DEL" is not disabled.</t>
  </si>
  <si>
    <t>2.3.7</t>
  </si>
  <si>
    <t>2.3.7.1</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</si>
  <si>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</si>
  <si>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establish the recommended configuration via GP:  
Set the following UI path to Disabled: Computer Configuration\Policies\Windows Settings\Security Settings\Local Policies\Security Options\Interactive logon: Do not require CTRL+ALT+DEL.</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</si>
  <si>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</si>
  <si>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Win10-066</t>
  </si>
  <si>
    <t>Set "Interactive logon: Don't display last signed-in"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</si>
  <si>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</si>
  <si>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HKEY_LOCAL_MACHINE\SOFTWARE\Microsoft\Windows\CurrentVersion\Policies\System:DontDisplayLastUserName
</t>
  </si>
  <si>
    <t xml:space="preserve">The 'Interactive logon: Do not display last user name' option has been enabled. </t>
  </si>
  <si>
    <t xml:space="preserve">The Interactive logon: Do not display last user name option has not been enabled. </t>
  </si>
  <si>
    <t>2.3.7.2</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</si>
  <si>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</si>
  <si>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To establish the recommended configuration via GP:  
Set the following UI path to Enabled: Computer Configuration\Policies\Windows Settings\Security Settings\Local Policies\Security Options\Interactive logon: Don't display last signed-in.</t>
  </si>
  <si>
    <t>Set "Interactive logon: don't display last signed-in" to "Enabled". One method to achieve the recommended configuration via Group Policy is to perform the following:
Set the following UI path to Enabled:
Computer Configuration\Policies\Windows Settings\Security Settings\Local Policies\Security Options\Interactive logon: Don't display last signed-in</t>
  </si>
  <si>
    <t>Win10-067</t>
  </si>
  <si>
    <t>AC-11</t>
  </si>
  <si>
    <t>Device Lock</t>
  </si>
  <si>
    <t>Set "Interactive logon: Machine inactivity limit" to "900 or fewer second(s), but not 0"</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</si>
  <si>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</si>
  <si>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 xml:space="preserve">Navigate to the UI Path articulated in the Remediation section and confirm it is set as prescribed. This group policy setting is backed by the following registry location:
HKEY_LOCAL_MACHINE\SOFTWARE\Microsoft\Windows\CurrentVersion\Policies\System:InactivityTimeoutSecs
</t>
  </si>
  <si>
    <t>The setting "Interactive logon: Machine inactivity limit" is set to "900 or fewer second(s), but not 0"</t>
  </si>
  <si>
    <t>The setting "Interactive logon: Machine inactivity limit" is not set to "900 or fewer second(s), but not 0".</t>
  </si>
  <si>
    <t>2.3.7.4</t>
  </si>
  <si>
    <t>If a user forgets to lock their computer when they walk away it's possible that a passerby will hijack it.</t>
  </si>
  <si>
    <t>To establish the recommended configuration via GP:  
Set the following UI path to 900 or fewer seconds, but not 0: Computer Configuration\Policies\Windows Settings\Security Settings\Local Policies\Security Options\Interactive logon: Machine inactivity limit.</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</si>
  <si>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</si>
  <si>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Win10-068</t>
  </si>
  <si>
    <t>AC-8</t>
  </si>
  <si>
    <t>System Use Notification</t>
  </si>
  <si>
    <t>Configure "Interactive logon: Message text for users attempting to log on"</t>
  </si>
  <si>
    <t>This policy setting specifies a text message that displays to users when they log on. Set the following group policy to a value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</si>
  <si>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HKEY_LOCAL_MACHINE\SOFTWARE\Microsoft\Windows\CurrentVersion\Policies\System:LegalNoticeText
</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</si>
  <si>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</si>
  <si>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</si>
  <si>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</si>
  <si>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</si>
  <si>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</si>
  <si>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</si>
  <si>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</si>
  <si>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establish the recommended configuration via GP: 
Set the following Group Policy setting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Configuration\Policies\Windows Settings\Security Settings\Local Policies\Security Options\Interactive logon: Message text for users attempting to log on.</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</si>
  <si>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Configuration\Policies\Windows Settings\Security Settings\Local Policies\Security Options\Interactive logon: Message text for users attempting to log on</t>
  </si>
  <si>
    <t>Win10-069</t>
  </si>
  <si>
    <t>Configure "Interactive logon: Message title for users attempting to log on"</t>
  </si>
  <si>
    <t>This policy setting specifies the text displayed in the title bar of the window that users see when they log on to the system.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</si>
  <si>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HKEY_LOCAL_MACHINE\SOFTWARE\Microsoft\Windows\CurrentVersion\Policies\System:LegalNoticeCaption
</t>
  </si>
  <si>
    <t>The "Interactive logon: Message title for users attempting to log on" has been configured.</t>
  </si>
  <si>
    <t>The "Interactive logon: Message title for users attempting to log on" has not been configured.</t>
  </si>
  <si>
    <t>2.3.7.6</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</si>
  <si>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</si>
  <si>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</si>
  <si>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Configure "Interactive logon: Message title for users attempting to log on". One method to achieve the recommended configuration via Group Policy is to perform the following: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</si>
  <si>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Win10-070</t>
  </si>
  <si>
    <t>Set "Interactive logon: Prompt user to change password before expiration" to " 14 days"</t>
  </si>
  <si>
    <t>This policy setting determines how far in advance users are warned that their password will expire. It is recommended that you configure this policy setting to 14 days to sufficiently warn users when their passwords will expire.
The recommended state for this setting is: 14 days.</t>
  </si>
  <si>
    <t xml:space="preserve">Navigate to the UI Path articulated in the Remediation section and confirm it is set as prescribed. This group policy setting is backed by the following registry location:
HKEY_LOCAL_MACHINE\SOFTWARE\Microsoft\Windows NT\CurrentVersion\Winlogon:PasswordExpiryWarning
</t>
  </si>
  <si>
    <t>The setting "Interactive logon: Prompt user to change password before expiration" is set to 14 days or greater</t>
  </si>
  <si>
    <t>The setting "Interactive logon: Prompt user to change password before expiration" is not set to "14 days or greater".</t>
  </si>
  <si>
    <t xml:space="preserve">Updated from "between 5 and 14 days" to "14 days or greater"  to maintain consistency with Windows Server benchmarks. </t>
  </si>
  <si>
    <t>HPW7</t>
  </si>
  <si>
    <t>HPW7: Password change notification is not sufficient</t>
  </si>
  <si>
    <t>2.3.7.8</t>
  </si>
  <si>
    <t>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</si>
  <si>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establish the recommended configuration via GP:  
Set the following UI path to a value 14 days: Computer Configuration\Policies\Windows Settings\Security Settings\Local Policies\Security Options\Interactive logon: Prompt user to change password before expiration.</t>
  </si>
  <si>
    <t>Set "Interactive logon: Prompt user to change password before expiration" to "14 days". One method to achieve the recommended configuration via Group Policy is to perform the following:
Set the following UI path to a value 14 days:
Computer Configuration\Policies\Windows Settings\Security Settings\Local Policies\Security Options\Interactive logon: Prompt user to change password before expiration</t>
  </si>
  <si>
    <t>Win10-071</t>
  </si>
  <si>
    <t>Set "Interactive logon: Smart card removal behavior" to "Lock Workstation" or higher</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</si>
  <si>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</si>
  <si>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 xml:space="preserve">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
</t>
  </si>
  <si>
    <t>The setting "Interactive logon: Smart card removal behavior" is set to "Lock Workstation" or higher</t>
  </si>
  <si>
    <t>The setting "Interactive logon: Smart card removal behavior" is not set to "Lock Workstation" or higher.</t>
  </si>
  <si>
    <t>2.3.7.9</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</si>
  <si>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</si>
  <si>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</si>
  <si>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Set "Interactive logon: Smart card removal behavior" to "Lock Workstation" or higher. One method to achieve the recommended configuration via Group Policy is to perform the following: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</si>
  <si>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Win10-072</t>
  </si>
  <si>
    <t>Set "Microsoft network client: Digitally sign communications (always)" to "Enabled"</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</si>
  <si>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</si>
  <si>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HKEY_LOCAL_MACHINE\SYSTEM\CurrentControlSet\Services\LanmanWorkstation\Parameters:RequireSecuritySignature
</t>
  </si>
  <si>
    <t>The setting "Microsoft network client: Digitally sign communications (always)" is enabled</t>
  </si>
  <si>
    <t>The setting "Microsoft network client: Digitally sign communications (always)" is not enabled.</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</si>
  <si>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</si>
  <si>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</si>
  <si>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</si>
  <si>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via GP:  
Set the following UI path to Enabled: Computer Configuration\Policies\Windows Settings\Security Settings\Local Policies\Security Options\Microsoft network client: Digitally sign communications (always).</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</si>
  <si>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</si>
  <si>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Win10-073</t>
  </si>
  <si>
    <t>Set "Microsoft network client: Digitally sign communications (if server agrees)" to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</si>
  <si>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</si>
  <si>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HKEY_LOCAL_MACHINE\SYSTEM\CurrentControlSet\Services\LanmanWorkstation\Parameters:EnableSecuritySignature
</t>
  </si>
  <si>
    <t>The setting "Microsoft network client: Digitally sign communications (if server agrees)" is enabled</t>
  </si>
  <si>
    <t>The setting "Microsoft network client: Digitally sign communications (if server agrees)" is not enabled.</t>
  </si>
  <si>
    <t>2.3.8.2</t>
  </si>
  <si>
    <t>To establish the recommended configuration via GP:  
Set the following UI path to Enabled: Computer Configuration\Policies\Windows Settings\Security Settings\Local Policies\Security Options\Microsoft network client: Digitally sign communications (if server agrees).</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</si>
  <si>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</si>
  <si>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Win10-074</t>
  </si>
  <si>
    <t>Set "Microsoft network client: Send unencrypted password to third-party SMB servers" to "Disabled"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</si>
  <si>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</si>
  <si>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HKEY_LOCAL_MACHINE\SYSTEM\CurrentControlSet\Services\LanmanWorkstation\Parameters:EnablePlainTextPassword
</t>
  </si>
  <si>
    <t>The setting "Microsoft network client: Send unencrypted password to third-party SMB servers" is disabled</t>
  </si>
  <si>
    <t>The setting "Microsoft network client: Send unencrypted password to third-party SMB servers" is not disabled.</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</si>
  <si>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</si>
  <si>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</si>
  <si>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To establish the recommended configuration via GP:  
Set the following UI path to Disabled: Computer Configuration\Policies\Windows Settings\Security Settings\Local Policies\Security Options\Microsoft network client: Send unencrypted password to third-party SMB servers.</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</si>
  <si>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</si>
  <si>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Win10-075</t>
  </si>
  <si>
    <t>AC-12</t>
  </si>
  <si>
    <t>Session Termination</t>
  </si>
  <si>
    <t>Set "Microsoft network server: Amount of idle time required before suspending session" to "30 or fewer minute(s)"</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</si>
  <si>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30 or fewer minute(s).</t>
  </si>
  <si>
    <t xml:space="preserve">Navigate to the UI Path articulated in the Remediation section and confirm it is set as prescribed. This group policy setting is backed by the following registry location:
HKEY_LOCAL_MACHINE\SYSTEM\CurrentControlSet\Services\LanManServer\Parameters:AutoDisconnect
</t>
  </si>
  <si>
    <t>The setting "Microsoft network server: Amount of idle time required before suspending session" is set to "30 or fewer minute(s), but not 0"</t>
  </si>
  <si>
    <t>The setting "Microsoft network server: Amount of idle time required before suspending session" is not set to "30 or fewer minute(s), but not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</si>
  <si>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</si>
  <si>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</si>
  <si>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</si>
  <si>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</si>
  <si>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</si>
  <si>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</si>
  <si>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To establish the recommended configuration via GP:  
Set the following UI path to 30 or fewer minute(s): Computer Configuration\Policies\Windows Settings\Security Settings\Local Policies\Security Options\Microsoft network server: Amount of idle time required before suspending session.</t>
  </si>
  <si>
    <t>Set "Microsoft network server: Amount of idle time required before suspending session" to "15 or fewer minute(s)". One method to achieve the recommended configuration via Group Policy is to perform the following:
Set the following UI path to 15 or fewer minute(s):
Computer Configuration\Policies\Windows Settings\Security Settings\Local Policies\Security Options\Microsoft network server: Amount of idle time required before suspending session</t>
  </si>
  <si>
    <t>Win10-076</t>
  </si>
  <si>
    <t>Set "Microsoft network server: Digitally sign communications (always)" to "Enabled"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</si>
  <si>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</si>
  <si>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HKEY_LOCAL_MACHINE\SYSTEM\CurrentControlSet\Services\LanManServer\Parameters:RequireSecuritySignature
</t>
  </si>
  <si>
    <t>The setting "Microsoft network server: Digitally sign communications (always)" is enabled</t>
  </si>
  <si>
    <t>The setting "Microsoft network server: Digitally sign communications (always)" is not enabled.</t>
  </si>
  <si>
    <t>2.3.9.2</t>
  </si>
  <si>
    <t>To establish the recommended configuration via GP:  
Set the following UI path to Enabled: Computer Configuration\Policies\Windows Settings\Security Settings\Local Policies\Security Options\Microsoft network server: Digitally sign communications (always).</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</si>
  <si>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</si>
  <si>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Win10-077</t>
  </si>
  <si>
    <t>Set "Microsoft network server: Digitally sign communications (if client agrees)" to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</si>
  <si>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</si>
  <si>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HKEY_LOCAL_MACHINE\SYSTEM\CurrentControlSet\Services\LanManServer\Parameters:EnableSecuritySignature
</t>
  </si>
  <si>
    <t>The setting "Microsoft network server: Digitally sign communications (if client agrees)" is enabled</t>
  </si>
  <si>
    <t>The setting "Microsoft network server: Digitally sign communications (if client agrees)" is not enabled.</t>
  </si>
  <si>
    <t>2.3.9.3</t>
  </si>
  <si>
    <t>To establish the recommended configuration via GP:  
Set the following UI path to Enabled: Computer Configuration\Policies\Windows Settings\Security Settings\Local Policies\Security Options\Microsoft network server: Digitally sign communications (if client agrees).</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</si>
  <si>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</si>
  <si>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Win10-078</t>
  </si>
  <si>
    <t>Set "Microsoft network server: Disconnect clients when logon hours expire" to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</si>
  <si>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</si>
  <si>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HKEY_LOCAL_MACHINE\SYSTEM\CurrentControlSet\Services\LanManServer\Parameters:enableforcedlogoff
</t>
  </si>
  <si>
    <t>The setting "Microsoft network server: Disconnect clients when logon hours expire" is enabled</t>
  </si>
  <si>
    <t>The setting "Microsoft network server: Disconnect clients when logon hours expire" is not enabled.</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</si>
  <si>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</si>
  <si>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</si>
  <si>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establish the recommended configuration via GP:  
Set the following UI path to Enabled: Computer Configuration\Policies\Windows Settings\Security Settings\Local Policies\Security Options\Microsoft network server: Disconnect clients when logon hours expire.</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</si>
  <si>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</si>
  <si>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Win10-079</t>
  </si>
  <si>
    <t>Set "Microsoft network server: Server SPN target name validation level" to "Accept if provided by client" or higher</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</si>
  <si>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t>
  </si>
  <si>
    <t xml:space="preserve">Navigate to the UI Path articulated in the Remediation section and confirm it is set as prescribed. This group policy setting is backed by the following registry location:
HKEY_LOCAL_MACHINE\SYSTEM\CurrentControlSet\Services\LanManServer\Parameters:SMBServerNameHardeningLevel
</t>
  </si>
  <si>
    <t>The setting "Microsoft network server: Server SPN target name validation level" is set to "Accept if provided by client" or higher</t>
  </si>
  <si>
    <t>The setting "Microsoft network server: Server SPN target name validation level" is not set to "Accept if provided by client" or higher.</t>
  </si>
  <si>
    <t>2.3.9.5</t>
  </si>
  <si>
    <t>The identity of a computer can be spoofed to gain unauthorized access to network resources.</t>
  </si>
  <si>
    <t>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</si>
  <si>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Set "Microsoft network server: Server SPN target name validation level" to "Accept if provided by client" or higher.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</si>
  <si>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Win10-080</t>
  </si>
  <si>
    <t>Set "Network access: Allow anonymous SID/Name translation" to "Disabled"</t>
  </si>
  <si>
    <t>This policy setting determines whether an anonymous user can request security identifier (SID) attributes for another user, or use a SID to obtain its corresponding user name.
The recommended state for this setting is: Disabled.</t>
  </si>
  <si>
    <t>The setting "Network access: Allow anonymous SID/Name translation" is disabled</t>
  </si>
  <si>
    <t>The setting "Network access: Allow anonymous SID/Name translation" is not disabled.</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</si>
  <si>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</si>
  <si>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</si>
  <si>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</si>
  <si>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establish the recommended configuration via GP:  
Set the following UI path to Disabled: Computer Configuration\Policies\Windows Settings\Security Settings\Local Policies\Security Options\Network access: Allow anonymous SID/Name translation.</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</si>
  <si>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</si>
  <si>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Win10-081</t>
  </si>
  <si>
    <t>Set "Network access: Do not allow anonymous enumeration of SAM accounts" to "Enabled"</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</si>
  <si>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</si>
  <si>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 xml:space="preserve">Navigate to the UI Path articulated in the Remediation section and confirm it is set as prescribed. This group policy setting is backed by the following registry location:
HKEY_LOCAL_MACHINE\SYSTEM\CurrentControlSet\Control\Lsa:RestrictAnonymousSAM
</t>
  </si>
  <si>
    <t>The setting "Network access: Do not allow anonymous enumeration of SAM accounts" is enabled</t>
  </si>
  <si>
    <t>The setting "Network access: Do not allow anonymous enumeration of SAM accounts" is not enabled.</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</si>
  <si>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</si>
  <si>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</si>
  <si>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t>
  </si>
  <si>
    <t>Set "Network access: Do not allow anonymous enumeration of SAM accounts"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t>
  </si>
  <si>
    <t>Win10-082</t>
  </si>
  <si>
    <t>Set "Network access: Do not allow anonymous enumeration of SAM accounts and shares" to "Enabled"</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</si>
  <si>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</si>
  <si>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 xml:space="preserve">Navigate to the UI Path articulated in the Remediation section and confirm it is set as prescribed. This group policy setting is backed by the following registry location:
HKEY_LOCAL_MACHINE\SYSTEM\CurrentControlSet\Control\Lsa:RestrictAnonymous
</t>
  </si>
  <si>
    <t>The setting "Network access: Do not allow anonymous enumeration of SAM accounts and shares" is enabled</t>
  </si>
  <si>
    <t>The setting "Network access: Do not allow anonymous enumeration of SAM accounts and shares" is not enabled.</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</si>
  <si>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</si>
  <si>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</si>
  <si>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 and shares.</t>
  </si>
  <si>
    <t>Set "Network access: Do not allow anonymous enumeration of SAM accounts and shares"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</si>
  <si>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Win10-083</t>
  </si>
  <si>
    <t>Set "Network access: Do not allow storage of passwords and credentials for network authentication" to "Enabled"</t>
  </si>
  <si>
    <t>This policy setting determines whether Credential Manager (formerly called Stored User Names and Passwords) saves passwords or credentials for later use when it gains domain authentication.
The recommended state for this setting is: Enabled.
**Note:** Changes to this setting will not take effect until Windows is restarted.</t>
  </si>
  <si>
    <t xml:space="preserve">Navigate to the UI Path articulated in the Remediation section and confirm it is set as prescribed. This group policy setting is backed by the following registry location:
HKEY_LOCAL_MACHINE\SYSTEM\CurrentControlSet\Control\Lsa:DisableDomainCreds
</t>
  </si>
  <si>
    <t>The setting "Network access: Do not allow storage of passwords and credentials for network authentication" is enabled</t>
  </si>
  <si>
    <t>The setting "Network access: Do not allow storage of passwords and credentials for network authentication" is not enabled.</t>
  </si>
  <si>
    <t>HPW10</t>
  </si>
  <si>
    <t>HPW10: Passwords are allowed to be stored</t>
  </si>
  <si>
    <t>2.3.10.4</t>
  </si>
  <si>
    <t>Passwords that are cached can be accessed by the user when logged on to the computer. Although this information may sound obvious, a problem can arise if the user unknowingly executes hostile code that reads the passwords and forwards them to another, unauthorized user.</t>
  </si>
  <si>
    <t>To establish the recommended configuration via GP:  
Set the following UI path to Enabled: Computer Configuration\Policies\Windows Settings\Security Settings\Local Policies\Security Options\Network access: Do not allow storage of passwords and credentials for network authentication.</t>
  </si>
  <si>
    <t>Set "Network access: Do not allow storage of passwords and credentials for network authentication" to "Enabled". One method to achieve the recommended configuration via Group Policy is to perform the following:
Set the following UI path to Enabled:
Computer Configuration\Policies\Windows Settings\Security Settings\Local Policies\Security Options\Network access: Do not allow storage of passwords and credentials for network authentication</t>
  </si>
  <si>
    <t>Win10-084</t>
  </si>
  <si>
    <t>Set "Network access: Let Everyone permissions apply to anonymous users" to "Disabled"</t>
  </si>
  <si>
    <t>This policy setting determines what additional permissions are assigned for anonymous connections to the computer.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</si>
  <si>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HKEY_LOCAL_MACHINE\SYSTEM\CurrentControlSet\Control\Lsa:EveryoneIncludesAnonymous
</t>
  </si>
  <si>
    <t>The setting "Network access: Let Everyone permissions apply to anonymous users" is disabled</t>
  </si>
  <si>
    <t>The setting "Network access: Let Everyone permissions apply to anonymous users" is not disabled.</t>
  </si>
  <si>
    <t>2.3.10.5</t>
  </si>
  <si>
    <t>An unauthorized user could anonymously list account names and shared resources and use the information to attempt to guess passwords, perform social engineering attacks, or launch DoS attacks.</t>
  </si>
  <si>
    <t>To establish the recommended configuration via GP: 
Set the following UI path to Disabled: Computer Configuration\Policies\Windows Settings\Security Settings\Local Policies\Security Options\Network access: Let Everyone permissions apply to anonymous users.</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</si>
  <si>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users</t>
  </si>
  <si>
    <t>Win10-085</t>
  </si>
  <si>
    <t>Set "Network access: Named Pipes that can be accessed anonymously" to "None"</t>
  </si>
  <si>
    <t>This policy setting determines which communication sessions, or pipes, will have attributes and permissions that allow anonymous access.
The recommended state for this setting is:  (i.e. None).</t>
  </si>
  <si>
    <t xml:space="preserve">Navigate to the UI Path articulated in the Remediation section and confirm it is set as prescribed. This group policy setting is backed by the following registry location:
HKEY_LOCAL_MACHINE\SYSTEM\CurrentControlSet\Services\LanManServer\Parameters:NullSessionPipes
</t>
  </si>
  <si>
    <t>The setting "Network access: Named Pipes that can be accessed anonymously" is set to "None"</t>
  </si>
  <si>
    <t>The setting "Network access: Named Pipes that can be accessed anonymously" is not set to "None".</t>
  </si>
  <si>
    <t>2.3.10.6</t>
  </si>
  <si>
    <t>Limiting named pipes that can be accessed anonymously will reduce the attack surface of the system.</t>
  </si>
  <si>
    <t>To establish the recommended configuration via GP:  
Set the following UI path to  (i.e. None): Computer Configuration\Policies\Windows Settings\Security Settings\Local Policies\Security Options\Network access: Named Pipes that can be accessed anonymously.</t>
  </si>
  <si>
    <t>Set "Network access: Named Pipes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Named Pipes that can be accessed anonymously</t>
  </si>
  <si>
    <t>Win10-086</t>
  </si>
  <si>
    <t>Set "Network access: Remotely accessible registry paths"</t>
  </si>
  <si>
    <t xml:space="preserve">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System\CurrentControlSet\Control\ProductOptions
System\CurrentControlSet\Control\Server Applications
Software\Microsoft\Windows NT\CurrentVersion
</t>
  </si>
  <si>
    <t xml:space="preserve">Navigate to the UI Path articulated in the Remediation section and confirm it is set as prescribed. This group policy setting is backed by the following registry location:
HKEY_LOCAL_MACHINE\SYSTEM\CurrentControlSet\Control\SecurePipeServers\Winreg\AllowedExactPaths:Machine
</t>
  </si>
  <si>
    <t>The security setting "Network access: Remotely accessible registry paths" is set to the following list: System&gt;CurrentControlSet&gt;Control&gt;ProductOptions
System&gt;CurrentControlSet&gt;Control&gt;Server Applications
Software&gt;Microsoft&gt;Windows NT&gt;CurrentVersion.</t>
  </si>
  <si>
    <t>The security setting "Network access: Remotely accessible registry paths" is not properly configured.</t>
  </si>
  <si>
    <t>2.3.10.7</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</si>
  <si>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</si>
  <si>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</si>
  <si>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Set "Network access: Remotely accessible registry paths".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</si>
  <si>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Win10-087</t>
  </si>
  <si>
    <t>Set "Network access: Remotely accessible registry paths and sub-paths"</t>
  </si>
  <si>
    <t xml:space="preserve">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t>
  </si>
  <si>
    <t xml:space="preserve">Navigate to the UI Path articulated in the Remediation section and confirm it is set as prescribed. This group policy setting is backed by the following registry location:
HKEY_LOCAL_MACHINE\SYSTEM\CurrentControlSet\Control\SecurePipeServers\Winreg\AllowedPaths:Machine
</t>
  </si>
  <si>
    <t>The security setting "Network access: Remotely accessible registry paths and sub-paths"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</si>
  <si>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The security setting "Network access: Remotely accessible registry paths and sub-paths" is not properly configured.</t>
  </si>
  <si>
    <t>2.3.10.8</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</si>
  <si>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</si>
  <si>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 xml:space="preserve">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t>
  </si>
  <si>
    <t>Set "Network access: Remotely accessible registry paths and sub-paths". One method to achieve the recommended configuration via Group Policy is to perform the following: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t>
  </si>
  <si>
    <t>Win10-088</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</si>
  <si>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</si>
  <si>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</si>
  <si>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HKEY_LOCAL_MACHINE\SYSTEM\CurrentControlSet\Services\LanManServer\Parameters:RestrictNullSessAccess
</t>
  </si>
  <si>
    <t>The setting "Network access: Restrict anonymous access to Named Pipes and Shares" is enabled</t>
  </si>
  <si>
    <t>The setting "Network access: Restrict anonymous access to Named Pipes and Shares" is not enabled.</t>
  </si>
  <si>
    <t>2.3.10.9</t>
  </si>
  <si>
    <t>Null sessions are a weakness that can be exploited through shares (including the default shares) on computers in your environment.</t>
  </si>
  <si>
    <t>To establish the recommended configuration via GP:  
Set the following UI path to Enabled: Computer Configuration\Policies\Windows Settings\Security Settings\Local Policies\Security Options\Network access: Restrict anonymous access to Named Pipes and Shares.</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</si>
  <si>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</si>
  <si>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Win10-089</t>
  </si>
  <si>
    <t>Set "Network access: Restrict clients allowed to make remote calls to SAM" to "Administrators: Remote Access: Allow"</t>
  </si>
  <si>
    <t>This policy setting allows you to restrict remote RPC connections to SAM.
The recommended state for this setting is: Administrators: Remote Access: Allow.
**Note:** A Windows 10 R1607, Server 2016 or newer OS is required to access and set this value in Group Policy.</t>
  </si>
  <si>
    <t xml:space="preserve">Navigate to the UI Path articulated in the Remediation section and confirm it is set as prescribed. This group policy setting is backed by the following registry location:
HKEY_LOCAL_MACHINE\SYSTEM\CurrentControlSet\Control\Lsa:restrictremotesam
</t>
  </si>
  <si>
    <t>The setting "Network access: Restrict clients allowed to make remote calls to SAM" is set to "Administrators: Remote Access: Allow".</t>
  </si>
  <si>
    <t>The setting "Network access: Restrict clients allowed to make remote calls to SAM" is not set to "Administrators: Remote Access: Allow".</t>
  </si>
  <si>
    <t>2.3.10.10</t>
  </si>
  <si>
    <t>To ensure that an unauthorized user cannot anonymously list local account names or groups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</si>
  <si>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Administrators: Remote Access: Allow: Computer Configuration\Policies\Windows Settings\Security Settings\Local Policies\Security Options\Network access: Restrict clients allowed to make remote calls to SAM.</t>
  </si>
  <si>
    <t>Set "Network access: Restrict clients allowed to make remote calls to SAM" to "Administrators: Remote Access: Allow". One method to achieve the recommended configuration via Group Policy is to perform the following:
Set the following UI path to Administrators:
Remote Access: Allow: Computer Configuration\Policies\Windows Settings\Security Settings\Local Policies\Security Options\Network access: Restrict clients allowed to make remote calls to SAM</t>
  </si>
  <si>
    <t>Win10-090</t>
  </si>
  <si>
    <t>Set "Network access: Shares that can be accessed anonymously" to "None"</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</si>
  <si>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(i.e. None).</t>
  </si>
  <si>
    <t xml:space="preserve">Navigate to the UI Path articulated in the Remediation section and confirm it is set as prescribed. This group policy setting is backed by the following registry location:
HKEY_LOCAL_MACHINE\SYSTEM\CurrentControlSet\Services\LanManServer\Parameters:NullSessionShares
</t>
  </si>
  <si>
    <t>The setting "Network access: Shares that can be accessed anonymously" is set to "None"</t>
  </si>
  <si>
    <t>The setting "Network access: Shares that can be accessed anonymously" is not set to "None".</t>
  </si>
  <si>
    <t>2.3.10.11</t>
  </si>
  <si>
    <t>It is very dangerous to allow any values in this setting. Any shares that are listed can be accessed by any network user, which could lead to the exposure or corruption of sensitive data.</t>
  </si>
  <si>
    <t>To establish the recommended configuration via GP:  
Set the following UI path to None: Computer Configuration\Policies\Windows Settings\Security Settings\Local Policies\Security Options\Network access: Shares that can be accessed anonymously.</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</si>
  <si>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</si>
  <si>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Win10-091</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</si>
  <si>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</si>
  <si>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</si>
  <si>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 xml:space="preserve">Navigate to the UI Path articulated in the Remediation section and confirm it is set as prescribed. This group policy setting is backed by the following registry location:
HKEY_LOCAL_MACHINE\SYSTEM\CurrentControlSet\Control\Lsa:ForceGuest
</t>
  </si>
  <si>
    <t>The setting "Network access: Sharing and security model for local accounts" is set to "Classic - local users authenticate as themselves"</t>
  </si>
  <si>
    <t>The setting "Network access: Sharing and security model for local accounts" is not set to "Classic - local users authenticate as themselves".</t>
  </si>
  <si>
    <t>2.3.10.12</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</si>
  <si>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</si>
  <si>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 xml:space="preserve">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
</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</si>
  <si>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</si>
  <si>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Win10-092</t>
  </si>
  <si>
    <t>CM-7</t>
  </si>
  <si>
    <t>Least Functionality</t>
  </si>
  <si>
    <t>Set "Network security: Allow Local System to use computer identity for NTLM" to "Enabled"</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</si>
  <si>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</si>
  <si>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HKEY_LOCAL_MACHINE\SYSTEM\CurrentControlSet\Control\Lsa:UseMachineId
</t>
  </si>
  <si>
    <t>The setting "Network security: Allow Local System to use computer identity for NTLM" is enabled</t>
  </si>
  <si>
    <t>The setting "Network security: Allow Local System to use computer identity for NTLM" is not enabled.</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</si>
  <si>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</si>
  <si>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</si>
  <si>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</si>
  <si>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To establish the recommended configuration via GP:  
Set the following UI path to Enabled: Computer Configuration\Policies\Windows Settings\Security Settings\Local Policies\Security Options\Network security: Allow Local System to use computer identity for NTLM.</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</si>
  <si>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</si>
  <si>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Win10-093</t>
  </si>
  <si>
    <t>Set "Network security: Allow LocalSystem NULL session fallback" to "Disabled"</t>
  </si>
  <si>
    <t>This policy setting determines whether NTLM is allowed to fall back to a NULL session when used with LocalSystem.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</si>
  <si>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HKEY_LOCAL_MACHINE\SYSTEM\CurrentControlSet\Control\Lsa\MSV1_0:AllowNullSessionFallback
</t>
  </si>
  <si>
    <t>The setting "Network security: Allow LocalSystem NULL session fallback" is disabled</t>
  </si>
  <si>
    <t>The setting "Network security: Allow LocalSystem NULL session fallback" is not disabled.</t>
  </si>
  <si>
    <t>2.3.11.2</t>
  </si>
  <si>
    <t>NULL sessions are less secure because by definition they are unauthenticated.</t>
  </si>
  <si>
    <t>To establish the recommended configuration via GP:  
Set the following UI path to Disabled: Computer Configuration\Policies\Windows Settings\Security Settings\Local Policies\Security Options\Network security: Allow LocalSystem NULL session fallback.</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</si>
  <si>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</si>
  <si>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Win10-094</t>
  </si>
  <si>
    <t>Set "Network Security: Allow PKU2U authentication requests to this computer to use online identities" to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</si>
  <si>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</si>
  <si>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HKEY_LOCAL_MACHINE\SYSTEM\CurrentControlSet\Control\Lsa\pku2u:AllowOnlineID
</t>
  </si>
  <si>
    <t>The setting "Network Security: Allow PKU2U authentication requests to this computer to use online identities" is disabled</t>
  </si>
  <si>
    <t>The setting "Network Security: Allow PKU2U authentication requests to this computer to use online identities" is not disabled.</t>
  </si>
  <si>
    <t>2.3.11.3</t>
  </si>
  <si>
    <t>The PKU2U protocol is a peer-to-peer authentication protocol - authentication should be managed centrally in most managed networks.</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</si>
  <si>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</si>
  <si>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</si>
  <si>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Win10-095</t>
  </si>
  <si>
    <t>Set "Network security: Configure encryption types allowed for Kerberos" to "AES128_HMAC_SHA1, AES256_HMAC_SHA1, Future encryption types"</t>
  </si>
  <si>
    <t>This policy setting allows you to set the encryption types that Kerberos is allowed to use.
The recommended state for this setting is: AES128_HMAC_SHA1, AES256_HMAC_SHA1, Future encryption types.</t>
  </si>
  <si>
    <t xml:space="preserve">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
</t>
  </si>
  <si>
    <t>The setting "Network Security: Configure encryption types allowed for Kerberos" is set to "RC4_HMAC_MD5 / AES128_HMAC_SHA1 / AES256_HMAC_SHA1 / Future encryption types"</t>
  </si>
  <si>
    <t>The setting "Network Security: Configure encryption types allowed for Kerberos" is not set to "RC4_HMAC_MD5 / AES128_HMAC_SHA1 / AES256_HMAC_SHA1 /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</si>
  <si>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</si>
  <si>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</si>
  <si>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</si>
  <si>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Set "Network security: Configure encryption types allowed for Kerberos" to "AES128_HMAC_SHA1, AES256_HMAC_SHA1, Future encryption types". One method to achieve the recommended configuration via Group Policy is to perform the following:
Set the following UI path to AES128_HMAC_SHA1, AES256_HMAC_SHA1, Future encryption types:
Computer Configuration\Policies\Windows Settings\Security Settings\Local Policies\Security Options\Network security: Configure encryption types allowed for Kerberos</t>
  </si>
  <si>
    <t>Win10-096</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</si>
  <si>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</si>
  <si>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</si>
  <si>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HKEY_LOCAL_MACHINE\SYSTEM\CurrentControlSet\Control\Lsa:NoLMHash
</t>
  </si>
  <si>
    <t>The setting "Network security: Do not store LAN Manager hash value on next password change" is enabled</t>
  </si>
  <si>
    <t>The setting "Network security: Do not store LAN Manager hash value on next password change" is not enabled.</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</si>
  <si>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</si>
  <si>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</si>
  <si>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establish the recommended configuration via GP:  
Set the following UI path to Enabled: Computer Configuration\Policies\Windows Settings\Security Settings\Local Policies\Security Options\Network security: Do not store LAN Manager hash value on next password change.</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</si>
  <si>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</si>
  <si>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Win10-097</t>
  </si>
  <si>
    <t>Set "Network security: Force logoff when logon hours expire" to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</si>
  <si>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</si>
  <si>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The setting "Network security: Force logoff when logon hours expire" is enabled</t>
  </si>
  <si>
    <t>The setting "Network security: Force logoff when logon hours expire" is not enabled.</t>
  </si>
  <si>
    <t>2.3.11.6</t>
  </si>
  <si>
    <t>If this setting is disabled, a user could remain connected to the computer outside of their allotted logon hours.</t>
  </si>
  <si>
    <t>To establish the recommended configuration via GP:  
Set the following UI path to Enabled. Computer Configuration\Policies\Windows Settings\Security Settings\Local Policies\Security Options\Network security: Force logoff when logon hours expire.</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</si>
  <si>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</si>
  <si>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Win10-098</t>
  </si>
  <si>
    <t>Set "Network security: LAN Manager authentication level" to "Send NTLMv2 response only. Refuse LM &amp; NTLM"</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</si>
  <si>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</si>
  <si>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 xml:space="preserve">Navigate to the UI Path articulated in the Remediation section and confirm it is set as prescribed. This group policy setting is backed by the following registry location:
HKEY_LOCAL_MACHINE\SYSTEM\CurrentControlSet\Control\Lsa:LmCompatibilityLevel
</t>
  </si>
  <si>
    <t>The setting "Network security: LAN Manager authentication level" is set to "Send NTLMv2 response only. Refuse LM &amp; NTLM"</t>
  </si>
  <si>
    <t>The setting "Network security: LAN Manager authentication level" is not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</si>
  <si>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</si>
  <si>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older clients and servers, Windows-based clients and servers that are members of the domain will use the Kerberos authentication protocol to authenticate with Windows Server 2003 or newer Domain Controllers. For these reasons, it is strongly preferred to restrict the use of LM &amp; NTLM (non-v2) as much as possible.</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</si>
  <si>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</si>
  <si>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</si>
  <si>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Win10-099</t>
  </si>
  <si>
    <t>Set "Network security: LDAP client signing requirements" to "Negotiate signing" or higher</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</si>
  <si>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</si>
  <si>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 xml:space="preserve">Navigate to the UI Path articulated in the Remediation section and confirm it is set as prescribed. This group policy setting is backed by the following registry location:
HKEY_LOCAL_MACHINE\SYSTEM\CurrentControlSet\Services\LDAP:LDAPClientIntegrity
</t>
  </si>
  <si>
    <t>The setting "Network security: LDAP client signing requirements" is set to "Negotiate signing or higher"</t>
  </si>
  <si>
    <t>The setting "Network security: LDAP client signing requirements" is not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</si>
  <si>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</si>
  <si>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</si>
  <si>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</si>
  <si>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to the benchmark):
Computer Configuration\Policies\Windows Settings\Security Settings\Local Policies\Security Options\Network security: LDAP client signing requirements</t>
  </si>
  <si>
    <t>Win10-100</t>
  </si>
  <si>
    <t>Set "Network security: Minimum session security for NTLM SSP based (including secure RPC) clients" to "Require NTLMv2 session security, Require 128-bit encryption"</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</si>
  <si>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</si>
  <si>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 xml:space="preserve">Navigate to the UI Path articulated in the Remediation section and confirm it is set as prescribed. This group policy setting is backed by the following registry location:
HKEY_LOCAL_MACHINE\SYSTEM\CurrentControlSet\Control\Lsa\MSV1_0:NTLMMinClientSec
</t>
  </si>
  <si>
    <t>The setting "Network security: Minimum session security for NTLM SSP based (including secure RPC) clients" is set to "Require NTLMv2 session security, Require 128-bit encryption"</t>
  </si>
  <si>
    <t>The setting "Network security: Minimum session security for NTLM SSP based (including secure RPC) clients" is not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</si>
  <si>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</si>
  <si>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</si>
  <si>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</si>
  <si>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</si>
  <si>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Win10-101</t>
  </si>
  <si>
    <t>Set "Network security: Minimum session security for NTLM SSP based (including secure RPC) servers" to "Require NTLMv2 session security, Require 128-bit encryption"</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</si>
  <si>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</si>
  <si>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 xml:space="preserve">Navigate to the UI Path articulated in the Remediation section and confirm it is set as prescribed. This group policy setting is backed by the following registry location:
HKEY_LOCAL_MACHINE\SYSTEM\CurrentControlSet\Control\Lsa\MSV1_0:NTLMMinServerSec
</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</si>
  <si>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</si>
  <si>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</si>
  <si>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</si>
  <si>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</si>
  <si>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</si>
  <si>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</si>
  <si>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Win10-102</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</si>
  <si>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</si>
  <si>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</si>
  <si>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Manager\Kernel:ObCaseInsensitive
</t>
  </si>
  <si>
    <t>The setting "System objects: Require case insensitivity for non-Windows subsystems" is enabled</t>
  </si>
  <si>
    <t>The setting "System objects: Require case insensitivity for non-Windows subsystems" is not enabled.</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</si>
  <si>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</si>
  <si>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</si>
  <si>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</si>
  <si>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establish the recommended configuration via GP:  
Set the following UI path to Enabled: Computer Configuration\Policies\Windows Settings\Security Settings\Local Policies\Security Options\System objects: Require case insensitivity for non-Windows subsystems.</t>
  </si>
  <si>
    <t>Set "System objects: Require case insensitivity for non-Windows subsystems" to "Enabled".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</si>
  <si>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Win10-103</t>
  </si>
  <si>
    <t>Set "System objects: Strengthen default permissions of internal system objects (e.g. Symbolic Links)" to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</si>
  <si>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</si>
  <si>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Manager:ProtectionMode
</t>
  </si>
  <si>
    <t>The setting "System objects: Strengthen default permissions of internal system objects (e.g. Symbolic Links)" is enabled</t>
  </si>
  <si>
    <t>The setting "System objects: Strengthen default permissions of internal system objects (e.g. Symbolic Links)" is not enabled.</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</si>
  <si>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</si>
  <si>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</si>
  <si>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</si>
  <si>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</si>
  <si>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Win10-104</t>
  </si>
  <si>
    <t>Set "User Account Control: Admin Approval Mode for the Built-in Administrator account" to "Enabled"</t>
  </si>
  <si>
    <t>This policy setting controls the behavior of Admin Approval Mode for the built-in Administrator account.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</si>
  <si>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HKEY_LOCAL_MACHINE\SOFTWARE\Microsoft\Windows\CurrentVersion\Policies\System:FilterAdministratorToken
</t>
  </si>
  <si>
    <t>The setting "User Account Control: Admin Approval Mode for the Built-in Administrator account" is enabled</t>
  </si>
  <si>
    <t>The setting "User Account Control: Admin Approval Mode for the Built-in Administrator account" is not enabled.</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</si>
  <si>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</si>
  <si>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</si>
  <si>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</si>
  <si>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To establish the recommended configuration via GP:  
Set the following UI path to Enabled: Computer Configuration\Policies\Windows Settings\Security Settings\Local Policies\Security Options\User Account Control: Admin Approval Mode for the Built-in Administrator account.</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</si>
  <si>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</si>
  <si>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Win10-105</t>
  </si>
  <si>
    <t>Set "User Account Control: Behavior of the elevation prompt for administrators in Admin Approval Mode" to "Prompt for consent on the secure desktop"</t>
  </si>
  <si>
    <t>This policy setting controls the behavior of the elevation prompt for administrators.
The recommended state for this setting is: Prompt for consent on the secure desktop.</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</si>
  <si>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HKEY_LOCAL_MACHINE\SOFTWARE\Microsoft\Windows\CurrentVersion\Policies\System:ConsentPromptBehaviorAdmin
</t>
  </si>
  <si>
    <t>The setting "User Account Control: Behavior of the elevation prompt for administrators in Admin Approval Mode" is set to "Prompt for consent on the secure desktop"</t>
  </si>
  <si>
    <t>The setting "User Account Control: Behavior of the elevation prompt for administrators in Admin Approval Mode" is not set to "Prompt for consent on the secure desktop".</t>
  </si>
  <si>
    <t>2.3.17.2</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</si>
  <si>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</si>
  <si>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</si>
  <si>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</si>
  <si>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Win10-106</t>
  </si>
  <si>
    <t>Set "User Account Control: Behavior of the elevation prompt for standard users" to "Automatically deny elevation requests"</t>
  </si>
  <si>
    <t>This policy setting controls the behavior of the elevation prompt for standard users.
The recommended state for this setting is: Automatically deny elevation requests.</t>
  </si>
  <si>
    <t xml:space="preserve">Navigate to the UI Path articulated in the Remediation section and confirm it is set as prescribed. This group policy setting is backed by the following registry location:
HKEY_LOCAL_MACHINE\SOFTWARE\Microsoft\Windows\CurrentVersion\Policies\System:ConsentPromptBehaviorUser
</t>
  </si>
  <si>
    <t>The setting "User Account Control: Behavior of the elevation prompt for standard users" is set to "Automatically deny elevation requests"</t>
  </si>
  <si>
    <t>The setting "User Account Control: Behavior of the elevation prompt for standard users" is not set to "Automatically deny elevation requests".</t>
  </si>
  <si>
    <t>2.3.17.3</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</si>
  <si>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</si>
  <si>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</si>
  <si>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</si>
  <si>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Win10-107</t>
  </si>
  <si>
    <t>Set "User Account Control: Detect application installations and prompt for elevation" to "Enabled"</t>
  </si>
  <si>
    <t>This policy setting controls the behavior of application installation detection for the computer.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</si>
  <si>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HKEY_LOCAL_MACHINE\SOFTWARE\Microsoft\Windows\CurrentVersion\Policies\System:EnableInstallerDetection
</t>
  </si>
  <si>
    <t>The setting "User Account Control: Detect application installations and prompt for elevation" is enabled</t>
  </si>
  <si>
    <t>The setting "User Account Control: Detect application installations and prompt for elevation" is not enabled.</t>
  </si>
  <si>
    <t>HSA4</t>
  </si>
  <si>
    <t>HSA4: Software installation rights are not limited to the technical staff</t>
  </si>
  <si>
    <t>2.3.17.4</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</si>
  <si>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</si>
  <si>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establish the recommended configuration via GP:  
Set the following UI path to Enabled: Computer Configuration\Policies\Windows Settings\Security Settings\Local Policies\Security Options\User Account Control: Detect application installations and prompt for elevation.</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</si>
  <si>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</si>
  <si>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Win10-108</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</si>
  <si>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</si>
  <si>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</si>
  <si>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HKEY_LOCAL_MACHINE\SOFTWARE\Microsoft\Windows\CurrentVersion\Policies\System:EnableSecureUIAPaths
</t>
  </si>
  <si>
    <t>The setting "User Account Control: Only elevate UIAccess applications that are installed in secure locations" is enabled</t>
  </si>
  <si>
    <t>The setting "User Account Control: Only elevate UIAccess applications that are installed in secure locations" is not enabled.</t>
  </si>
  <si>
    <t>2.3.17.5</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</si>
  <si>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</si>
  <si>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 xml:space="preserve">To establish the recommended configuration via GP:  Set the following UI path to Enabled:
Computer Configuration\Policies\Windows Settings\Security Settings\Local Policies\Security Options\User Account Control: Only elevate UIAccess applications that are installed in secure locations
</t>
  </si>
  <si>
    <t xml:space="preserve">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
</t>
  </si>
  <si>
    <t>Win10-109</t>
  </si>
  <si>
    <t>Set "User Account Control: Run all administrators in Admin Approval Mode" to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</si>
  <si>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</si>
  <si>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 xml:space="preserve">Navigate to the UI Path articulated in the Remediation section and confirm it is set as prescribed. This group policy setting is backed by the following registry location:
HKEY_LOCAL_MACHINE\SOFTWARE\Microsoft\Windows\CurrentVersion\Policies\System:EnableLUA
</t>
  </si>
  <si>
    <t>The setting "User Account Control: Run all administrators in Admin Approval Mode" is enabled</t>
  </si>
  <si>
    <t>The setting "User Account Control: Run all administrators in Admin Approval Mode" is not enabled.</t>
  </si>
  <si>
    <t>2.3.17.6</t>
  </si>
  <si>
    <t>This is the setting that turns on or off UAC. If this setting is disabled, UAC will not be used and any security benefits and risk mitigations that are dependent on UAC will not be present on the system.</t>
  </si>
  <si>
    <t>To establish the recommended configuration via GP:  
Set the following UI path to Enabled: Computer Configuration\Policies\Windows Settings\Security Settings\Local Policies\Security Options\User Account Control: Run all administrators in Admin Approval Mode.</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</si>
  <si>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</si>
  <si>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Win10-110</t>
  </si>
  <si>
    <t>Set "User Account Control: Switch to the secure desktop when prompting for elevation" to "Enabled"</t>
  </si>
  <si>
    <t>This policy setting controls whether the elevation request prompt is displayed on the interactive user's desktop or the secure desktop.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</si>
  <si>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HKEY_LOCAL_MACHINE\SOFTWARE\Microsoft\Windows\CurrentVersion\Policies\System:PromptOnSecureDesktop
</t>
  </si>
  <si>
    <t>The setting "User Account Control: Switch to the secure desktop when prompting for elevation" is enabled</t>
  </si>
  <si>
    <t>The setting "User Account Control: Switch to the secure desktop when prompting for elevation" is not enabled.</t>
  </si>
  <si>
    <t>2.3.17.7</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</si>
  <si>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</si>
  <si>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To establish the recommended configuration via GP:  
Set the following UI path to Enabled: Computer Configuration\Policies\Windows Settings\Security Settings\Local Policies\Security Options\User Account Control: Switch to the secure desktop when prompting for elevation.</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</si>
  <si>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</si>
  <si>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Win10-111</t>
  </si>
  <si>
    <t>SC-29</t>
  </si>
  <si>
    <t>Heterogeneity</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</si>
  <si>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</si>
  <si>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</si>
  <si>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HKEY_LOCAL_MACHINE\SOFTWARE\Microsoft\Windows\CurrentVersion\Policies\System:EnableVirtualization
</t>
  </si>
  <si>
    <t>The setting "User Account Control: Virtualize file and registry write failures to per-user locations" is enabled</t>
  </si>
  <si>
    <t>The setting "User Account Control: Virtualize file and registry write failures to per-user locations" is not enabled.</t>
  </si>
  <si>
    <t>HCM48</t>
  </si>
  <si>
    <t>HCM48: Low-risk operating system settings are not configured securely</t>
  </si>
  <si>
    <t>2.3.17.8</t>
  </si>
  <si>
    <t>This setting reduces vulnerabilities by ensuring that legacy applications only write data to permitted locations.</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</si>
  <si>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</si>
  <si>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</si>
  <si>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Win10-112</t>
  </si>
  <si>
    <t>Set "Computer Browser (Browser)" to "Disabled" or "Not Installed"</t>
  </si>
  <si>
    <t>Maintains an updated list of computers on the network and supplies this list to computers designated as browsers. 
The recommended state for this setting is: Disabled or Not Installed.
**Note:** In Windows 8.1 and Windows 10, this service is bundled with the _SMB 1.0/CIFS File Sharing Support_ optional feature. As a result, removing that feature (highly recommended unless backward compatibility is needed to XP/2003 and older Windows OSes - see [Stop using SMB1 | Storage at Microsoft](https://blogs.technet.microsoft.com/filecab/2016/09/16/stop-using-smb1/)) will also remediate this recommendation. The feature is not installed by default starting with Windows 10 R1709.</t>
  </si>
  <si>
    <t xml:space="preserve">Navigate to the UI Path articulated in the Remediation section and confirm it is set as prescribed. This group policy setting is backed by the following registry location:
HKEY_LOCAL_MACHINE\SYSTEM\CurrentControlSet\Services\Browser:Start
</t>
  </si>
  <si>
    <t>The security setting “Computer Browser (Browser)" has been set to disabled or not installed.</t>
  </si>
  <si>
    <t>The security setting “Computer Browser (Browser)"  has not been set to disabled or not installed.</t>
  </si>
  <si>
    <t>HCM10</t>
  </si>
  <si>
    <t>HCM10: System has unneeded functionality installed.</t>
  </si>
  <si>
    <t>5</t>
  </si>
  <si>
    <t>5.3</t>
  </si>
  <si>
    <t>This is a legacy service - its sole purpose is to maintain a list of computers and their network shares in the environment (i.e. "Network Neighborhood"). If enabled, it generates a lot of unnecessary traffic, including "elections" to see who gets to be the "master browser". This noisy traffic could also aid malicious attackers in discovering online machines, because the service also allows anyone to "browse" for shared resources without any authentication. This service used to be running by default in older Windows versions (e.g. Windows XP), but today it only remains for backward compatibility for very old software that requires it.</t>
  </si>
  <si>
    <t>To establish the recommended configuration via GP:  
Set the following UI path to: Disabled. Computer Configuration\Policies\Windows Settings\Security Settings\System Services\Computer Browser.</t>
  </si>
  <si>
    <t>Set "Computer Browser (Browser)"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Services\Computer Browser</t>
  </si>
  <si>
    <t>Win10-113</t>
  </si>
  <si>
    <t>Set "IIS Admin Service (IISADMIN)" to "Disabled" or "Not Installed"</t>
  </si>
  <si>
    <t>Enables the server to administer the IIS metabase. The IIS metabase stores configuration for the SMTP and FTP services. 
The recommended state for this setting is: Disabled or Not Installed.
**Note:** This service is not installed by default. It is supplied with Windows, but is installed by enabling an optional Windows feature (_Internet Information Services_).
**Note #2:** An organization may choose to selectively grant exceptions to web developers to allow IIS (or another web server) on their workstation, in order for them to locally test &amp; develop web pages. However, the organization should track those machines and ensure the security controls and mitigations are kept up to date, to reduce risk of compromise.</t>
  </si>
  <si>
    <t xml:space="preserve">Navigate to the UI Path articulated in the Remediation section and confirm it is set as prescribed. This group policy setting is backed by the following registry location:
HKEY_LOCAL_MACHINE\SYSTEM\CurrentControlSet\Services\IISADMIN:Start
</t>
  </si>
  <si>
    <t>The security setting “IIS Admin Service (IISADMIN)" has been set to disabled or not installed.</t>
  </si>
  <si>
    <t>The security setting “IIS Admin Service (IISADMIN)" has not been set to disabled or not installed.</t>
  </si>
  <si>
    <t>5.6</t>
  </si>
  <si>
    <t>Hosting a website from a workstation is an increased security risk, as the attack surface of that workstation is then greatly increased. If proper security mitigations are not followed, the chance of successful attack increases significantly.
**Note:** This security concern applies to _any_ web server application installed on a workstation, not just IIS.</t>
  </si>
  <si>
    <t>To establish the recommended configuration via GP:  
Set the following UI path to: Disabled or ensure the service is not installed. Computer Configuration\Policies\Windows Settings\Security Settings\System Services\IIS Admin Service.</t>
  </si>
  <si>
    <t>Set "IIS Admin Service (IISADMIN)"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Services\IIS Admin Service</t>
  </si>
  <si>
    <t>Win10-114</t>
  </si>
  <si>
    <t>Set "Infrared monitor service (irmon)" to "Disabled"</t>
  </si>
  <si>
    <t>Detects other Infrared devices that are in range and launches the file transfer application.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</si>
  <si>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HKEY_LOCAL_MACHINE\SYSTEM\CurrentControlSet\Services\irmon:Start
</t>
  </si>
  <si>
    <t>The security setting "Infrared monitor service (irmon)" has been set to disabled.</t>
  </si>
  <si>
    <t>The security setting "Infrared monitor service (irmon)" has not been set to disabled.</t>
  </si>
  <si>
    <t>5.7</t>
  </si>
  <si>
    <t>Infrared connections can potentially be a source of data compromise - especially via the automatic "file transfer application" functionality. Enterprise-managed systems should utilize a more secure method of connection than infrared.</t>
  </si>
  <si>
    <t>To establish the recommended configuration via GP:  
Set the following UI path to: Disabled. Computer Configuration\Policies\Windows Settings\Security Settings\System Services\Infrared monitor service.</t>
  </si>
  <si>
    <t>Set "Infrared monitor service (irmon)" to "Disabled". One method to achieve the recommended configuration via Group Policy is to perform the following:
Set the following UI path to Disabled:
Computer Configuration\Policies\Windows Settings\Security Settings\System Services\Infrared monitor service</t>
  </si>
  <si>
    <t>Win10-115</t>
  </si>
  <si>
    <t>Set "Internet Connection Sharing (ICS) (SharedAccess)" to "Disabled"</t>
  </si>
  <si>
    <t>Provides network access translation, addressing, name resolution and/or intrusion prevention services for a home or small office network.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</si>
  <si>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HKEY_LOCAL_MACHINE\SYSTEM\CurrentControlSet\Services\SharedAccess:Start
</t>
  </si>
  <si>
    <t>The security setting "Internet Connection Sharing (ICS) (SharedAccess)" has been set to disabled.</t>
  </si>
  <si>
    <t>The security setting "Internet Connection Sharing (ICS) (SharedAccess)" has not been set to disabled.</t>
  </si>
  <si>
    <t>5.8</t>
  </si>
  <si>
    <t>Internet Connection Sharing (ICS) is a feature that allows someone to "share" their Internet connection with other machines on the network - it was designed for home or small office environments where only one machine has Internet access - it effectively turns that machine into an Internet router. This feature causes the bridging of networks and likely bypassing other, more secure pathways. It should not be used on any enterprise-managed system.</t>
  </si>
  <si>
    <t>To establish the recommended configuration via GP:  
Set the following UI path to: Disabled. Computer Configuration\Policies\Windows Settings\Security Settings\System Services\Internet Connection Sharing (ICS).</t>
  </si>
  <si>
    <t>Set "Internet Connection Sharing (ICS) (SharedAccess)" to "Disabled". One method to achieve the recommended configuration via Group Policy is to perform the following:
Set the following UI path to Disabled:
Computer Configuration\Policies\Windows Settings\Security Settings\System Services\Internet Connection Sharing (ICS)</t>
  </si>
  <si>
    <t>Win10-116</t>
  </si>
  <si>
    <t>Set "LxssManager (LxssManager)" to "Disabled" or "Not Installed"</t>
  </si>
  <si>
    <t>The LXSS Manager service supports running native ELF binaries. The service provides the infrastructure necessary for ELF binaries to run on Windows.
The recommended state for this setting is: Disabled or Not Installed.
**Note:** This service is not installed by default. It is supplied with Windows, but is installed by enabling an optional Windows feature (_Windows Subsystem for Linux_).</t>
  </si>
  <si>
    <t xml:space="preserve">Navigate to the UI Path articulated in the Remediation section and confirm it is set as prescribed. This group policy setting is backed by the following registry location:
HKEY_LOCAL_MACHINE\SYSTEM\CurrentControlSet\Services\LxssManager:Start
</t>
  </si>
  <si>
    <t>The security setting “LxssManager (LxssManager)" has been set to disabled or not installed.</t>
  </si>
  <si>
    <t>The security setting “LxssManager (LxssManager)" has not been set to disabled or not installed.</t>
  </si>
  <si>
    <t>5.10</t>
  </si>
  <si>
    <t>The Linux SubSystem (LXSS) Manager allows full system access to Linux applications on Windows, including the file system. While this can certainly have some functionality and performance benefits for running those applications, it also creates new security risks in the event that a hacker injects malicious code into a Linux application. For best security, it is preferred to run Linux applications on Linux, and Windows applications on Windows.</t>
  </si>
  <si>
    <t>To establish the recommended configuration via GP:  
Set the following UI path to: Disabled or ensure the service is not installed: Computer Configuration\Policies\Windows Settings\Security Settings\System Services\LxssManager.</t>
  </si>
  <si>
    <t>Set "LxssManager (LxssManager)"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Services\LxssManager</t>
  </si>
  <si>
    <t>Win10-117</t>
  </si>
  <si>
    <t>Set "Microsoft FTP Service (FTPSVC)" to "Disabled" or "Not Installed"</t>
  </si>
  <si>
    <t>Enables the server to be a File Transfer Protocol (FTP) server.
The recommended state for this setting is: Disabled or Not Installed.
**Note:** This service is not installed by default. It is supplied with Windows, but is installed by enabling an optional Windows feature (_Internet Information Services - FTP Server_).</t>
  </si>
  <si>
    <t xml:space="preserve">Navigate to the UI Path articulated in the Remediation section and confirm it is set as prescribed. This group policy setting is backed by the following registry location:
HKEY_LOCAL_MACHINE\SYSTEM\CurrentControlSet\Services\FTPSVC:Start
</t>
  </si>
  <si>
    <t>The security setting “Microsoft FTP Service (FTPSVC)"  has been set to disabled or not installed.</t>
  </si>
  <si>
    <t>The security setting “Microsoft FTP Service (FTPSVC)"  has not been set to disabled or not installed.</t>
  </si>
  <si>
    <t>5.11</t>
  </si>
  <si>
    <t>Hosting an FTP server (especially a non-secure FTP server) from a workstation is an increased security risk, as the attack surface of that workstation is then greatly increased.
**Note:** This security concern applies to _any_ FTP server application installed on a workstation, not just IIS.</t>
  </si>
  <si>
    <t>To establish the recommended configuration via GP:  
Set the following UI path to: Disabled or ensure the service is not installed. Computer Configuration\Policies\Windows Settings\Security Settings\System Services\Microsoft FTP Service.</t>
  </si>
  <si>
    <t>Set "Microsoft FTP Service (FTPSVC)"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Services\Microsoft FTP Service</t>
  </si>
  <si>
    <t>Win10-118</t>
  </si>
  <si>
    <t>Set "OpenSSH SSH Server (sshd)" to "Disabled" or "Not Installed"</t>
  </si>
  <si>
    <t>SSH protocol based service to provide secure encrypted communications between two untrusted hosts over an insecure network.
The recommended state for this setting is: Disabled or Not Installed.
**Note:** This service is not installed by default. It is supplied with Windows, but it is installed by enabling an optional Windows feature (_OpenSSH Server_).</t>
  </si>
  <si>
    <t xml:space="preserve">Navigate to the UI Path articulated in the Remediation section and confirm it is set as prescribed. This group policy setting is backed by the following registry location:
HKEY_LOCAL_MACHINE\SYSTEM\CurrentControlSet\Services\sshd:Start
</t>
  </si>
  <si>
    <t>The security setting “OpenSSH SSH Server (sshd)"  has been set to disabled or not installed.</t>
  </si>
  <si>
    <t>The security setting “OpenSSH SSH Server (sshd)"  has not been set to disabled or not installed.</t>
  </si>
  <si>
    <t>5.14</t>
  </si>
  <si>
    <t>Hosting an SSH server from a workstation is an increased security risk, as the attack surface of that workstation is then greatly increased.
**Note:** This security concern applies to _any_ SSH server application installed on a workstation, not just the one supplied with Windows.</t>
  </si>
  <si>
    <t>To establish the recommended configuration via GP:  
Set the following UI path to: Disabled: Computer Configuration\Policies\Windows Settings\Security Settings\System Services\OpenSSH SSH Server.</t>
  </si>
  <si>
    <t>Set "OpenSSH SSH Server (sshd)" to "Disabled" or "Not Installed". One method to achieve the recommended configuration via Group Policy is to perform the following:
Set the following UI path to Disabled:
Computer Configuration\Policies\Windows Settings\Security Settings\System Services\OpenSSH SSH Server</t>
  </si>
  <si>
    <t>Win10-119</t>
  </si>
  <si>
    <t>Set "Remote Procedure Call (RPC) Locator (RpcLocator)" to "Disabled"</t>
  </si>
  <si>
    <t>In Windows 2003 and older versions of Windows, the Remote Procedure Call (RPC) Locator service manages the RPC name service database. In Windows Vista and newer versions of Windows, this service does not provide any functionality and is present for application compatibility.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</si>
  <si>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HKEY_LOCAL_MACHINE\SYSTEM\CurrentControlSet\Services\RpcLocator:Start
</t>
  </si>
  <si>
    <t>The security setting "Remote Procedure Call (RPC) Locator (RpcLocator)" has been set to disabled.</t>
  </si>
  <si>
    <t>The security setting "Remote Procedure Call (RPC) Locator (RpcLocator)" has not been set to disabled.</t>
  </si>
  <si>
    <t>5.24</t>
  </si>
  <si>
    <t>This is a legacy service that has no value or purpose other than application compatibility for very old software. It should be disabled unless there is a specific old application still in use on the system that requires it.</t>
  </si>
  <si>
    <t>To establish the recommended configuration via GP:  
Set the following UI path to: Disabled. Computer Configuration\Policies\Windows Settings\Security Settings\System Services\Remote Procedure Call (RPC) Locator.</t>
  </si>
  <si>
    <t>Set "Remote Procedure Call (RPC) Locator (RpcLocator)" to "Disabled". One method to achieve the recommended configuration via Group Policy is to perform the following:
Set the following UI path to Disabled:
Computer Configuration\Policies\Windows Settings\Security Settings\System Services\Remote Procedure Call (RPC) Locator</t>
  </si>
  <si>
    <t>Win10-120</t>
  </si>
  <si>
    <t>Set "Routing and Remote Access (RemoteAccess)" to "Disabled"</t>
  </si>
  <si>
    <t>Offers routing services to businesses in local area and wide area network environments.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</si>
  <si>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HKEY_LOCAL_MACHINE\SYSTEM\CurrentControlSet\Services\RemoteAccess:Start
</t>
  </si>
  <si>
    <t>The security setting "Routing and Remote Access (RemoteAccess)" has been set to disabled.</t>
  </si>
  <si>
    <t>The security setting "Routing and Remote Access (RemoteAccess)" has not been set to disabled.</t>
  </si>
  <si>
    <t>5.26</t>
  </si>
  <si>
    <t>This service's main purpose is to provide Windows router functionality - this is not an appropriate use of workstations in an enterprise managed environment.</t>
  </si>
  <si>
    <t>To establish the recommended configuration via GP:  
Set the following UI path to: Disabled. Computer Configuration\Policies\Windows Settings\Security Settings\System Services\Routing and Remote Access.</t>
  </si>
  <si>
    <t>Set "Routing and Remote Access (RemoteAccess)" to "Disabled". One method to achieve the recommended configuration via Group Policy is to perform the following:
Set the following UI path to Disabled:
Computer Configuration\Policies\Windows Settings\Security Settings\System Services\Routing and Remote Access</t>
  </si>
  <si>
    <t>Win10-121</t>
  </si>
  <si>
    <t>Set "Simple TCP/IP Services (simptcp)" to "Disabled" or "Not Installed"</t>
  </si>
  <si>
    <t>Supports the following TCP/IP services: Character Generator, Daytime, Discard, Echo, and Quote of the Day.
The recommended state for this setting is: Disabled or Not Installed.
**Note:** This service is not installed by default. It is supplied with Windows, but is installed by enabling an optional Windows feature (_Simple TCPIP services (i.e. echo, daytime etc)_).</t>
  </si>
  <si>
    <t xml:space="preserve">Navigate to the UI Path articulated in the Remediation section and confirm it is set as prescribed. This group policy setting is backed by the following registry location:
HKEY_LOCAL_MACHINE\SYSTEM\CurrentControlSet\Services\simptcp:Start
</t>
  </si>
  <si>
    <t>The security setting "Simple TCP/IP Services (simptcp)" has been set to disabled or not installed.</t>
  </si>
  <si>
    <t>The security setting "Simple TCP/IP Services (simptcp)" has not been set to disabled or not installed.</t>
  </si>
  <si>
    <t>5.28</t>
  </si>
  <si>
    <t>The Simple TCP/IP Services have very little purpose in a modern enterprise environment - allowing them might increase exposure and risk for attack.</t>
  </si>
  <si>
    <t>To establish the recommended configuration via GP:  
Set the following UI path to: Disabled or ensure the service is not installed: Computer Configuration\Policies\Windows Settings\Security Settings\System Services\Simple TCP/IP Services.</t>
  </si>
  <si>
    <t>Set "Simple TCP/IP Services (simptcp)"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Services\Simple TCP/IP Services</t>
  </si>
  <si>
    <t>Win10-122</t>
  </si>
  <si>
    <t>Set "SSDP Discovery (SSDPSRV)" to "Disabled"</t>
  </si>
  <si>
    <t>Discovers networked devices and services that use the SSDP discovery protocol, such as UPnP devices. Also announces SSDP devices and services running on the local computer.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</si>
  <si>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HKEY_LOCAL_MACHINE\SYSTEM\CurrentControlSet\Services\SSDPSRV:Start
</t>
  </si>
  <si>
    <t>The security setting "SSDP Discovery (SSDPSRV)" has been set to disabled.</t>
  </si>
  <si>
    <t>The security setting "SSDP Discovery (SSDPSRV)" has not been set to disabled.</t>
  </si>
  <si>
    <t>5.30</t>
  </si>
  <si>
    <t>Universal Plug n Play (UPnP) is a real security risk - it allows automatic discovery and attachment to network devices. Notes that UPnP is different than regular Plug n Play (PnP). Workstations should not be advertising their services (or automatically discovering and connecting to networked services) in a security-conscious enterprise managed environment.</t>
  </si>
  <si>
    <t>To establish the recommended configuration via GP:  
Set the following UI path to: Disabled. Computer Configuration\Policies\Windows Settings\Security Settings\System Services\SSDP Discovery.</t>
  </si>
  <si>
    <t>Set "SSDP Discovery (SSDPSRV)" to "Disabled". One method to achieve the recommended configuration via Group Policy is to perform the following:
Set the following UI path to Disabled:
Computer Configuration\Policies\Windows Settings\Security Settings\System Services\SSDP Discovery</t>
  </si>
  <si>
    <t>Win10-123</t>
  </si>
  <si>
    <t>Set "UPnP Device Host (upnphost)" to "Disabled"</t>
  </si>
  <si>
    <t>Allows UPnP devices to be hosted on this computer.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</si>
  <si>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HKEY_LOCAL_MACHINE\SYSTEM\CurrentControlSet\Services\upnphost:Start
</t>
  </si>
  <si>
    <t>The security setting "UPnP Device Host (upnphost)" has been set to disabled.</t>
  </si>
  <si>
    <t>The security setting "UPnP Device Host (upnphost)" has not been set to disabled.</t>
  </si>
  <si>
    <t>5.31</t>
  </si>
  <si>
    <t>To establish the recommended configuration via GP:  
Set the following UI path to: Disabled. Computer Configuration\Policies\Windows Settings\Security Settings\System Services\UPnP Device Host.</t>
  </si>
  <si>
    <t>Set "UPnP Device Host (upnphost)" to "Disabled". One method to achieve the recommended configuration via Group Policy is to perform the following:
Set the following UI path to Disabled:
Computer Configuration\Policies\Windows Settings\Security Settings\System Services\UPnP Device Host</t>
  </si>
  <si>
    <t>Win10-124</t>
  </si>
  <si>
    <t>Set "Web Management Service (WMSvc)" to "Disabled" or "Not Installed"</t>
  </si>
  <si>
    <t>The Web Management Service enables remote and delegated management capabilities for administrators to manage for the Web server, sites and applications present on the machine.
The recommended state for this setting is: Disabled or Not Installed.
**Note:** This service is not installed by default. It is supplied with Windows, but is installed by enabling an optional Windows feature (_Internet Information Services - Web Management Tools - IIS Management Service_).</t>
  </si>
  <si>
    <t xml:space="preserve">Navigate to the UI Path articulated in the Remediation section and confirm it is set as prescribed. This group policy setting is backed by the following registry location:
HKEY_LOCAL_MACHINE\SYSTEM\CurrentControlSet\Services\WMSvc:Start
</t>
  </si>
  <si>
    <t>The security setting "Web Management Service (WMSvc)"  has been set to disabled or not installed.</t>
  </si>
  <si>
    <t>The security setting "Web Management Service (WMSvc)"  has not been set to disabled or not installed.</t>
  </si>
  <si>
    <t>5.32</t>
  </si>
  <si>
    <t>Remote web administration of IIS on a workstation is an increased security risk, as the attack surface of that workstation is then greatly increased. If proper security mitigations are not followed, the chance of successful attack increases significantly.</t>
  </si>
  <si>
    <t>To establish the recommended configuration via GP:  
Set the following UI path to: Disabled or ensure the service is not installed: Computer Configuration\Policies\Windows Settings\Security Settings\System Services\Web Management Service.</t>
  </si>
  <si>
    <t>Set "Web Management Service (WMSvc)"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Services\Web Management Service</t>
  </si>
  <si>
    <t>Win10-125</t>
  </si>
  <si>
    <t>Set "Windows Media Player Network Sharing Service (WMPNetworkSvc)" to "Disabled" or "Not Installed"</t>
  </si>
  <si>
    <t>Shares Windows Media Player libraries to other networked players and media devices using Universal Plug and Play.
The recommended state for this setting is: Disabled or Not Installed.</t>
  </si>
  <si>
    <t xml:space="preserve">Navigate to the UI Path articulated in the Remediation section and confirm it is set as prescribed. This group policy setting is backed by the following registry location:
HKEY_LOCAL_MACHINE\SYSTEM\CurrentControlSet\Services\WMPNetworkSvc:Start
</t>
  </si>
  <si>
    <t>The security setting "Windows Media Player Network Sharing Service (WMPNetworkSvc)" has been set to disabled or not installed.</t>
  </si>
  <si>
    <t>The security setting "Windows Media Player Network Sharing Service (WMPNetworkSvc)" has not been set to disabled or not installed.</t>
  </si>
  <si>
    <t>5.35</t>
  </si>
  <si>
    <t>Network sharing of media from Media Player has no place in an enterprise managed environment.</t>
  </si>
  <si>
    <t>To establish the recommended configuration via GP:  
Set the following UI path to: Disabled. Computer Configuration\Policies\Windows Settings\Security Settings\System Services\Windows Media Player Network Sharing Service.</t>
  </si>
  <si>
    <t>Set "Windows Media Player Network Sharing Service (WMPNetworkSvc)" to "Disabled" or "Not Installed". One method to achieve the recommended configuration via Group Policy is to perform the following:
Set the following UI path to Disabled:
Computer Configuration\Policies\Windows Settings\Security Settings\System Services\Windows Media Player Network Sharing Service</t>
  </si>
  <si>
    <t>Win10-126</t>
  </si>
  <si>
    <t>Set "Windows Mobile Hotspot Service (icssvc)" to "Disabled"</t>
  </si>
  <si>
    <t>Provides the ability to share a cellular data connection with another device.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</si>
  <si>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HKEY_LOCAL_MACHINE\SYSTEM\CurrentControlSet\Services\icssvc:Start
</t>
  </si>
  <si>
    <t>The security setting "Windows Mobile Hotspot Service (icssvc)" has been set to disabled.</t>
  </si>
  <si>
    <t>The security setting "Windows Mobile Hotspot Service (icssvc)" has not been set to disabled.</t>
  </si>
  <si>
    <t>5.36</t>
  </si>
  <si>
    <t>The capability to run a mobile hotspot from a domain-connected computer could easily expose the internal network to wardrivers or other hackers.</t>
  </si>
  <si>
    <t>To establish the recommended configuration via GP:  
Set the following UI path to: Disabled. Computer Configuration\Policies\Windows Settings\Security Settings\System Services\Windows Mobile Hotspot Service.</t>
  </si>
  <si>
    <t>Set "Windows Mobile Hotspot Service (icssvc)" to "Disabled". One method to achieve the recommended configuration via Group Policy is to perform the following:
Set the following UI path to Disabled:
Computer Configuration\Policies\Windows Settings\Security Settings\System Services\Windows Mobile Hotspot Service</t>
  </si>
  <si>
    <t>Win10-127</t>
  </si>
  <si>
    <t>Set "World Wide Web Publishing Service (W3SVC)" to "Disabled" or "Not Installed"</t>
  </si>
  <si>
    <t>Provides Web connectivity and administration through the Internet Information Services Manager.
The recommended state for this setting is: Disabled or Not Installed.
**Note:** This service is not installed by default. It is supplied with Windows, but is installed by enabling an optional Windows feature (_Internet Information Services - World Wide Web Services_).
**Note #2:** An organization may choose to selectively grant exceptions to web developers to allow IIS (or another web server) on their workstation, in order for them to locally test &amp; develop web pages. However, the organization should track those machines and ensure the security controls and mitigations are kept up to date, to reduce risk of compromise.</t>
  </si>
  <si>
    <t xml:space="preserve">Navigate to the UI Path articulated in the Remediation section and confirm it is set as prescribed. This group policy setting is backed by the following registry location:
HKEY_LOCAL_MACHINE\SYSTEM\CurrentControlSet\Services\W3SVC:Start
</t>
  </si>
  <si>
    <t>The security setting "World Wide Web Publishing Service (W3SVC)"  has been set to disabled or not installed.</t>
  </si>
  <si>
    <t>The security setting "World Wide Web Publishing Service (W3SVC)"  has not been set to disabled or not installed.</t>
  </si>
  <si>
    <t>5.40</t>
  </si>
  <si>
    <t>To establish the recommended configuration via GP:  
Set the following UI path to: Disabled or ensure the service is not installed: Computer Configuration\Policies\Windows Settings\Security Settings\System Services\World Wide Web Publishing Service.</t>
  </si>
  <si>
    <t>Set "World Wide Web Publishing Service (W3SVC)"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Services\World Wide Web Publishing Service</t>
  </si>
  <si>
    <t>Win10-128</t>
  </si>
  <si>
    <t>Set "Xbox Accessory Management Service (XboxGipSvc)" to "Disabled"</t>
  </si>
  <si>
    <t>This service manages connected Xbox Accessories.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</si>
  <si>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HKEY_LOCAL_MACHINE\SYSTEM\CurrentControlSet\Services\XboxGipSvc:Start
</t>
  </si>
  <si>
    <t>The security setting "Xbox Accessory Management Service (XboxGipSvc)" has been set to disabled.</t>
  </si>
  <si>
    <t>The security setting "Xbox Accessory Management Service (XboxGipSvc)" has not been set to disabled.</t>
  </si>
  <si>
    <t>5.41</t>
  </si>
  <si>
    <t>Xbox Live is a gaming service and has no place in an enterprise managed environment (perhaps unless it is a gaming company).</t>
  </si>
  <si>
    <t>To establish the recommended configuration via GP:  
Set the following UI path to: Disabled: Computer Configuration\Policies\Windows Settings\Security Settings\System Services\Xbox Accessory Management Service.</t>
  </si>
  <si>
    <t>Set "Xbox Accessory Management Service (XboxGipSvc)" to "Disabled". One method to achieve the recommended configuration via Group Policy is to perform the following:
Set the following UI path to Disabled:
Computer Configuration\Policies\Windows Settings\Security Settings\System Services\Xbox Accessory Management Service</t>
  </si>
  <si>
    <t>Win10-129</t>
  </si>
  <si>
    <t>Set "Xbox Live Auth Manager (XblAuthManager)" to "Disabled"</t>
  </si>
  <si>
    <t>Provides authentication and authorization services for interacting with Xbox Live.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</si>
  <si>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HKEY_LOCAL_MACHINE\SYSTEM\CurrentControlSet\Services\XblAuthManager:Start
</t>
  </si>
  <si>
    <t>The security setting "Xbox Live Auth Manager (XblAuthManager)" has been set to disabled.</t>
  </si>
  <si>
    <t>The security setting "Xbox Live Auth Manager (XblAuthManager)" has not been set to disabled.</t>
  </si>
  <si>
    <t>5.42</t>
  </si>
  <si>
    <t>To establish the recommended configuration via GP:  
Set the following UI path to: Disabled:  Computer Configuration\Policies\Windows Settings\Security Settings\System Services\Xbox Live Auth Manager.</t>
  </si>
  <si>
    <t>Set "Xbox Live Auth Manager (XblAuthManager)" to "Disabled". One method to achieve the recommended configuration via Group Policy is to perform the following:
Set the following UI path to Disabled:
Computer Configuration\Policies\Windows Settings\Security Settings\System Services\Xbox Live Auth Manager</t>
  </si>
  <si>
    <t>Win10-130</t>
  </si>
  <si>
    <t>Set "Xbox Live Game Save (XblGameSave)" to "Disabled"</t>
  </si>
  <si>
    <t>This service syncs save data for Xbox Live save enabled games.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</si>
  <si>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HKEY_LOCAL_MACHINE\SYSTEM\CurrentControlSet\Services\XblGameSave:Start
</t>
  </si>
  <si>
    <t>The security setting "Xbox Live Game Save (XblGameSave)" has been set to disabled.</t>
  </si>
  <si>
    <t>The security setting "Xbox Live Game Save (XblGameSave)" has not been set to disabled.</t>
  </si>
  <si>
    <t>5.43</t>
  </si>
  <si>
    <t xml:space="preserve">To establish the recommended configuration via GP:  
Set the following UI path to: Disabled: Computer Configuration\Policies\Windows Settings\Security Settings\System Services\Xbox Live Game Save
</t>
  </si>
  <si>
    <t xml:space="preserve">Set "Xbox Live Game Save (XblGameSave)" to "Disabled". One method to achieve the recommended configuration via Group Policy is to perform the following:
Set the following UI path to Disabled:
Computer Configuration\Policies\Windows Settings\Security Settings\System Services\Xbox Live Game Save
</t>
  </si>
  <si>
    <t>Win10-131</t>
  </si>
  <si>
    <t>Set "Xbox Live Networking Service (XboxNetApiSvc)" to "Disabled"</t>
  </si>
  <si>
    <t>This service supports the Windows.Networking.XboxLive application programming interface.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</si>
  <si>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HKEY_LOCAL_MACHINE\SYSTEM\CurrentControlSet\Services\XboxNetApiSvc:Start
</t>
  </si>
  <si>
    <t>The security setting "Xbox Live Networking Service (XboxNetApiSvc)" has been set to disabled.</t>
  </si>
  <si>
    <t>The security setting "Xbox Live Networking Service (XboxNetApiSvc)" has not been set to disabled.</t>
  </si>
  <si>
    <t>5.44</t>
  </si>
  <si>
    <t>To establish the recommended configuration via GP:  
Set the following UI path to: Disabled: Computer Configuration\Policies\Windows Settings\Security Settings\System Services\Xbox Live Networking Service.</t>
  </si>
  <si>
    <t>Set "Xbox Live Networking Service (XboxNetApiSvc)" to "Disabled". One method to achieve the recommended configuration via Group Policy is to perform the following:
Set the following UI path to Disabled:
Computer Configuration\Policies\Windows Settings\Security Settings\System Services\Xbox Live Networking Service</t>
  </si>
  <si>
    <t>Win10-132</t>
  </si>
  <si>
    <t>AC-4</t>
  </si>
  <si>
    <t>Information Flow Enforcement</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</si>
  <si>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</si>
  <si>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</si>
  <si>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 xml:space="preserve">Navigate to the UI Path articulated in the Remediation section and confirm it is set as prescribed. This group policy setting is backed by the following registry location:
HKEY_LOCAL_MACHINE\SOFTWARE\Policies\Microsoft\WindowsFirewall\DomainProfile:EnableFirewall
</t>
  </si>
  <si>
    <t>The setting "Windows Firewall: Domain: Firewall state" is set to "On (recommended)"</t>
  </si>
  <si>
    <t>The setting "Windows Firewall: Domain: Firewall state" is not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</si>
  <si>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</si>
  <si>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</si>
  <si>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</si>
  <si>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</si>
  <si>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</si>
  <si>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</si>
  <si>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</si>
  <si>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Win10-133</t>
  </si>
  <si>
    <t>SC-7</t>
  </si>
  <si>
    <t>Boundary Protection</t>
  </si>
  <si>
    <t>Set "Windows Firewall: Domain: Inbound connections" to "Block (default)"</t>
  </si>
  <si>
    <t>This setting determines the behavior for inbound connections that do not match an inbound firewall rule.
The recommended state for this setting is: Block (default).</t>
  </si>
  <si>
    <t xml:space="preserve">Navigate to the UI Path articulated in the Remediation section and confirm it is set as prescribed. This group policy setting is backed by the following registry location:
HKEY_LOCAL_MACHINE\SOFTWARE\Policies\Microsoft\WindowsFirewall\DomainProfile:DefaultInboundAction
</t>
  </si>
  <si>
    <t>The setting "Windows Firewall: Domain: Inbound connections" is set to "Block (default)"</t>
  </si>
  <si>
    <t>The setting "Windows Firewall: Domain: Inbound connections" is not set to "Block (default)".</t>
  </si>
  <si>
    <t>9.1.2</t>
  </si>
  <si>
    <t>If the firewall allows all traffic to access the system then an attacker may be more easily able to remotely exploit a weakness in a network service.</t>
  </si>
  <si>
    <t xml:space="preserve">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
</t>
  </si>
  <si>
    <t xml:space="preserve">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
</t>
  </si>
  <si>
    <t>Win10-134</t>
  </si>
  <si>
    <t>Set "Windows Firewall: Domain: Outbound connections" to "Allow (default)"</t>
  </si>
  <si>
    <t>This setting determines the behavior for outbound connections that do not match an outbound firewall rule.
The recommended state for this setting is: Allow (default).</t>
  </si>
  <si>
    <t xml:space="preserve">Navigate to the UI Path articulated in the Remediation section and confirm it is set as prescribed. This group policy setting is backed by the following registry location:
HKEY_LOCAL_MACHINE\SOFTWARE\Policies\Microsoft\WindowsFirewall\DomainProfile:DefaultOutboundAction
</t>
  </si>
  <si>
    <t>The setting "Windows Firewall: Domain: Outbound connections" is set to "Allow (default)"</t>
  </si>
  <si>
    <t>The setting "Windows Firewall: Domain: Outbound connections" is not set to "Allow (default)".</t>
  </si>
  <si>
    <t>9.1.3</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</si>
  <si>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</si>
  <si>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</si>
  <si>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Set "Windows Firewall: Domain: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Properties\Domain Profile\Outbound connections</t>
  </si>
  <si>
    <t>Win10-135</t>
  </si>
  <si>
    <t>CM-3</t>
  </si>
  <si>
    <t>Configuration Change Control</t>
  </si>
  <si>
    <t>Set "Windows Firewall: Domain: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</si>
  <si>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</si>
  <si>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 xml:space="preserve">Navigate to the UI Path articulated in the Remediation section and confirm it is set as prescribed. This group policy setting is backed by the following registry location:
HKEY_LOCAL_MACHINE\SOFTWARE\Policies\Microsoft\WindowsFirewall\DomainProfile:DisableNotifications
</t>
  </si>
  <si>
    <t>The setting "Windows Firewall: Domain: Settings: Display a notification" is set to "No"</t>
  </si>
  <si>
    <t>The setting "Windows Firewall: Domain: Settings: Display a notification" is not set to "No".</t>
  </si>
  <si>
    <t>9.1.4</t>
  </si>
  <si>
    <t>Firewall notifications can be complex and may confuse the end users, who would not be able to address the alert.</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</si>
  <si>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</si>
  <si>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</si>
  <si>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Win10-136</t>
  </si>
  <si>
    <t>Set "Windows Firewall: Domain: Logging: Name" to "%SystemRoot%\System32\logfiles\firewall\domainfw.log"</t>
  </si>
  <si>
    <t>Use this option to specify the path and name of the file in which Windows Firewall will write its log information.
The recommended state for this setting is: %SystemRoot%\System32\logfiles\firewall\domainfw.log.</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</si>
  <si>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HKEY_LOCAL_MACHINE\SOFTWARE\Policies\Microsoft\WindowsFirewall\DomainProfile\Logging:LogFilePath
</t>
  </si>
  <si>
    <t>The setting "Windows Firewall: Domain: Logging: Name" is set to "%SYSTEMROOT%&gt;System32&gt;logfiles&gt;firewall&gt;domainfw.log"</t>
  </si>
  <si>
    <t>The setting "Windows Firewall: Domain: Logging: Name" is not set to "%SYSTEMROOT%&gt;System32&gt;logfiles&gt;firewall&gt;domainfw.log".</t>
  </si>
  <si>
    <t>9.1.5</t>
  </si>
  <si>
    <t>If events are not recorded it may be difficult or impossible to determine the root cause of system problems or the unauthorized activities of malicious users.</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</si>
  <si>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</si>
  <si>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</si>
  <si>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Win10-137</t>
  </si>
  <si>
    <t>AU-4</t>
  </si>
  <si>
    <t>Audit Storage Capacity</t>
  </si>
  <si>
    <t>Set "Windows Firewall: Domain: Logging: Size limit (KB)" to "16,384 KB or greater"</t>
  </si>
  <si>
    <t>Use this option to specify the size limit of the file in which Windows Firewall will write its log information.
The recommended state for this setting is: 16,384 KB or greater.</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</si>
  <si>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HKEY_LOCAL_MACHINE\SOFTWARE\Policies\Microsoft\WindowsFirewall\DomainProfile\Logging:LogFileSize
</t>
  </si>
  <si>
    <t>The setting "Windows Firewall: Domain: Logging: Size limit (KB)" is set to "16,384 KB or greater"</t>
  </si>
  <si>
    <t>The setting "Windows Firewall: Domain: Logging: Size limit (KB)" is not set to "16,384 KB or greater".</t>
  </si>
  <si>
    <t>HAU23</t>
  </si>
  <si>
    <t>HAU23: Audit storage capacity threshold has not been defined</t>
  </si>
  <si>
    <t>9.1.6</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</si>
  <si>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</si>
  <si>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</si>
  <si>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Win10-138</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</si>
  <si>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</si>
  <si>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</si>
  <si>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 xml:space="preserve">Navigate to the UI Path articulated in the Remediation section and confirm it is set as prescribed. This group policy setting is backed by the following registry location:
HKEY_LOCAL_MACHINE\SOFTWARE\Policies\Microsoft\WindowsFirewall\DomainProfile\Logging:LogDroppedPackets
</t>
  </si>
  <si>
    <t>The setting "Windows Firewall: Domain: Logging: Log dropped packets" is set to "Yes"</t>
  </si>
  <si>
    <t>The setting "Windows Firewall: Domain: Logging: Log dropped packets" is not set to "Yes".</t>
  </si>
  <si>
    <t>9.1.7</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</si>
  <si>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</si>
  <si>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Set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</si>
  <si>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Win10-139</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</si>
  <si>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</si>
  <si>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</si>
  <si>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 xml:space="preserve">Navigate to the UI Path articulated in the Remediation section and confirm it is set as prescribed. This group policy setting is backed by the following registry location:
HKEY_LOCAL_MACHINE\SOFTWARE\Policies\Microsoft\WindowsFirewall\DomainProfile\Logging:LogSuccessfulConnections
</t>
  </si>
  <si>
    <t>The setting "Windows Firewall: Domain: Logging: Log successful connections" is set to "Yes"</t>
  </si>
  <si>
    <t>The setting "Windows Firewall: Domain: Logging: Log successful connections" is not set to "Yes".</t>
  </si>
  <si>
    <t>HAU21</t>
  </si>
  <si>
    <t xml:space="preserve">HAU21: System does not audit all attempts to gain access </t>
  </si>
  <si>
    <t>9.1.8</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</si>
  <si>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</si>
  <si>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Set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</si>
  <si>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Win10-140</t>
  </si>
  <si>
    <t>Set "Windows Firewall: Private: Firewall state" to "On (recommended)"</t>
  </si>
  <si>
    <t xml:space="preserve">Navigate to the UI Path articulated in the Remediation section and confirm it is set as prescribed. This group policy setting is backed by the following registry location:
HKEY_LOCAL_MACHINE\SOFTWARE\Policies\Microsoft\WindowsFirewall\PrivateProfile:EnableFirewall
</t>
  </si>
  <si>
    <t>The setting "Windows Firewall: Private: Firewall state" is set to "On (recommended)"</t>
  </si>
  <si>
    <t>The setting "Windows Firewall: Private: Firewall state" is not set to "On (recommended)".</t>
  </si>
  <si>
    <t>9.2</t>
  </si>
  <si>
    <t>9.2.1</t>
  </si>
  <si>
    <t xml:space="preserve">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
</t>
  </si>
  <si>
    <t>Set "Windows Firewall: Private: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Properties\Private Profile\Firewall state</t>
  </si>
  <si>
    <t>Win10-141</t>
  </si>
  <si>
    <t>Set "Windows Firewall: Private: Inbound connections" to "Block (default)"</t>
  </si>
  <si>
    <t xml:space="preserve">Navigate to the UI Path articulated in the Remediation section and confirm it is set as prescribed. This group policy setting is backed by the following registry location:
HKEY_LOCAL_MACHINE\SOFTWARE\Policies\Microsoft\WindowsFirewall\PrivateProfile:DefaultInboundAction
</t>
  </si>
  <si>
    <t>The setting "Windows Firewall: Private: Inbound connections" is set to "Block (default)"</t>
  </si>
  <si>
    <t>The setting "Windows Firewall: Private: Inbound connections" is not set to "Block (default)".</t>
  </si>
  <si>
    <t>9.2.2</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</si>
  <si>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</si>
  <si>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Set "Windows Firewall: Private: Inbound connections" to "Block (default)". One method to achieve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</si>
  <si>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Win10-142</t>
  </si>
  <si>
    <t>Set "Windows Firewall: Private: Outbound connections" to "Allow (default)"</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</si>
  <si>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</si>
  <si>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 xml:space="preserve">Navigate to the UI Path articulated in the Remediation section and confirm it is set as prescribed. This group policy setting is backed by the following registry location:
HKEY_LOCAL_MACHINE\SOFTWARE\Policies\Microsoft\WindowsFirewall\PrivateProfile:DefaultOutboundAction
</t>
  </si>
  <si>
    <t>The setting "Windows Firewall: Private: Outbound connections" is set to "Allow (default)"</t>
  </si>
  <si>
    <t>The setting "Windows Firewall: Private: Outbound connections" is not set to "Allow (default)".</t>
  </si>
  <si>
    <t>9.2.3</t>
  </si>
  <si>
    <t>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t>
  </si>
  <si>
    <t>Set "Windows Firewall: Private: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Properties\Private Profile\Outbound connections</t>
  </si>
  <si>
    <t>Win10-143</t>
  </si>
  <si>
    <t>Set "Windows Firewall: Private: Settings: Display a notification" to "No"</t>
  </si>
  <si>
    <t xml:space="preserve">Navigate to the UI Path articulated in the Remediation section and confirm it is set as prescribed. This group policy setting is backed by the following registry location:
HKEY_LOCAL_MACHINE\SOFTWARE\Policies\Microsoft\WindowsFirewall\PrivateProfile:DisableNotifications
</t>
  </si>
  <si>
    <t>The setting "Windows Firewall: Private: Settings: Display a notification" is set to "No"</t>
  </si>
  <si>
    <t>The setting "Windows Firewall: Private: Settings: Display a notification" is not set to "No".</t>
  </si>
  <si>
    <t>9.2.4</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</si>
  <si>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</si>
  <si>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Set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</si>
  <si>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Win10-144</t>
  </si>
  <si>
    <t>Set "Windows Firewall: Private: Logging: Name" to "%SystemRoot%\System32\logfiles\firewall\privatefw.log"</t>
  </si>
  <si>
    <t>Use this option to specify the path and name of the file in which Windows Firewall will write its log information.
The recommended state for this setting is: %SystemRoot%\System32\logfiles\firewall\privatefw.log.</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</si>
  <si>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HKEY_LOCAL_MACHINE\SOFTWARE\Policies\Microsoft\WindowsFirewall\PrivateProfile\Logging:LogFilePath
</t>
  </si>
  <si>
    <t>The setting "Windows Firewall: Private: Logging: Name" is set to "%SYSTEMROOT%&gt;System32&gt;logfiles&gt;firewall&gt;privatefw.log"</t>
  </si>
  <si>
    <t>The setting "Windows Firewall: Private: Logging: Name" is not set to "%SYSTEMROOT%&gt;System32&gt;logfiles&gt;firewall&gt;privatefw.log".</t>
  </si>
  <si>
    <t>HIA2</t>
  </si>
  <si>
    <t>HIA2: Standardized naming convention is not enforced</t>
  </si>
  <si>
    <t>9.2.5</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</si>
  <si>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</si>
  <si>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Set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</si>
  <si>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Win10-145</t>
  </si>
  <si>
    <t>Set "Windows Firewall: Private: Logging: Size limit (KB)" to "16,384 KB or greater"</t>
  </si>
  <si>
    <t xml:space="preserve">Navigate to the UI Path articulated in the Remediation section and confirm it is set as prescribed. This group policy setting is backed by the following registry location:
HKEY_LOCAL_MACHINE\SOFTWARE\Policies\Microsoft\WindowsFirewall\PrivateProfile\Logging:LogFileSize
</t>
  </si>
  <si>
    <t>The setting "Windows Firewall: Private: Logging: Size limit (KB)" is set to "16,384 KB or greater"</t>
  </si>
  <si>
    <t>The setting "Windows Firewall: Private: Logging: Size limit (KB)" is not set to "16,384 KB or greater".</t>
  </si>
  <si>
    <t>9.2.6</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</si>
  <si>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</si>
  <si>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Set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</si>
  <si>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Win10-146</t>
  </si>
  <si>
    <t>Set "Windows Firewall: Private: Logging: Log dropped packets" to "Yes"</t>
  </si>
  <si>
    <t xml:space="preserve">Navigate to the UI Path articulated in the Remediation section and confirm it is set as prescribed. This group policy setting is backed by the following registry location:
HKEY_LOCAL_MACHINE\SOFTWARE\Policies\Microsoft\WindowsFirewall\PrivateProfile\Logging:LogDroppedPackets
</t>
  </si>
  <si>
    <t>The setting "Windows Firewall: Private: Logging: Log dropped packets" is set to "Yes"</t>
  </si>
  <si>
    <t>The setting "Windows Firewall: Private: Logging: Log dropped packets" is not set to "Yes".</t>
  </si>
  <si>
    <t>9.2.7</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</si>
  <si>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</si>
  <si>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Set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</si>
  <si>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Win10-147</t>
  </si>
  <si>
    <t>Set "Windows Firewall: Private: Logging: Log successful connections" to "Yes"</t>
  </si>
  <si>
    <t xml:space="preserve">Navigate to the UI Path articulated in the Remediation section and confirm it is set as prescribed. This group policy setting is backed by the following registry location:
HKEY_LOCAL_MACHINE\SOFTWARE\Policies\Microsoft\WindowsFirewall\PrivateProfile\Logging:LogSuccessfulConnections
</t>
  </si>
  <si>
    <t>The setting "Windows Firewall: Private: Logging: Log successful connections" is set to "Yes"</t>
  </si>
  <si>
    <t>The setting "Windows Firewall: Private: Logging: Log successful connections" is not set to "Yes".</t>
  </si>
  <si>
    <t>9.2.8</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</si>
  <si>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</si>
  <si>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Set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</si>
  <si>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Win10-148</t>
  </si>
  <si>
    <t>Set "Windows Firewall: Public: Firewall state" to "On (recommended)"</t>
  </si>
  <si>
    <t xml:space="preserve">Navigate to the UI Path articulated in the Remediation section and confirm it is set as prescribed. This group policy setting is backed by the following registry location:
HKEY_LOCAL_MACHINE\SOFTWARE\Policies\Microsoft\WindowsFirewall\PublicProfile:EnableFirewall
</t>
  </si>
  <si>
    <t>The setting "Windows Firewall: Public: Firewall state" is set to "On (recommended)"</t>
  </si>
  <si>
    <t>The setting "Windows Firewall: Public: Firewall state" is not set to "On (recommended)".</t>
  </si>
  <si>
    <t>9.3</t>
  </si>
  <si>
    <t>9.3.1</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</si>
  <si>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</si>
  <si>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Set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</si>
  <si>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Win10-149</t>
  </si>
  <si>
    <t>Set "Windows Firewall: Public: Inbound connections" to "Block (default)"</t>
  </si>
  <si>
    <t xml:space="preserve">Navigate to the UI Path articulated in the Remediation section and confirm it is set as prescribed. This group policy setting is backed by the following registry location:
HKEY_LOCAL_MACHINE\SOFTWARE\Policies\Microsoft\WindowsFirewall\PublicProfile:DefaultInboundAction
</t>
  </si>
  <si>
    <t>The setting "Windows Firewall: Public: Inbound connections" is set to "Block (default)"</t>
  </si>
  <si>
    <t>The setting "Windows Firewall: Public: Inbound connections" is not set to "Block (default)".</t>
  </si>
  <si>
    <t>9.3.2</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</si>
  <si>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</si>
  <si>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Set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</si>
  <si>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Win10-150</t>
  </si>
  <si>
    <t>Set "Windows Firewall: Public: Outbound connections" to "Allow (default)"</t>
  </si>
  <si>
    <t xml:space="preserve">Navigate to the UI Path articulated in the Remediation section and confirm it is set as prescribed. This group policy setting is backed by the following registry location:
HKEY_LOCAL_MACHINE\SOFTWARE\Policies\Microsoft\WindowsFirewall\PublicProfile:DefaultOutboundAction
</t>
  </si>
  <si>
    <t>The setting "Windows Firewall: Public: Outbound connections" is set to "Allow (default)"</t>
  </si>
  <si>
    <t>The setting "Windows Firewall: Public: Outbound connections" is not set to "Allow (default)".</t>
  </si>
  <si>
    <t>9.3.3</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</si>
  <si>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</si>
  <si>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Set "Windows Firewall: Public: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Properties\Public Profile\Outbound connections</t>
  </si>
  <si>
    <t>Win10-151</t>
  </si>
  <si>
    <t>Set "Windows Firewall: Public: Settings: Display a notification" to "No"</t>
  </si>
  <si>
    <t>Select this option to have Windows Firewall with Advanced Security display notifications to the user when a program is blocked from receiving inbound connections.
The recommended state for this setting is: No.</t>
  </si>
  <si>
    <t xml:space="preserve">Navigate to the UI Path articulated in the Remediation section and confirm it is set as prescribed. This group policy setting is backed by the following registry location:
HKEY_LOCAL_MACHINE\SOFTWARE\Policies\Microsoft\WindowsFirewall\PublicProfile:DisableNotifications
</t>
  </si>
  <si>
    <t>The setting "Windows Firewall: Public: Display a notification" is set to "No"</t>
  </si>
  <si>
    <t>The setting "Windows Firewall: Public: Display a notification" is not set to "No".</t>
  </si>
  <si>
    <t>9.3.4</t>
  </si>
  <si>
    <t>Some organizations may prefer to avoid alarming users when firewall rules block certain types of network activity. However, notifications can be helpful when troubleshooting network issues involving the firewall.</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</si>
  <si>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</si>
  <si>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Set "Windows Firewall: Public: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Customize\Display a notification</t>
  </si>
  <si>
    <t>Win10-152</t>
  </si>
  <si>
    <t>Set "Windows Firewall: Public: Settings: Apply local firewall rules" to "No"</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</si>
  <si>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</si>
  <si>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 xml:space="preserve">Navigate to the UI Path articulated in the Remediation section and confirm it is set as prescribed. This group policy setting is backed by the following registry location:
HKEY_LOCAL_MACHINE\SOFTWARE\Policies\Microsoft\WindowsFirewall\PublicProfile:AllowLocalPolicyMerge
</t>
  </si>
  <si>
    <t>The 'Windows Firewall: Public: Settings: Apply local firewall rules' option has been set to 'No'.</t>
  </si>
  <si>
    <t>The Windows Firewall: Public: Settings: Apply local firewall rules option has not been set to No.</t>
  </si>
  <si>
    <t>HAC62: The server-level firewall is not configured according to industry standard best practice.</t>
  </si>
  <si>
    <t>9.3.5</t>
  </si>
  <si>
    <t>When in the Public profile, there should be no special local firewall exceptions per computer. These settings should be managed by a centralized policy.</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</si>
  <si>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</si>
  <si>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Set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</si>
  <si>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Win10-153</t>
  </si>
  <si>
    <t>Set "Windows Firewall: Public: Settings: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</si>
  <si>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</si>
  <si>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 xml:space="preserve">Navigate to the UI Path articulated in the Remediation section and confirm it is set as prescribed. This group policy setting is backed by the following registry location:
HKEY_LOCAL_MACHINE\SOFTWARE\Policies\Microsoft\WindowsFirewall\PublicProfile:AllowLocalIPsecPolicyMerge
</t>
  </si>
  <si>
    <t>The setting "Windows Firewall: Public: Apply local connection security rules" is set to "No"</t>
  </si>
  <si>
    <t>The setting "Windows Firewall: Public: Apply local connection security rules" is not set to "No".</t>
  </si>
  <si>
    <t>9.3.6</t>
  </si>
  <si>
    <t>Users with administrative privileges might create firewall rules that expose the system to remote attack.</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</si>
  <si>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</si>
  <si>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Set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</si>
  <si>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Win10-154</t>
  </si>
  <si>
    <t>Set "Windows Firewall: Public: Logging: Name" to "%SystemRoot%\System32\logfiles\firewall\publicfw.log"</t>
  </si>
  <si>
    <t>Use this option to specify the path and name of the file in which Windows Firewall will write its log information.
The recommended state for this setting is: %SystemRoot%\System32\logfiles\firewall\publicfw.log.</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</si>
  <si>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HKEY_LOCAL_MACHINE\SOFTWARE\Policies\Microsoft\WindowsFirewall\PublicProfile\Logging:LogFilePath
</t>
  </si>
  <si>
    <t>The setting "Windows Firewall: Public: Logging: Name" is set to "%SYSTEMROOT%&gt;System32&gt;logfiles&gt;firewall&gt;publicfw.log"</t>
  </si>
  <si>
    <t>The setting "Windows Firewall: Public: Logging: Name" is not set to "%SYSTEMROOT%&gt;System32&gt;logfiles&gt;firewall&gt;publicfw.log".</t>
  </si>
  <si>
    <t>9.3.7</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</si>
  <si>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</si>
  <si>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Set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</si>
  <si>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Win10-155</t>
  </si>
  <si>
    <t>Set "Windows Firewall: Public: Logging: Size limit (KB)" to "16,384 KB or greater"</t>
  </si>
  <si>
    <t xml:space="preserve">Navigate to the UI Path articulated in the Remediation section and confirm it is set as prescribed. This group policy setting is backed by the following registry location:
HKEY_LOCAL_MACHINE\SOFTWARE\Policies\Microsoft\WindowsFirewall\PublicProfile\Logging:LogFileSize
</t>
  </si>
  <si>
    <t>The setting "Windows Firewall: Public: Logging: Size limit (KB)" is set to "16,384 KB or greater"</t>
  </si>
  <si>
    <t>The setting "Windows Firewall: Public: Logging: Size limit (KB)" is not set to "16,384 KB or greater".</t>
  </si>
  <si>
    <t>9.3.8</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</si>
  <si>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</si>
  <si>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Set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</si>
  <si>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Win10-156</t>
  </si>
  <si>
    <t>Set "Windows Firewall: Public: Logging: Log dropped packets" to "Yes"</t>
  </si>
  <si>
    <t xml:space="preserve">Navigate to the UI Path articulated in the Remediation section and confirm it is set as prescribed. This group policy setting is backed by the following registry location:
HKEY_LOCAL_MACHINE\SOFTWARE\Policies\Microsoft\WindowsFirewall\PublicProfile\Logging:LogDroppedPackets
</t>
  </si>
  <si>
    <t>The setting "Windows Firewall: Public: Logging: Log dropped packets" is set to "Yes"</t>
  </si>
  <si>
    <t>The setting "Windows Firewall: Public: Logging: Log dropped packets" is not set to "Yes".</t>
  </si>
  <si>
    <t>9.3.9</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</si>
  <si>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</si>
  <si>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Set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</si>
  <si>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Win10-157</t>
  </si>
  <si>
    <t>Set "Windows Firewall: Public: Logging: Log successful connections" to "Yes"</t>
  </si>
  <si>
    <t xml:space="preserve">Navigate to the UI Path articulated in the Remediation section and confirm it is set as prescribed. This group policy setting is backed by the following registry location:
HKEY_LOCAL_MACHINE\SOFTWARE\Policies\Microsoft\WindowsFirewall\PublicProfile\Logging:LogSuccessfulConnections
</t>
  </si>
  <si>
    <t>The setting "Windows Firewall: Public: Logging: Log successful connections" is set to "Yes"</t>
  </si>
  <si>
    <t>The setting "Windows Firewall: Public: Logging: Log successful connections" is not set to "Yes".</t>
  </si>
  <si>
    <t>9.3.10</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</si>
  <si>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</si>
  <si>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Set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</si>
  <si>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Win10-158</t>
  </si>
  <si>
    <t>Set "Audit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</si>
  <si>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</si>
  <si>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The setting "Audit Credential Validation" is set to "Success and Failure"</t>
  </si>
  <si>
    <t>The setting "Audit Credential Validation" is not set to "Success and Failure".</t>
  </si>
  <si>
    <t>17.1</t>
  </si>
  <si>
    <t>17.1.1</t>
  </si>
  <si>
    <t>Auditing these events may be useful when investigating a security incident.</t>
  </si>
  <si>
    <t>To establish the recommended configuration via GP:  
Set the following UI path to Success and Failure: Computer Configuration\Policies\Windows Settings\Security Settings\Advanced Audit Policy Configuration\Audit Policies\Account Logon\Audit Credential Validation.</t>
  </si>
  <si>
    <t>Set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</si>
  <si>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Win10-159</t>
  </si>
  <si>
    <t>Set "Audit Application Group Management" to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</si>
  <si>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</si>
  <si>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The setting "Audit Application Group Management" is set to "Success and Failure"</t>
  </si>
  <si>
    <t>The setting "Audit Application Group Management" is not set to "Success and Failure".</t>
  </si>
  <si>
    <t>HAU6</t>
  </si>
  <si>
    <t>HAU6: System does not audit changes to access control settings</t>
  </si>
  <si>
    <t>17.2</t>
  </si>
  <si>
    <t>17.2.1</t>
  </si>
  <si>
    <t>Auditing events in this category may be useful when investigating an incident.</t>
  </si>
  <si>
    <t xml:space="preserve">To establish the recommended configuration via GP:
Set the following UI path to Success and Failure: Computer Configuration\Policies\Windows Settings\Security Settings\Advanced Audit Policy Configuration\Audit Policies\Account Management\Audit Application Group Management.
</t>
  </si>
  <si>
    <t>Set "Audit Application Group Management" to "Success and Failure". One method to achieve the recommended configuration via GP:
Set the following UI path to Success and Failure: Computer Configuration\Policies\Windows Settings\Security Settings\Advanced Audit Policy Configuration\Audit Policies\Account Management\Audit Application Group Management</t>
  </si>
  <si>
    <t>Win10-160</t>
  </si>
  <si>
    <t>Set "Audit Security Group Management" to include "Success"</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</si>
  <si>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</si>
  <si>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The setting "Audit Security Group Management" is set to "Success"</t>
  </si>
  <si>
    <t>The setting "Audit Security Group Management" is not set to "Success".</t>
  </si>
  <si>
    <t>17.2.2</t>
  </si>
  <si>
    <t xml:space="preserve">To establish the recommended configuration via GP:  
Set the following UI path to include Success: Computer Configuration\Policies\Windows Settings\Security Settings\Advanced Audit Policy Configuration\Audit Policies\Account Management\Audit Security Group Management. 
</t>
  </si>
  <si>
    <t>Set "Audit Security Group Management" to include "Success". One method to achieve the recommended configuration via Group Policy is to perform the following:
Set the following UI path to include Success:
Computer Configuration\Policies\Windows Settings\Security Settings\Advanced Audit Policy Configuration\Audit Policies\Account Management\Audit Security Group Management</t>
  </si>
  <si>
    <t>Win10-161</t>
  </si>
  <si>
    <t>Set "Audit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</si>
  <si>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</si>
  <si>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setting "Audit User Account Management" is set to "Success and Failure"</t>
  </si>
  <si>
    <t>The setting "Audit User Account Management" is not set to "Success and Failure".</t>
  </si>
  <si>
    <t>17.2.3</t>
  </si>
  <si>
    <t>To establish the recommended configuration via GP:  
Set the following UI path to Success and Failure: Computer Configuration\Policies\Windows Settings\Security Settings\Advanced Audit Policy Configuration\Audit Policies\Account Management\Audit User Account Management.</t>
  </si>
  <si>
    <t>Set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</si>
  <si>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Win10-162</t>
  </si>
  <si>
    <t>Set "Audit PNP Activity" to include "Success"</t>
  </si>
  <si>
    <t>This policy setting allows you to audit when plug and play detects an external device.
The recommended state for this setting is to include: Success.
**Note:** A Windows 10, Server 2016 or newer OS is required to access and set this value in Group Policy.</t>
  </si>
  <si>
    <t>The setting "Audit PNP Activity" is set to "Success"</t>
  </si>
  <si>
    <t>The setting "Audit PNP Activity" is not set to "Success".</t>
  </si>
  <si>
    <t>17.3</t>
  </si>
  <si>
    <t>17.3.1</t>
  </si>
  <si>
    <t>Enabling this setting will allow a user to audit events when a device is plugged into a system. This can help alert IT staff if unapproved devices are plugged in.</t>
  </si>
  <si>
    <t>To establish the recommended configuration via GP:  
Set the following UI path to include Success: Computer Configuration\Policies\Windows Settings\Security Settings\Advanced Audit Policy Configuration\Audit Policies\Detailed Tracking\Audit PNP Activity.</t>
  </si>
  <si>
    <t>Set "Audit PNP Activity"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PNP Activity</t>
  </si>
  <si>
    <t>Win10-163</t>
  </si>
  <si>
    <t>Set "Audit Process Creation" to include "Success"</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</si>
  <si>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</si>
  <si>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The setting "Audit Process Creation" is set to "Success"</t>
  </si>
  <si>
    <t>The setting "Audit Process Creation" is not set to "Success".</t>
  </si>
  <si>
    <t>17.3.2</t>
  </si>
  <si>
    <t>To establish the recommended configuration via GP:  
Set the following UI path to include Success: Computer Configuration\Policies\Windows Settings\Security Settings\Advanced Audit Policy Configuration\Audit Policies\Detailed Tracking\Audit Process Creation.</t>
  </si>
  <si>
    <t>Set "Audit Process Creation"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Process Creation</t>
  </si>
  <si>
    <t>Win10-164</t>
  </si>
  <si>
    <t>Set "Audit Account Lockout" to include "Failure"</t>
  </si>
  <si>
    <t>This subcategory reports when a user's account is locked out as a result of too many failed logon attempts. Events for this subcategory include:
- 4625: An account failed to log on.
The recommended state for this setting is to include: Failure.</t>
  </si>
  <si>
    <t>The setting "Audit Account Lockout" is set to "Failure"</t>
  </si>
  <si>
    <t>The setting "Audit Account Lockout" is not set to "Failure".</t>
  </si>
  <si>
    <t>17.5</t>
  </si>
  <si>
    <t>17.5.1</t>
  </si>
  <si>
    <t>To establish the recommended configuration via GP:  
Set the following UI path to include Failure: Computer Configuration\Policies\Windows Settings\Security Settings\Advanced Audit Policy Configuration\Audit Policies\Logon/Logoff\Audit Account Lockout.</t>
  </si>
  <si>
    <t>Set "Audit Account Lockout" to include "Failure". One method to achieve the recommended configuration via Group Policy is to perform the following:
Set the following UI path to include Failure:
Computer Configuration\Policies\Windows Settings\Security Settings\Advanced Audit Policy Configuration\Audit Policies\Logon/Logoff\Audit Account Lockout</t>
  </si>
  <si>
    <t>Win10-165</t>
  </si>
  <si>
    <t>Set "Audit Group Membership" to include "Success"</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</si>
  <si>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</si>
  <si>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The setting "Audit Group Membership" is set to "Success"</t>
  </si>
  <si>
    <t>The setting "Audit Group Membership" is not set to "Success".</t>
  </si>
  <si>
    <t>17.5.2</t>
  </si>
  <si>
    <t>To establish the recommended configuration via GP:  
Set the following UI path to include Success: Computer Configuration\Policies\Windows Settings\Security Settings\Advanced Audit Policy Configuration\Audit Policies\Logon/Logoff\Audit Group Membership.</t>
  </si>
  <si>
    <t>Set "Audit Group Membership"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Group Membership</t>
  </si>
  <si>
    <t>Win10-166</t>
  </si>
  <si>
    <t>Set "Audit Logoff" to include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</si>
  <si>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</si>
  <si>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The setting "Audit Logoff" is set to "Success"</t>
  </si>
  <si>
    <t>The setting "Audit Logoff" is not set to "Success".</t>
  </si>
  <si>
    <t>17.5.3</t>
  </si>
  <si>
    <t>To establish the recommended configuration via GP:  
Set the following UI path to include Success: Computer Configuration\Policies\Windows Settings\Security Settings\Advanced Audit Policy Configuration\Audit Policies\Logon/Logoff\Audit Logoff.</t>
  </si>
  <si>
    <t>Set "Audit Logoff"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Logoff</t>
  </si>
  <si>
    <t>Win10-167</t>
  </si>
  <si>
    <t>Set "Audit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</si>
  <si>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</si>
  <si>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The setting "Audit Logon" is set to "Success and Failure"</t>
  </si>
  <si>
    <t>The setting "Audit Logon" is not set to "Success and Failure".</t>
  </si>
  <si>
    <t>17.5.4</t>
  </si>
  <si>
    <t>To establish the recommended configuration via GP:  
Set the following UI path to Success and Failure: Computer Configuration\Policies\Windows Settings\Security Settings\Advanced Audit Policy Configuration\Audit Policies\Logon/Logoff\Audit Logon.</t>
  </si>
  <si>
    <t>Set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</si>
  <si>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Win10-168</t>
  </si>
  <si>
    <t>Set "Audit Other Logon/Logoff Events" to "Success and Failure"</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</si>
  <si>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</si>
  <si>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The setting "Audit Other Logon/Logoff Events" is set to "Success and Failure"</t>
  </si>
  <si>
    <t>The setting "Audit Other Logon/Logoff Events" is not set to "Success and Failure".</t>
  </si>
  <si>
    <t>17.5.5</t>
  </si>
  <si>
    <t>To establish the recommended configuration via GP:  
Set the following UI path to Success and Failure: Computer Configuration\Policies\Windows Settings\Security Settings\Advanced Audit Policy Configuration\Audit Policies\Logon/Logoff\Audit Other Logon/Logoff Events.</t>
  </si>
  <si>
    <t>Set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</si>
  <si>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Win10-169</t>
  </si>
  <si>
    <t>Set "Audit Special Logon" to include "Success"</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</si>
  <si>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to include: Success.</t>
  </si>
  <si>
    <t>The setting "Audit Special Logon" is set to "Success"</t>
  </si>
  <si>
    <t>The setting "Audit Special Logon" is not set to "Success".</t>
  </si>
  <si>
    <t>17.5.6</t>
  </si>
  <si>
    <t>To establish the recommended configuration via GP:  
Set the following UI path to include Success: Computer Configuration\Policies\Windows Settings\Security Settings\Advanced Audit Policy Configuration\Audit Policies\Logon/Logoff\Audit Special Logon.</t>
  </si>
  <si>
    <t>Set "Audit Special Logon"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Special Logon</t>
  </si>
  <si>
    <t>Win10-170</t>
  </si>
  <si>
    <t>AU-12</t>
  </si>
  <si>
    <t>Audit Generation</t>
  </si>
  <si>
    <t>Set "Audit Detailed File Share" to include "Failure"</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</si>
  <si>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</si>
  <si>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The "Audit Detailed File Share" has been set to include "Failure"</t>
  </si>
  <si>
    <t>The "Audit Detailed File Share" has not been set to include "Failure"</t>
  </si>
  <si>
    <t>17.6</t>
  </si>
  <si>
    <t>17.6.1</t>
  </si>
  <si>
    <t>Auditing the Failures will log which unauthorized users attempted (and failed) to get access to a file or folder on a network share on this computer, which could possibly be an indication of malicious intent.</t>
  </si>
  <si>
    <t>To establish the recommended configuration via GP:  
Set the following UI path to include Failure: Computer Configuration\Policies\Windows Settings\Security Settings\Advanced Audit Policy Configuration\Audit Policies\Object Access\Audit Detailed File Share.</t>
  </si>
  <si>
    <t>Set "Audit Detailed File Share" to include "Failure". One method to achieve the recommended configuration via Group Policy is to perform the following:
Set the following UI path to include Failure:
Computer Configuration\Policies\Windows Settings\Security Settings\Advanced Audit Policy Configuration\Audit Policies\Object Access\Audit Detailed File Share</t>
  </si>
  <si>
    <t>Win10-171</t>
  </si>
  <si>
    <t>Set "Audit File Share" to "Success and Failure"</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</si>
  <si>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</si>
  <si>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The "Audit File Share" has been set to "Success and Failure"</t>
  </si>
  <si>
    <t>The "Audit File Share" has not been set to "Success and Failure"</t>
  </si>
  <si>
    <t>17.6.2</t>
  </si>
  <si>
    <t>In an enterprise managed environment, workstations should have limited file sharing activity, as file servers would normally handle the overall burden of file sharing activities. Any unusual file sharing activity on workstations may therefore be useful in an investigation of potentially malicious activity.</t>
  </si>
  <si>
    <t>To establish the recommended configuration via GP:  
Set the following UI path to Success and Failure: Computer Configuration\Policies\Windows Settings\Security Settings\Advanced Audit Policy Configuration\Audit Policies\Object Access\Audit File Share.</t>
  </si>
  <si>
    <t>Set "Audit File Share"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File Share</t>
  </si>
  <si>
    <t>Win10-172</t>
  </si>
  <si>
    <t>Set "Audit Other Object Access Events" to "Success and Failure"</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</si>
  <si>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</si>
  <si>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The "Audit Other Object Access Events" has been set to "Success and Failure"</t>
  </si>
  <si>
    <t>"Audit Other Object Access Events" has not been set to "Success and Failure"</t>
  </si>
  <si>
    <t>17.6.3</t>
  </si>
  <si>
    <t>The unexpected creation of scheduled tasks and COM+ objects could potentially be an indication of malicious activity. Since these types of actions are generally low volume, it may be useful to capture them in the audit logs for use during an investigation.</t>
  </si>
  <si>
    <t>To establish the recommended configuration via GP:   
Set the following UI path to Success and Failure: Computer Configuration\Policies\Windows Settings\Security Settings\Advanced Audit Policy Configuration\Audit Policies\Object Access\Audit Other Object Access Events.</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</si>
  <si>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</si>
  <si>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Win10-173</t>
  </si>
  <si>
    <t>Set "Audit Removable Storage" to "Success and Failure"</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</si>
  <si>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</si>
  <si>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The setting "Audit Removable Storage" is set to "Success and Failure"</t>
  </si>
  <si>
    <t>The setting "Audit Removable Storage" is not set to "Success and Failure".</t>
  </si>
  <si>
    <t>17.6.4</t>
  </si>
  <si>
    <t>Auditing removable storage may be useful when investigating an incident. For example, if an individual is suspected of copying sensitive information onto a USB drive.</t>
  </si>
  <si>
    <t>To establish the recommended configuration via GP:  
Set the following UI path to Success and Failure: Computer Configuration\Policies\Windows Settings\Security Settings\Advanced Audit Policy Configuration\Audit Policies\Object Access\Audit Removable Storage.</t>
  </si>
  <si>
    <t>Set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</si>
  <si>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Win10-174</t>
  </si>
  <si>
    <t>Set "Audit Audit Policy Change" to include "Success"</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</si>
  <si>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to include: Success.</t>
  </si>
  <si>
    <t>The setting "Audit Audit Policy Change" is set to "Success and Failure"</t>
  </si>
  <si>
    <t>The setting "Audit Audit Policy Change" is not set to "Success and Failure".</t>
  </si>
  <si>
    <t>17.7</t>
  </si>
  <si>
    <t>17.7.1</t>
  </si>
  <si>
    <t>To establish the recommended configuration via GP:  
Set the following UI path to include Success: Computer Configuration\Policies\Windows Settings\Security Settings\Advanced Audit Policy Configuration\Audit Policies\Policy Change\Audit Audit Policy Change.</t>
  </si>
  <si>
    <t>Set "Audit Audit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Audit Policy Change</t>
  </si>
  <si>
    <t>Win10-175</t>
  </si>
  <si>
    <t>Set "Audit Authentication Policy Change" to include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</si>
  <si>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</si>
  <si>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The setting "Audit Authentication Policy Change" is set to "Success"</t>
  </si>
  <si>
    <t>The setting "Audit Authentication Policy Change" is not set to "Success".</t>
  </si>
  <si>
    <t>17.7.2</t>
  </si>
  <si>
    <t>To establish the recommended configuration via GP:  
Set the following UI path to include Success: Computer Configuration\Policies\Windows Settings\Security Settings\Advanced Audit Policy Configuration\Audit Policies\Policy Change\Audit Authentication Policy Change.</t>
  </si>
  <si>
    <t>Set "Audit Authentication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Authentication Policy Change</t>
  </si>
  <si>
    <t>Win10-176</t>
  </si>
  <si>
    <t>Set "Audit Authorization Policy Change" to include "Success"</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</si>
  <si>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to include: Success.</t>
  </si>
  <si>
    <t>The "Audit Authorization Policy Change" has been set to include "Success"</t>
  </si>
  <si>
    <t>"Audit Authorization Policy Change" has not  been set to include "Success"</t>
  </si>
  <si>
    <t>17.7.3</t>
  </si>
  <si>
    <t>To establish the recommended configuration via GP:  
Set the following UI path to include Success: Computer Configuration\Policies\Windows Settings\Security Settings\Advanced Audit Policy Configuration\Audit Policies\Policy Change\Audit Authorization Policy Change.</t>
  </si>
  <si>
    <t>Set "Audit Authorization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Authorization Policy Change</t>
  </si>
  <si>
    <t>Win10-177</t>
  </si>
  <si>
    <t>Set "Audit MPSSVC Rule-Level Policy Change" to "Success and Failure"</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</si>
  <si>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 Success and Failure</t>
  </si>
  <si>
    <t>The "Audit MPSSVC Rule-Level Policy Change" has been set to "Success and Failure"</t>
  </si>
  <si>
    <t>The "Audit MPSSVC Rule-Level Policy Change" has not been set to "Success and Failure"</t>
  </si>
  <si>
    <t>17.7.4</t>
  </si>
  <si>
    <t>Changes to firewall rules are important for understanding the security state of the computer and how well it is protected against network attacks.</t>
  </si>
  <si>
    <t>To establish the recommended configuration via GP:  
Set the following UI path to Success and Failure: Computer Configuration\Policies\Windows Settings\Security Settings\Advanced Audit Policy Configuration\Audit Policies\Policy Change\Audit MPSSVC Rule-Level Policy Change.</t>
  </si>
  <si>
    <t>Set "Audit MPSSVC Rule-Level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MPSSVC Rule-Level Policy Change</t>
  </si>
  <si>
    <t>Win10-178</t>
  </si>
  <si>
    <t>Set "Audit Other Policy Change Events" to include "Failure"</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</si>
  <si>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</si>
  <si>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The "Audit Other Policy Change Events" has been set to include "Failure"</t>
  </si>
  <si>
    <t>The "Audit Other Policy Change Events" has  not been set to include "Failure"</t>
  </si>
  <si>
    <t>17.7.5</t>
  </si>
  <si>
    <t>This setting can help detect errors in applied Security settings which came from Group Policy, and failure events related to Cryptographic Next Generation (CNG) functions.</t>
  </si>
  <si>
    <t>To establish the recommended configuration via GP:  
Set the following UI path to include Failure: Computer Configuration\Policies\Windows Settings\Security Settings\Advanced Audit Policy Configuration\Audit Policies\Policy Change\Audit Other Policy Change Events.</t>
  </si>
  <si>
    <t>Set "Audit Other Policy Change Events" to include "Failure". One method to achieve the recommended configuration via Group Policy is to perform the following:
Set the following UI path to include Failure:
Computer Configuration\Policies\Windows Settings\Security Settings\Advanced Audit Policy Configuration\Audit Policies\Policy Change\Audit Other Policy Change Events</t>
  </si>
  <si>
    <t>Win10-179</t>
  </si>
  <si>
    <t>Set "Audit Sensitive Privilege Use" to "Success and Failure"</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</si>
  <si>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</si>
  <si>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The setting "Audit Sensitive Privilege Use" is set to "Success and Failure"</t>
  </si>
  <si>
    <t>The setting "Audit Sensitive Privilege Use" is not set to "Success and Failure".</t>
  </si>
  <si>
    <t>17.8</t>
  </si>
  <si>
    <t>17.8.1</t>
  </si>
  <si>
    <t>To establish the recommended configuration via GP:  
Set the following UI path to Success and Failure: Computer Configuration\Policies\Windows Settings\Security Settings\Advanced Audit Policy Configuration\Audit Policies\Privilege Use\Audit Sensitive Privilege Use.</t>
  </si>
  <si>
    <t>Set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</si>
  <si>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Win10-180</t>
  </si>
  <si>
    <t>Set "Audit IPsec Driver" to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</si>
  <si>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</si>
  <si>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The setting "Audit IPsec Driver" is set to "Success and Failure"</t>
  </si>
  <si>
    <t>The setting "Audit IPsec Driver" is not set to "Success and Failure".</t>
  </si>
  <si>
    <t>17.9</t>
  </si>
  <si>
    <t>17.9.1</t>
  </si>
  <si>
    <t>To establish the recommended configuration via GP:  
Set the following UI path to Success and Failure: Computer Configuration\Policies\Windows Settings\Security Settings\Advanced Audit Policy Configuration\Audit Policies\System\Audit IPsec Driver.</t>
  </si>
  <si>
    <t>Set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</si>
  <si>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Win10-181</t>
  </si>
  <si>
    <t>Set "Audit Other System Events" to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</si>
  <si>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</si>
  <si>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The setting "Audit Other System Events" is set to "Success and Failure"</t>
  </si>
  <si>
    <t>The setting "Audit Other System Events" is not set to "Success and Failure".</t>
  </si>
  <si>
    <t>17.9.2</t>
  </si>
  <si>
    <t>Capturing these audit events may be useful for identifying when the Windows Firewall is not performing as expected.</t>
  </si>
  <si>
    <t>To establish the recommended configuration via GP:  
Set the following UI path to Success and Failure: Computer Configuration\Policies\Windows Settings\Security Settings\Advanced Audit Policy Configuration\Audit Policies\System\Audit Other System Events.</t>
  </si>
  <si>
    <t>Set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</si>
  <si>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Win10-182</t>
  </si>
  <si>
    <t>Set "Audit Security State Change" to include "Success"</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</si>
  <si>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</si>
  <si>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The setting "Audit Security State Change" is set to "Success"</t>
  </si>
  <si>
    <t>The setting "Audit Security State Change" is not set to "Success".</t>
  </si>
  <si>
    <t>Changing from "Success" to "Success and Failure" to synchronize with other Windows Server benchmarks.</t>
  </si>
  <si>
    <t>17.9.3</t>
  </si>
  <si>
    <t>To establish the recommended configuration via GP:  
Set the following UI path to include Success: Computer Configuration\Policies\Windows Settings\Security Settings\Advanced Audit Policy Configuration\Audit Policies\System\Audit Security State Change.</t>
  </si>
  <si>
    <t>Set "Audit Security State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State Change</t>
  </si>
  <si>
    <t>Win10-183</t>
  </si>
  <si>
    <t>Set "Audit Security System Extension" to include "Success"</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</si>
  <si>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</si>
  <si>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The setting "Audit Security System Extension" is set to "Success".</t>
  </si>
  <si>
    <t>The setting "Audit Security System Extension" is not set to "Success".</t>
  </si>
  <si>
    <t>17.9.4</t>
  </si>
  <si>
    <t>To establish the recommended configuration via GP:  
Set the following UI path to include Success: Computer Configuration\Policies\Windows Settings\Security Settings\Advanced Audit Policy Configuration\Audit Policies\System\Audit Security System Extension.</t>
  </si>
  <si>
    <t>Set "Audit Security System Extension"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System Extension</t>
  </si>
  <si>
    <t>Win10-184</t>
  </si>
  <si>
    <t>Set "Audit System Integrity" to "Success and Failure"</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</si>
  <si>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</si>
  <si>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The setting "Audit System Integrity" is set to "Success and Failure"</t>
  </si>
  <si>
    <t>The setting "Audit System Integrity" is not set to "Success and Failure".</t>
  </si>
  <si>
    <t>17.9.5</t>
  </si>
  <si>
    <t>To establish the recommended configuration via GP:  
Set the following UI path to Success and Failure: Computer Configuration\Policies\Windows Settings\Security Settings\Advanced Audit Policy Configuration\Audit Policies\System\Audit System Integrity.</t>
  </si>
  <si>
    <t>Set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</si>
  <si>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Win10-185</t>
  </si>
  <si>
    <t>Set "Prevent enabling lock screen camera" to "Enabled"</t>
  </si>
  <si>
    <t>Disables the lock screen camera toggle switch in PC Settings and prevents a camera from being invoked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</si>
  <si>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HKEY_LOCAL_MACHINE\SOFTWARE\Policies\Microsoft\Windows\Personalization:NoLockScreenCamera
</t>
  </si>
  <si>
    <t>The setting "Prevent enabling lock screen camera" is enabled</t>
  </si>
  <si>
    <t>The setting "Prevent enabling lock screen camera" is not enabled.</t>
  </si>
  <si>
    <t>18.1.1</t>
  </si>
  <si>
    <t>18.1.1.1</t>
  </si>
  <si>
    <t>Disabling the lock screen camera extends the protection afforded by the lock screen to camera features.</t>
  </si>
  <si>
    <t>To establish the recommended configuration via GP:  
Set the following UI path to Enabled: Computer Configuration\Policies\Administrative Templates\Control Panel\Personalization\Prevent enabling lock screen camera.</t>
  </si>
  <si>
    <t>Set "Prevent enabling lock screen camera" to "Enabled". One method to achieve the recommended configuration via Group Policy is to perform the following:
Set the following UI path to Enabled:
Computer Configuration\Policies\Administrative Templates\Control Panel\Personalization\Prevent enabling lock screen camera</t>
  </si>
  <si>
    <t>Win10-186</t>
  </si>
  <si>
    <t>Set "Prevent enabling lock screen slide show" to "Enabled"</t>
  </si>
  <si>
    <t>Disables the lock screen slide show settings in PC Settings and prevents a slide show from playing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</si>
  <si>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HKEY_LOCAL_MACHINE\SOFTWARE\Policies\Microsoft\Windows\Personalization:NoLockScreenSlideshow
</t>
  </si>
  <si>
    <t>The setting "Prevent enabling lock screen slide show" is enabled</t>
  </si>
  <si>
    <t>The setting "Prevent enabling lock screen slide show" is not enabled.</t>
  </si>
  <si>
    <t>18.1.1.2</t>
  </si>
  <si>
    <t>Disabling the lock screen slide show extends the protection afforded by the lock screen to slide show contents.</t>
  </si>
  <si>
    <t>To establish the recommended configuration via GP:   
Set the following UI path to Enabled: Computer Configuration\Policies\Administrative Templates\Control Panel\Personalization\Prevent enabling lock screen slide show.</t>
  </si>
  <si>
    <t>Set "Prevent enabling lock screen slide show" to "Enabled". One method to achieve the recommended configuration via Group Policy is to perform the following: 
Set the following UI path to Enabled:
Computer Configuration\Policies\Administrative Templates\Control Panel\Personalization\Prevent enabling lock screen slide show</t>
  </si>
  <si>
    <t>Win10-187</t>
  </si>
  <si>
    <t>Set "Allow users to enable online speech recognition services" to "Disabled"</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</si>
  <si>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</si>
  <si>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HKEY_LOCAL_MACHINE\SOFTWARE\Policies\Microsoft\InputPersonalization:AllowInputPersonalization
</t>
  </si>
  <si>
    <t>The 'Allow users to enable online speech recognition services'  has been set to disabled.</t>
  </si>
  <si>
    <t>The Allow users to enable online speech recognition services  has not been set to disabled.</t>
  </si>
  <si>
    <t>18.1.2</t>
  </si>
  <si>
    <t>18.1.2.2</t>
  </si>
  <si>
    <t>If this setting is Enabled sensitive information could be stored in the cloud or sent to Microsoft.</t>
  </si>
  <si>
    <t>To establish the recommended configuration via GP:  
Set the following UI path to Disabled: Computer Configuration\Policies\Administrative Templates\Control Panel\Regional and Language Options\Allow users to enable online speech recognition services.</t>
  </si>
  <si>
    <t>Set "Allow users to enable online speech recognition services" to "Disabled". One method to achieve the recommended configuration via Group Policy is to perform the following:
Set the following UI path to Disabled:
Computer Configuration\Policies\Administrative Templates\Control Panel\Regional and Language Options\Allow users to enable online speech recognition services</t>
  </si>
  <si>
    <t>Win10-188</t>
  </si>
  <si>
    <t>Set LAPS AdmPwd GPO Extension / CSE is installed</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</si>
  <si>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</si>
  <si>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The LAPS AdmPwd GPO Extension / CSE can be verified to be installed by the presence of the following registry value:
HKEY_LOCAL_MACHINE\SOFTWARE\Microsoft\Windows NT\CurrentVersion\Winlogon\GPExtensions\{D76B9641-3288-4f75-942D-087DE603E3EA}:DllName
</t>
  </si>
  <si>
    <t>The LAPS AdmPwd GPO Extension / CSE has been installed.</t>
  </si>
  <si>
    <t>The LAPS AdmPwd GPO Extension / CSE has not been installed.</t>
  </si>
  <si>
    <t>18.2</t>
  </si>
  <si>
    <t>18.2.1</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</si>
  <si>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</si>
  <si>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</si>
  <si>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</si>
  <si>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Win10-189</t>
  </si>
  <si>
    <t>Set "Do not allow password expiration time longer than required by policy" to "Enabled"</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</si>
  <si>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</si>
  <si>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Services\AdmPwd:PwdExpirationProtectionEnabled
</t>
  </si>
  <si>
    <t>The "Do not allow password expiration time longer than required by policy" has been set to enable.</t>
  </si>
  <si>
    <t>The "Do not allow password expiration time longer than required by policy" has not been set to enable.</t>
  </si>
  <si>
    <t>18.2.2</t>
  </si>
  <si>
    <t>To establish the recommended configuration via GP:  
Set the following UI path to Enabled: Computer Configuration\Policies\Administrative Templates\LAPS\Do not allow password expiration time longer than required by policy.</t>
  </si>
  <si>
    <t>Set "Do not allow password expiration time longer than required by policy" to "Enabled". One method to achieve the recommended configuration via Group Policy is to perform the following:
Set the following UI path to Enabled:
Computer Configuration\Policies\Administrative Templates\LAPS\Do not allow password expiration time longer than required by policy</t>
  </si>
  <si>
    <t>Win10-190</t>
  </si>
  <si>
    <t>Set "Enable Local Admin Password Management" to "Enabled"</t>
  </si>
  <si>
    <t xml:space="preserve">Navigate to the UI Path articulated in the Remediation section and confirm it is set as prescribed. This group policy setting is backed by the following registry location:
HKEY_LOCAL_MACHINE\SOFTWARE\Policies\Microsoft Services\AdmPwd:AdmPwdEnabled
</t>
  </si>
  <si>
    <t xml:space="preserve">The 'Enable Local Admin Password Management' has been enabled.
</t>
  </si>
  <si>
    <t xml:space="preserve">The 'Enable Local Admin Password Management' has not been enabled.
</t>
  </si>
  <si>
    <t>18.2.3</t>
  </si>
  <si>
    <t>To establish the recommended configuration via GP:  
Set the following UI path to Enabled: Computer Configuration\Policies\Administrative Templates\LAPS\Enable Local Admin Password Management.</t>
  </si>
  <si>
    <t>Set "Enable Local Admin Password Management" to "Enabled". One method to achieve the recommended configuration via Group Policy is to perform the following:
Set the following UI path to Enabled:
Computer Configuration\Policies\Administrative Templates\LAPS\Enable Local Admin Password Management</t>
  </si>
  <si>
    <t>Win10-191</t>
  </si>
  <si>
    <t>Set "Password Settings: Password Complexity" to "Enabled: Large letters + small letters + numbers + special characters"</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</si>
  <si>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</si>
  <si>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Services\AdmPwd:PasswordComplexity
</t>
  </si>
  <si>
    <t xml:space="preserve">Complexity requirements have been enabled for passwords. </t>
  </si>
  <si>
    <t xml:space="preserve">Complexity requirements have not been enabled for passwords. </t>
  </si>
  <si>
    <t>18.2.4</t>
  </si>
  <si>
    <t>To establish the recommended configuration via GP:  
Set the following UI path to Enabled, and configure the Password Complexity option to Large letters + small letters + numbers + special characters: Computer Configuration\Policies\Administrative Templates\LAPS\Password Settings.</t>
  </si>
  <si>
    <t>Set "Password Settings: Password Complexity" to "Enabled: Large letters + small letters + numbers + special characters". One method to achieve the recommended configuration via Group Policy is to perform the following:
Set the following UI path to Enabled, and configure the Password Complexity option to Large letters + small letters + numbers + special characters:
Computer Configuration\Policies\Administrative Templates\LAPS\Password Settings</t>
  </si>
  <si>
    <t>Win10-192</t>
  </si>
  <si>
    <t>Set "Password Settings: Password Length" to "Enabled: 14 or more"</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</si>
  <si>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14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</si>
  <si>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Services\AdmPwd:PasswordLength
</t>
  </si>
  <si>
    <t>The ‘Password Settings: Password Length' has been set to '14 or more character(s).'</t>
  </si>
  <si>
    <t>The ‘Password Settings: Password Length' has not been set to '14 or more character(s).'</t>
  </si>
  <si>
    <t>Updated to 14 to meet IRS Requirements.</t>
  </si>
  <si>
    <t>18.2.5</t>
  </si>
  <si>
    <t>To establish the recommended configuration via GP:  
Set the following UI path to Enabled, and configure the Password Length option to 14 or more: Computer Configuration\Policies\Administrative Templates\LAPS\Password Settings.</t>
  </si>
  <si>
    <t>Set "Password Settings: Password Length" to "Enabled: 14 or more". One method to achieve the recommended configuration via Group Policy is to perform the following:
Set the following UI path to Enabled, and configure the Password Length option to 8 or more:
Computer Configuration\Policies\Administrative Templates\LAPS\Password Settings</t>
  </si>
  <si>
    <t>Win10-193</t>
  </si>
  <si>
    <t>Set "Password Settings: Password Age (Days)" to "Enabled: 30 or fewer"</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</si>
  <si>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</si>
  <si>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Services\AdmPwd:PasswordAgeDays
</t>
  </si>
  <si>
    <t>The Set 'Password Settings: Password Age (Days)' has been enabled to 30 or fewer.</t>
  </si>
  <si>
    <t>The Set 'Password Settings: Password Age (Days)' has not been enabled to 30 or fewer.</t>
  </si>
  <si>
    <t>18.2.6</t>
  </si>
  <si>
    <t>To establish the recommended configuration via GP:  
Set the following UI path to Enabled, and configure the Password Age (Days) option to 30 or fewer: Computer Configuration\Policies\Administrative Templates\LAPS\Password Settings.</t>
  </si>
  <si>
    <t>Set "Password Settings: Password Age (Days)" to "Enabled: 30 or fewer". One method to achieve the recommended configuration via Group Policy is to perform the following:
Set the following UI path to Enabled, and configure the Password Age (Days) option to 30 or fewer:
Computer Configuration\Policies\Administrative Templates\LAPS\Password Settings</t>
  </si>
  <si>
    <t>Win10-194</t>
  </si>
  <si>
    <t>Set "Apply UAC restrictions to local accounts on network logons" to "Enabled"</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</si>
  <si>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</si>
  <si>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HKEY_LOCAL_MACHINE\SOFTWARE\Microsoft\Windows\CurrentVersion\Policies\System:LocalAccountTokenFilterPolicy
</t>
  </si>
  <si>
    <t xml:space="preserve">The 'Apply UAC restrictions to local accounts on network logons' option has been enabled. </t>
  </si>
  <si>
    <t xml:space="preserve">The Apply UAC restrictions to local accounts on network logons option has not been enabled. </t>
  </si>
  <si>
    <t>18.3</t>
  </si>
  <si>
    <t>18.3.1</t>
  </si>
  <si>
    <t>Local accounts are at high risk for credential theft when the same account and password is configured on multiple systems. Ensuring this policy is Enabled significantly reduces that risk.</t>
  </si>
  <si>
    <t>To establish the recommended configuration via GP:  
Set the following UI path to Enabled: Computer Configuration\Policies\Administrative Templates\MS Security Guide\Apply UAC restrictions to local accounts on network logons.</t>
  </si>
  <si>
    <t>Set "Apply UAC restrictions to local accounts on network logons" to "Enabled". One method to achieve the recommended configuration via Group Policy is to perform the following:
Set the following UI path to Enabled:
Computer Configuration\Policies\Administrative Templates\MS Security Guide\Apply UAC restrictions to local accounts on network logons</t>
  </si>
  <si>
    <t>Win10-195</t>
  </si>
  <si>
    <t>Set "Configure SMB v1 client driver" to "Enabled: Disable driver (recommended)"</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</si>
  <si>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</si>
  <si>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 xml:space="preserve">Navigate to the UI Path articulated in the Remediation section and confirm it is set as prescribed. This group policy setting is backed by the following registry location:
HKEY_LOCAL_MACHINE\SYSTEM\CurrentControlSet\Services\mrxsmb10:Start
</t>
  </si>
  <si>
    <t>The Configure SMB v1 client driver has been set to Enabled: Disable driver (recommended).</t>
  </si>
  <si>
    <t>The Configure SMB v1 client driver has not been set to Enabled: Disable driver (recommended).</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</si>
  <si>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</si>
  <si>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</si>
  <si>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To establish the recommended configuration via GP:  Set the following UI path to Enabled: Disable driver (recommended):
Computer Configuration\Policies\Administrative Templates\MS Security Guide\Configure SMB v1 client driver
**Note:** This Group Policy path does not exist by default. An additional Group Policy template (SecGuide.admx/adml) is required - it is available from Microsoft at [this link](https://techcommunity.microsoft.com/t5/Microsoft-Security-Baselines/Security-baseline-FINAL-for-Windows-10-v1903-and-Windows-Server/ba-p/701084).</t>
  </si>
  <si>
    <t>Set "Configure SMB v1 client driver" to "Enabled: Disable driver (recommended)". One method to achieve the recommended configuration via Group Policy is to perform the following:
Set the following UI path to Enabled: Disable driver (recommended):
Computer Configuration\Policies\Administrative Templates\MS Security Guide\Configure SMB v1 client driver
NOTE: This Group Policy path does not exist by default. An additional Group Policy template (SecGuide.admx/adml) is required - it is available from Microsoft at [this link](https://techcommunity.microsoft.com/t5/Microsoft-Security-Baselines/Security-baseline-FINAL-for-Windows-10-v1903-and-Windows-Server/ba-p/701084).</t>
  </si>
  <si>
    <t>Win10-196</t>
  </si>
  <si>
    <t>Set "Configure SMB v1 server" to "Disabled"</t>
  </si>
  <si>
    <t>This setting configures the server-side processing of the Server Message Block version 1 (SMBv1) protocol.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</si>
  <si>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</si>
  <si>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The 'Configure SMB v1 client driver' has been set to disabled.</t>
  </si>
  <si>
    <t>The Configure SMB v1 client driver has not been set to disabled.</t>
  </si>
  <si>
    <t>HCM10: System has unneeded functionality installed</t>
  </si>
  <si>
    <t>18.3.3</t>
  </si>
  <si>
    <t>To establish the recommended configuration via GP:  
Set the following UI path to Disabled: Computer Configuration\Policies\Administrative Templates\MS Security Guide\Configure SMB v1 server.</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</si>
  <si>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</si>
  <si>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Win10-197</t>
  </si>
  <si>
    <t>Set "Enable Structured Exception Handling Overwrite Protection (SEHOP)" to "Enabled"</t>
  </si>
  <si>
    <t>Windows includes support for Structured Exception Handling Overwrite Protection (SEHOP). We recommend enabling this feature to improve the security profile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</si>
  <si>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Manager\kernel:DisableExceptionChainValidation
</t>
  </si>
  <si>
    <t>The 'Enable Structured Exception Handling Overwrite Protection (SEHOP)' has been set to enabled.</t>
  </si>
  <si>
    <t>The Enable Structured Exception Handling Overwrite Protection (SEHOP) has not been set to enabled.</t>
  </si>
  <si>
    <t>18.3.4</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</si>
  <si>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</si>
  <si>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To establish the recommended configuration via GP:  Set the following UI path to Enabled:
Computer Configuration\Policies\Administrative Templates\MS Security Guide\Enable Structured Exception Handling Overwrite Protection (SEHOP)
**Note:** This Group Policy path does not exist by default. An additional Group Policy template (SecGuide.admx/adml) is required - it is available from Microsoft at [this link](https://techcommunity.microsoft.com/t5/Microsoft-Security-Baselines/Security-baseline-FINAL-for-Windows-10-v1903-and-Windows-Server/ba-p/701084).
More information is available at [MSKB 956607: How to enable Structured Exception Handling Overwrite Protection (SEHOP) in Windows operating systems](https://support.microsoft.com/en-us/help/956607/how-to-enable-structured-exception-handling-overwrite-protection-sehop)</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</si>
  <si>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
NOTE: This Group Policy path does not exist by default. An additional Group Policy template (SecGuide.admx/adml) is required - it is available from Microsoft at [this link](https://techcommunity.microsoft.com/t5/Microsoft-Security-Baselines/Security-baseline-FINAL-for-Windows-10-v1903-and-Windows-Server/ba-p/701084).
More information is available at [MSKB 956607: How to enable Structured Exception Handling Overwrite Protection (SEHOP) in Windows operating systems](https://support.microsoft.com/en-us/help/956607/how-to-enable-structured-exception-handling-overwrite-protection-sehop).</t>
  </si>
  <si>
    <t>Win10-198</t>
  </si>
  <si>
    <t>SC-21</t>
  </si>
  <si>
    <t>Secure Name / Address Resolution (Recursive or Caching Resolver)</t>
  </si>
  <si>
    <t>Set "NetBT NodeType configuration" to "Enabled: P-node (recommended)"</t>
  </si>
  <si>
    <t>This setting determines which method NetBIOS over TCP/IP (NetBT) uses to register and resolve names. The available methods are:
- The B-node (broadcast) method only uses broadcasts.
- The P-node (point-to-point) method only uses name queries to a name server (WINS).
- The M-node (mixed) method broadcasts first, then queries a name server (WINS) if broadcast failed.
- The H-node (hybrid) method queries a name server (WINS) first, then broadcasts if the query failed.
The recommended state for this setting is: Enabled: P-node (recommended) (point-to-point).
**Note:** Resolution through LMHOSTS or DNS follows these methods. If the NodeType registry value is present, it overrides any DhcpNodeType registry value. If neither NodeType nor DhcpNodeType is present, the computer uses B-node (broadcast) if there are no WINS servers configured for the network, or H-node (hybrid) if there is at least one WINS server configured.</t>
  </si>
  <si>
    <t xml:space="preserve">Navigate to the UI Path articulated in the Remediation section and confirm it is set as prescribed. This group policy setting is backed by the following registry location:
HKEY_LOCAL_MACHINE\SYSTEM\CurrentControlSet\Services\NetBT\Parameters:NodeType
</t>
  </si>
  <si>
    <t>The "NetBT NodeType configuration" has been set to "Enabled: P-node (recommended)".</t>
  </si>
  <si>
    <t>The "NetBT NodeType configuration" has not been set to "Enabled: P-node (recommended)".</t>
  </si>
  <si>
    <t>18.3.5</t>
  </si>
  <si>
    <t>In order to help mitigate the risk of NetBIOS Name Service (NBT-NS) poisoning attacks, setting the node type to P-node (point-to-point) will prevent the system from sending out NetBIOS broadcasts.</t>
  </si>
  <si>
    <t>To establish the recommended configuration via GP:  
Set the following UI path to Enabled: P-node (recommended): Computer Configuration\Policies\Administrative Templates\MS Security Guide\NetBT NodeType configuration.</t>
  </si>
  <si>
    <t>Set "NetBT NodeType configuration" to "Enabled: P-node (recommended)". One method to achieve the recommended configuration via Group Policy is to perform the following:
Set the following UI path to Enabled: P-node (recommended):
Computer Configuration\Policies\Administrative Templates\MS Security Guide\NetBT NodeType configuration</t>
  </si>
  <si>
    <t>Win10-199</t>
  </si>
  <si>
    <t>SI-5</t>
  </si>
  <si>
    <t xml:space="preserve">Security Alerts, Advisories, and Directives </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</si>
  <si>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</si>
  <si>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</si>
  <si>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HKEY_LOCAL_MACHINE\SYSTEM\CurrentControlSet\Control\SecurityProviders\WDigest:UseLogonCredential
</t>
  </si>
  <si>
    <t xml:space="preserve">The 'WDigest Authentication' option has been enabled. </t>
  </si>
  <si>
    <t xml:space="preserve">The WDigest Authentication option has not been disabled. </t>
  </si>
  <si>
    <t>HPW21</t>
  </si>
  <si>
    <t>HPW21: Passwords are allowed to be stored unencrypted in config files</t>
  </si>
  <si>
    <t>18.3.6</t>
  </si>
  <si>
    <t>Preventing the plaintext storage of credentials in memory may reduce opportunity for credential theft.</t>
  </si>
  <si>
    <t>To establish the recommended configuration via GP:  
Set the following UI path to Disabled: Computer Configuration\Policies\Administrative Templates\MS Security Guide\WDigest Authentication (disabling may require KB2871997).</t>
  </si>
  <si>
    <t>Set "WDigest Authentication" to "Disabled". One method to achieve the recommended configuration via Group Policy is to perform the following:
Set the following UI path to Disabled:
Computer Configuration\Policies\Administrative Templates\MS Security Guide\WDigest Authentication (disabling may require KB2871997)</t>
  </si>
  <si>
    <t>Win10-200</t>
  </si>
  <si>
    <t>Set "MSS: (AutoAdminLogon) Enable Automatic Logon (not recommended)" to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</si>
  <si>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</si>
  <si>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 NT\CurrentVersion\Winlogon:AutoAdminLogon
</t>
  </si>
  <si>
    <t>The setting "MSS: (AutoAdminLogon) Enable Automatic Logon (not recommended)" is disabled</t>
  </si>
  <si>
    <t>The setting "MSS: (AutoAdminLogon) Enable Automatic Logon (not recommended)" is not disabled.</t>
  </si>
  <si>
    <t>HCM45: System configuration provides additional attack surface
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</si>
  <si>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</si>
  <si>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</si>
  <si>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</si>
  <si>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establish the recommended configuration via GP:  
Set the following UI path to Disabled: Computer Configuration\Policies\Administrative Templates\MSS (Legacy)\MSS: (AutoAdminLogon) Enable Automatic Logon (not recommended).</t>
  </si>
  <si>
    <t>Set "MSS: (AutoAdminLogon) Enable Automatic Logon (not recommended)" to "Disabled". One method to achieve the recommended configuration via Group Policy is to perform the following:
Set the following UI path to Disabled:
Computer Configuration\Policies\Administrative Templates\MSS (Legacy)\MSS: (AutoAdminLogon) Enable Automatic Logon (not recommended)</t>
  </si>
  <si>
    <t>Win10-201</t>
  </si>
  <si>
    <t>Set "MSS: (DisableIPSourceRouting IPv6) IP source routing protection level (protects against packet spoofing)" to "Enabled: Highest protection, source routing is completely disabled"</t>
  </si>
  <si>
    <t>IP source routing is a mechanism that allows the sender to determine the IP route that a datagram should follow through the network.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</si>
  <si>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HKEY_LOCAL_MACHINE\SYSTEM\CurrentControlSet\Services\Tcpip6\Parameters:DisableIPSourceRouting
</t>
  </si>
  <si>
    <t>The setting "MSS: (DisableIPSourceRouting IPv6) IP source routing protection level (protects against packet spoofing)" is set to "Enabled: Highest protection, source routing is completely disabled"</t>
  </si>
  <si>
    <t>The setting "MSS: (DisableIPSourceRouting IPv6) IP source routing protection level (protects against packet spoofing)" is not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</si>
  <si>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</si>
  <si>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</si>
  <si>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 xml:space="preserve">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
</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</si>
  <si>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</si>
  <si>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Win10-202</t>
  </si>
  <si>
    <t>Set "MSS: (DisableIPSourceRouting) IP source routing protection level (protects against packet spoofing)" to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</si>
  <si>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</si>
  <si>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HKEY_LOCAL_MACHINE\SYSTEM\CurrentControlSet\Services\Tcpip\Parameters:DisableIPSourceRouting
</t>
  </si>
  <si>
    <t>The setting "MSS: (DisableIPSourceRouting) IP source routing protection level (protects against packet spoofing)" is set to "Enabled: Highest protection, source routing is completely disabled"</t>
  </si>
  <si>
    <t>The setting "MSS: (DisableIPSourceRouting) IP source routing protection level (protects against packet spoofing)" is not set to "Enabled: Highest protection, source routing is completely disabled".</t>
  </si>
  <si>
    <t>18.4.3</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</si>
  <si>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</si>
  <si>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</si>
  <si>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Win10-203</t>
  </si>
  <si>
    <t>Set "MSS: (EnableICMPRedirect) Allow ICMP redirects to override OSPF generated routes" to "Disabled"</t>
  </si>
  <si>
    <t>Internet Control Message Protocol (ICMP) redirects cause the IPv4 stack to plumb host routes. These routes override the Open Shortest Path First (OSPF) generated routes.
The recommended state for this setting is: Disabled.</t>
  </si>
  <si>
    <t xml:space="preserve">Navigate to the UI Path articulated in the Remediation section and confirm it is set as prescribed for your organization. This group policy object is backed by the following registry location:
HKEY_LOCAL_MACHINE\SYSTEM\CurrentControlSet\Services\Tcpip\Parameters:EnableICMPRedirect
</t>
  </si>
  <si>
    <t>The setting "MSS: (EnableICMPRedirect) Allow ICMP redirects to override OSPF generated routes" is disabled</t>
  </si>
  <si>
    <t>The setting "MSS: (EnableICMPRedirect) Allow ICMP redirects to override OSPF generated routes" is not disabled.</t>
  </si>
  <si>
    <t>18.4.5</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</si>
  <si>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</si>
  <si>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To establish the recommended configuration via GP:  
Set the following UI path to Disabled: Computer Configuration\Policies\Administrative Templates\MSS (Legacy)\MSS: (EnableICMPRedirect) Allow ICMP redirects to override OSPF generated routes.</t>
  </si>
  <si>
    <t>Set "MSS: (EnableICMPRedirect) Allow ICMP redirects to override OSPF generated routes" to "Disabled".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</si>
  <si>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Win10-204</t>
  </si>
  <si>
    <t>Set "MSS: (NoNameReleaseOnDemand) Allow the computer to ignore NetBIOS name release requests except from WINS servers" to "Enabled"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</si>
  <si>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</si>
  <si>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HKEY_LOCAL_MACHINE\SYSTEM\CurrentControlSet\Services\NetBT\Parameters:NoNameReleaseOnDemand
</t>
  </si>
  <si>
    <t>The setting "MSS: (NoNameReleaseOnDemand) Allow the computer to ignore NetBIOS name release requests except from WINS servers" is enabled</t>
  </si>
  <si>
    <t>The setting "MSS: (NoNameReleaseOnDemand) Allow the computer to ignore NetBIOS name release requests except from WINS servers" is not enabled.</t>
  </si>
  <si>
    <t>HIA1</t>
  </si>
  <si>
    <t>HIA1: Adequate device identification and authentication is not employed</t>
  </si>
  <si>
    <t>18.4.7</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</si>
  <si>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</si>
  <si>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To establish the recommended configuration via GP:  
Set the following UI path to Enabled: Computer Configuration\Policies\Administrative Templates\MSS (Legacy)\MSS: (NoNameReleaseOnDemand) Allow the computer to ignore NetBIOS name release requests except from WINS servers.</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</si>
  <si>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t>
  </si>
  <si>
    <t>Win10-205</t>
  </si>
  <si>
    <t>Set "MSS: (SafeDllSearchMode) Enable Safe DLL search mode (recommended)" to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</si>
  <si>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</si>
  <si>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 xml:space="preserve">Navigate to the UI Path articulated in the Remediation section and confirm it is set as prescribed. This group policy setting is backed by the following registry location:
HKEY_LOCAL_MACHINE\SYSTEM\CurrentControlSet\Control\Session Manager:SafeDllSearchMode
</t>
  </si>
  <si>
    <t>The setting "MSS: (SafeDllSearchMode) Enable Safe DLL search mode (recommended)" is enabled</t>
  </si>
  <si>
    <t>The setting "MSS: (SafeDllSearchMode) Enable Safe DLL search mode (recommended)" is not enabled.</t>
  </si>
  <si>
    <t>18.4.9</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</si>
  <si>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</si>
  <si>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establish the recommended configuration via GP:  
Set the following UI path to Enabled: Computer Configuration\Policies\Administrative Templates\MSS (Legacy)\MSS: (SafeDllSearchMode) Enable Safe DLL search mode (recommended).</t>
  </si>
  <si>
    <t>Set "MSS: (SafeDllSearchMode) Enable Safe DLL search mode (recommended)" to "Enabled". One method to achieve the recommended configuration via Group Policy is to perform the following:
Set the following UI path to Enabled:
Computer Configuration\Policies\Administrative Templates\MSS (Legacy)\MSS: (SafeDllSearchMode) Enable Safe DLL search mode (recommended)</t>
  </si>
  <si>
    <t>Win10-206</t>
  </si>
  <si>
    <t>Set "MSS: (ScreenSaverGracePeriod) The time in seconds before the screen saver grace period expires (0 recommended)" to "Enabled: 5 or fewer seconds"</t>
  </si>
  <si>
    <t>Windows includes a grace period between when the screen saver is launched and when the console is actually locked automatically when screen saver locking is enabled.
The recommended state for this setting is: Enabled: 5 or fewer seconds.</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</si>
  <si>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</si>
  <si>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The setting "MSS: (ScreenSaverGracePeriod) The time in seconds before the screen saver grace period expires (0 recommended)" is set to "Enabled: 5 or fewer seconds"</t>
  </si>
  <si>
    <t>The setting "MSS: (ScreenSaverGracePeriod) The time in seconds before the screen saver grace period expires (0 recommended)" is not set to "Enabled: 5 or fewer seconds".</t>
  </si>
  <si>
    <t>18.4.10</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</si>
  <si>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</si>
  <si>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</si>
  <si>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</si>
  <si>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Win10-207</t>
  </si>
  <si>
    <t>SI-4</t>
  </si>
  <si>
    <t xml:space="preserve">Information System Monitoring </t>
  </si>
  <si>
    <t>Set "MSS: (WarningLevel) Percentage threshold for the security event log at which the system will generate a warning" to "Enabled: 90% or less"</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</si>
  <si>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</si>
  <si>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 xml:space="preserve">Navigate to the UI Path articulated in the Remediation section and confirm it is set as prescribed. This group policy setting is backed by the following registry location:
HKEY_LOCAL_MACHINE\SYSTEM\CurrentControlSet\Services\Eventlog\Security:WarningLevel
</t>
  </si>
  <si>
    <t>The setting "MSS: (WarningLevel) Percentage threshold for the security event log at which the system will generate a warning" is set to "Enabled: 90% or less"</t>
  </si>
  <si>
    <t>The setting "MSS: (WarningLevel) Percentage threshold for the security event log at which the system will generate a warning" is not set to "Enabled: 90% or less".</t>
  </si>
  <si>
    <t>HAU24</t>
  </si>
  <si>
    <t>HAU24: Administrators are not notified when audit storage threshold is reached</t>
  </si>
  <si>
    <t>18.4.13</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</si>
  <si>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</si>
  <si>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</si>
  <si>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t>
  </si>
  <si>
    <t>Win10-208</t>
  </si>
  <si>
    <t>Set "Turn off multicast name resolution" to "Enabled"</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</si>
  <si>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</si>
  <si>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NT\DNSClient:EnableMulticast
</t>
  </si>
  <si>
    <t xml:space="preserve">The 'Turn off multicast name resolution' option has been enabled. </t>
  </si>
  <si>
    <t xml:space="preserve">The 'Turn off multicast name resolution' option has not been enabled. </t>
  </si>
  <si>
    <t>18.5.4</t>
  </si>
  <si>
    <t>18.5.4.1</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</si>
  <si>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</si>
  <si>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To establish the recommended configuration via GP:  
Set the following UI path to Enabled: Computer Configuration\Policies\Administrative Templates\Network\DNS Client\Turn off multicast name resolution.</t>
  </si>
  <si>
    <t>Set "Turn off multicast name resolution" to "Enabled". One method to achieve the recommended configuration via Group Policy is to perform the following:
Set the following UI path to Enabled:
Computer Configuration\Policies\Administrative Templates\Network\DNS Client\Turn off multicast name resolution</t>
  </si>
  <si>
    <t>Win10-209</t>
  </si>
  <si>
    <t>Set "Enable insecure guest logons" to "Disabled"</t>
  </si>
  <si>
    <t>This policy setting determines if the SMB client will allow insecure guest logons to an SMB server.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</si>
  <si>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HKEY_LOCAL_MACHINE\SOFTWARE\Policies\Microsoft\Windows\LanmanWorkstation:AllowInsecureGuestAuth
</t>
  </si>
  <si>
    <t xml:space="preserve">The 'Enable insecure guest logons' option has been disabled. </t>
  </si>
  <si>
    <t xml:space="preserve">The Enable insecure guest logons option has not been disabled. </t>
  </si>
  <si>
    <t>18.5.8</t>
  </si>
  <si>
    <t>18.5.8.1</t>
  </si>
  <si>
    <t>Insecure guest logons are used by file servers to allow unauthenticated access to shared folders.</t>
  </si>
  <si>
    <t>To establish the recommended configuration via GP:  
Set the following UI path to Disabled: Computer Configuration\Policies\Administrative Templates\Network\Lanman Workstation\Enable insecure guest logons.</t>
  </si>
  <si>
    <t>Set "Enable insecure guest logons" to "Disabled". One method to achieve the recommended configuration via Group Policy is to perform the following:
Set the following UI path to Disabled:
Computer Configuration\Policies\Administrative Templates\Network\Lanman Workstation\Enable insecure guest logons</t>
  </si>
  <si>
    <t>Win10-210</t>
  </si>
  <si>
    <t>Set "Prohibit installation and configuration of Network Bridge on your DNS domain network" to "Enabled"</t>
  </si>
  <si>
    <t>You can use this procedure to controls user's ability to install and configure a Network Bridge.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</si>
  <si>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Connections:NC_AllowNetBridge_NLA
</t>
  </si>
  <si>
    <t>The setting "Prohibit installation and configuration of Network Bridge on your DNS domain network" is enabled</t>
  </si>
  <si>
    <t>The setting "Prohibit installation and configuration of Network Bridge on your DNS domain network" is not enabled.</t>
  </si>
  <si>
    <t>18.5.11</t>
  </si>
  <si>
    <t>18.5.11.2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</si>
  <si>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</si>
  <si>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To establish the recommended configuration via GP:  
Set the following UI path to Enabled: Computer Configuration\Policies\Administrative Templates\Network\Network Connections\Prohibit installation and configuration of Network Bridge on your DNS domain network.</t>
  </si>
  <si>
    <t>Set "Prohibit installation and configuration of Network Bridge on your DNS domain network" to "Enabled".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</si>
  <si>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Win10-211</t>
  </si>
  <si>
    <t>Set "Prohibit use of Internet Connection Sharing on your DNS domain network" to "Enabled"</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</si>
  <si>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</si>
  <si>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Connections:NC_ShowSharedAccessUI
</t>
  </si>
  <si>
    <t xml:space="preserve">The 'Prohibit use of Internet Connection Sharing on your DNS domain network' option has been enabled. </t>
  </si>
  <si>
    <t xml:space="preserve">The Prohibit use of Internet Connection Sharing on your DNS domain network option has not been enabled. </t>
  </si>
  <si>
    <t>18.5.11.3</t>
  </si>
  <si>
    <t>Non-administrators should not be able to turn on the Mobile Hotspot feature and open their Internet connectivity up to nearby mobile devices.</t>
  </si>
  <si>
    <t>To establish the recommended configuration via GP:  
Set the following UI path to Enabled: Computer Configuration\Policies\Administrative Templates\Network\Network Connections\Prohibit use of Internet Connection Sharing on your DNS domain network.</t>
  </si>
  <si>
    <t>Set "Prohibit use of Internet Connection Sharing on your DNS domain network" to "Enabled". One method to achieve the recommended configuration via Group Policy is to perform the following:
Set the following UI path to Enabled:
Computer Configuration\Policies\Administrative Templates\Network\Network Connections\Prohibit use of Internet Connection Sharing on your DNS domain network</t>
  </si>
  <si>
    <t>Win10-212</t>
  </si>
  <si>
    <t>Set "Require domain users to elevate when setting a network’s location" to "Enabled"</t>
  </si>
  <si>
    <t>This policy setting determines whether to require domain users to elevate when setting a network's location.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</si>
  <si>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Connections:NC_StdDomainUserSetLocation
</t>
  </si>
  <si>
    <t>The setting "Require domain users to elevate when setting a network’s location" is enabled</t>
  </si>
  <si>
    <t>The setting "Require domain users to elevate when setting a network's location" is not enabled.</t>
  </si>
  <si>
    <t>18.5.11.4</t>
  </si>
  <si>
    <t>Allowing regular users to set a network location increases the risk and attack surface.</t>
  </si>
  <si>
    <t>To establish the recommended configuration via GP:  
Set the following UI path to Enabled: Computer Configuration\Policies\Administrative Templates\Network\Network Connections\Require domain users to elevate when setting a networks location.</t>
  </si>
  <si>
    <t>Set "Require domain users to elevate when setting a network's location" to "Enabled".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</si>
  <si>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Win10-213</t>
  </si>
  <si>
    <t>Set "Hardened UNC Paths" to "Enabled, with "Require Mutual Authentication" and "Require Integrity" set for all NETLOGON and SYSVOL shares"</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</si>
  <si>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(non-R2) or newer systems, then the "Privacy" setting may (optionally) also be set to enable SMB encryption. However, using SMB encryption will render the targeted share paths completely inaccessible by older OSes, so only use this additional option with caution and thorough testing.</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</si>
  <si>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</si>
  <si>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The setting "Hardened UNC Paths" is set to "Enabled, with "Require Mutual Authentication" and "Require Integrity" set for all NETLOGON and SYSVOL shares"</t>
  </si>
  <si>
    <t>The setting "Hardened UNC Paths" is not set to "Enabled, with "Require Mutual Authentication" and "Require Integrity" is not set for all NETLOGON and SYSVOL shares".</t>
  </si>
  <si>
    <t>18.5.14</t>
  </si>
  <si>
    <t>18.5.14.1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</si>
  <si>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</si>
  <si>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</si>
  <si>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</si>
  <si>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Win10-214</t>
  </si>
  <si>
    <t>SC-5</t>
  </si>
  <si>
    <t>Denial of Service Protection</t>
  </si>
  <si>
    <t>Set "Minimize the number of simultaneous connections to the Internet or a Windows Domain" to "Enabled: 3 = Prevent Wi-Fi when on Ethernet"</t>
  </si>
  <si>
    <t>This policy setting prevents computers from establishing multiple simultaneous connections to either the Internet or to a Windows domain.
The recommended state for this setting is: Enabled: 3 = Prevent Wi-Fi when on Ethernet.</t>
  </si>
  <si>
    <t xml:space="preserve">Navigate to the UI Path articulated in the Remediation section and confirm it is set as prescribed. This group policy setting is backed by the following registry location:
HKEY_LOCAL_MACHINE\SOFTWARE\Policies\Microsoft\Windows\WcmSvc\GroupPolicy:fMinimizeConnections
</t>
  </si>
  <si>
    <t xml:space="preserve">The 'Minimize the number of simultaneous connections to the Internet or a Windows Domain' option has been enabled. </t>
  </si>
  <si>
    <t xml:space="preserve">The Minimize the number of simultaneous connections to the Internet or a Windows Domain option has not been enabled. </t>
  </si>
  <si>
    <t>18.5.21</t>
  </si>
  <si>
    <t>18.5.21.1</t>
  </si>
  <si>
    <t>Preventing bridged network connections can help prevent a user unknowingly allowing traffic to route between internal and external networks, which risks exposure to sensitive internal data.</t>
  </si>
  <si>
    <t>To establish the recommended configuration via GP:  
Set the following UI path to Enabled: 3 = Prevent Wi-Fi when on Ethernet: Computer Configuration\Policies\Administrative Templates\Network\Windows Connection Manager\Minimize the number of simultaneous connections to the Internet or a Windows Domain.</t>
  </si>
  <si>
    <t>Set "Minimize the number of simultaneous connections to the Internet or a Windows Domain" to "Enabled: 3 = Prevent Wi-Fi when on Ethernet". One method to achieve the recommended configuration via Group Policy is to perform the following:
Set the following UI path to Enabled: 3 = Prevent Wi-Fi when on Ethernet:
Computer Configuration\Policies\Administrative Templates\Network\Windows Connection Manager\Minimize the number of simultaneous connections to the Internet or a Windows Domain</t>
  </si>
  <si>
    <t>Win10-215</t>
  </si>
  <si>
    <t>Set "Prohibit connection to non-domain networks when connected to domain authenticated network" to "Enabled"</t>
  </si>
  <si>
    <t>This policy setting prevents computers from connecting to both a domain based network and a non-domain based network at the same time.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</si>
  <si>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HKEY_LOCAL_MACHINE\SOFTWARE\Policies\Microsoft\Windows\WcmSvc\GroupPolicy:fBlockNonDomain
</t>
  </si>
  <si>
    <t>The setting "Prohibit connection to non-domain networks when connected to domain authenticated network" is enabled</t>
  </si>
  <si>
    <t>The setting "Prohibit connection to non-domain networks when connected to domain authenticated network" is not enabled.</t>
  </si>
  <si>
    <t>18.5.21.2</t>
  </si>
  <si>
    <t>The potential concern is that a user would unknowingly allow network traffic to flow between the insecure public network and the enterprise managed network.</t>
  </si>
  <si>
    <t>To establish the recommended configuration via GP:  
Set the following UI path to Enabled: Computer Configuration\Policies\Administrative Templates\Network\Windows Connection Manager\Prohibit connection to non-domain networks when connected to domain authenticated network.</t>
  </si>
  <si>
    <t>Set "Prohibit connection to non-domain networks when connected to domain authenticated network" to "Enabled". One method to achieve the recommended configuration via Group Policy is to perform the following:
Set the following UI path to Enabled:
Computer Configuration\Policies\Administrative Templates\Network\Windows Connection Manager\Prohibit connection to non-domain networks when connected to domain authenticated network</t>
  </si>
  <si>
    <t>Win10-216</t>
  </si>
  <si>
    <t>AC-17</t>
  </si>
  <si>
    <t>Remote Access</t>
  </si>
  <si>
    <t>Set "Allow Windows to automatically connect to suggested open hotspots, to networks shared by contacts, and to hotspots offering paid services" to "Disabled"</t>
  </si>
  <si>
    <t>This policy setting determines whether users can enable the following WLAN settings: "Connect to suggested open hotspots," "Connect to networks shared by my contacts," and "Enable paid services".
- "Connect to suggested open hotspots" enables Windows to automatically connect users to open hotspots it knows about by crowdsourcing networks that other people using Windows have connected to.
- "Connect to networks shared by my contacts" enables Windows to automatically connect to networks that the user's contacts have shared with them, and enables users on this device to share networks with their contacts.
- "Enable paid services" enables Windows to temporarily connect to open hotspots to determine if paid services are available.
The recommended state for this setting is: Disabled.
**Note:** These features are also known by the name "_Wi-Fi Sense_".</t>
  </si>
  <si>
    <t xml:space="preserve">Navigate to the UI Path articulated in the Remediation section and confirm it is set as prescribed. This group policy setting is backed by the following registry location:
HKEY_LOCAL_MACHINE\SOFTWARE\Microsoft\WcmSvc\wifinetworkmanager\config:AutoConnectAllowedOEM
</t>
  </si>
  <si>
    <t>The setting "Allow Windows to automatically connect to suggested open hotspots, to networks shared by contacts, and to hotspots offering paid services" is disabled</t>
  </si>
  <si>
    <t>The setting "Allow Windows to automatically connect to suggested open hotspots, to networks shared by contacts, and to hotspots offering paid services" is not disabled.</t>
  </si>
  <si>
    <t>HAC36</t>
  </si>
  <si>
    <t>HAC36: Agency allows FTI access from unsecured wireless network</t>
  </si>
  <si>
    <t>18.5.23.2</t>
  </si>
  <si>
    <t>18.5.23.2.1</t>
  </si>
  <si>
    <t>Automatically connecting to an open hotspot or network can introduce the system to a rogue network with malicious intent.</t>
  </si>
  <si>
    <t>To establish the recommended configuration via GP:   
Set the following UI path to Disabled: Computer Configuration\Policies\Administrative Templates\Network\WLAN Service\WLAN Settings\Allow Windows to automatically connect to suggested open hotspots, to networks shared by contacts, and to hotspots offering paid services.</t>
  </si>
  <si>
    <t>Set "Allow Windows to automatically connect to suggested open hotspots, to networks shared by contacts, and to hotspots offering paid services" to "Disabled". One method to achieve the recommended configuration via Group Policy is to perform the following: 
Set the following UI path to Disabled:
Computer Configuration\Policies\Administrative Templates\Network\WLAN Service\WLAN Settings\Allow Windows to automatically connect to suggested open hotspots, to networks shared by contacts, and to hotspots offering paid services</t>
  </si>
  <si>
    <t>Win10-217</t>
  </si>
  <si>
    <t>Set "Include command line in process creation events" to "Disabled"</t>
  </si>
  <si>
    <t>This policy setting determines what information is logged in security audit events when a new process has been created.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</si>
  <si>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
</t>
  </si>
  <si>
    <t>The setting "Include command line in process creation events" is disabled</t>
  </si>
  <si>
    <t>The setting "Include command line in process creation events" is not disabled.</t>
  </si>
  <si>
    <t>HAU22</t>
  </si>
  <si>
    <t>HAU22: Content of audit records is not sufficient</t>
  </si>
  <si>
    <t>18.8.3</t>
  </si>
  <si>
    <t>18.8.3.1</t>
  </si>
  <si>
    <t>When this policy setting is enabled, any user who has read access to the security events can read the command-line arguments for any successfully created process. Command-line arguments may contain sensitive or private information such as passwords or user data.</t>
  </si>
  <si>
    <t>To establish the recommended configuration via GP:  
Set the following UI path to Disabled: Computer Configuration\Policies\Administrative Templates\System\Audit Process Creation\Include command line in process creation events.</t>
  </si>
  <si>
    <t>Set "Include command line in process creation events" to "Disabled". One method to achieve the recommended configuration via Group Policy is to perform the following:
Set the following UI path to Disabled:
Computer Configuration\Policies\Administrative Templates\System\Audit Process Creation\Include command line in process creation events</t>
  </si>
  <si>
    <t>Win10-218</t>
  </si>
  <si>
    <t>Set "Encryption Oracle Remediation" to "Enabled: Force Updated Clients"</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</si>
  <si>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</si>
  <si>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 xml:space="preserve">Navigate to the UI Path articulated in the Remediation section and confirm it is set as prescribed. This group policy setting is backed by the following registry location:
HKEY_LOCAL_MACHINE\SOFTWARE\Microsoft\Windows\CurrentVersion\Policies\System\CredSSP\Parameters:AllowEncryptionOracle
</t>
  </si>
  <si>
    <t>The 'Encryption Oracle Remediation' has been set to 'Enabled: Force Updated Clients'.</t>
  </si>
  <si>
    <t>The Encryption Oracle Remediation has not  been set to Enabled: Force Updated Clients.</t>
  </si>
  <si>
    <t>18.8.4</t>
  </si>
  <si>
    <t>18.8.4.1</t>
  </si>
  <si>
    <t>This setting is important to mitigate the CredSSP encryption oracle vulnerability, for which information was published by Microsoft on 03/13/2018 in [CVE-2018-0886 | CredSSP Remote Code Execution Vulnerability](https://portal.msrc.microsoft.com/en-us/security-guidance/advisory/CVE-2018-0886). All versions of Windows from Windows Vista onwards are affected by this vulnerability, and will be compatible with this recommendation provided that they have been patched at least through May 2018 (or later).</t>
  </si>
  <si>
    <t>To establish the recommended configuration via GP:  
Set the following UI path to Enabled: Force Updated Clients: Computer Configuration\Policies\Administrative Templates\System\Credentials Delegation\Encryption Oracle Remediation.</t>
  </si>
  <si>
    <t>Set "Encryption Oracle Remediation" to "Enabled: Force Updated Clients". One method to achieve the recommended configuration via Group Policy is to perform the following:
Set the following UI path to Enabled: Force Updated Clients:
Computer Configuration\Policies\Administrative Templates\System\Credentials Delegation\Encryption Oracle Remediation</t>
  </si>
  <si>
    <t>Win10-219</t>
  </si>
  <si>
    <t>Set "Remote host allows delegation of non-exportable credentials" to "Enabled"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</si>
  <si>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</si>
  <si>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 xml:space="preserve">Navigate to the UI Path articulated in the Remediation section and confirm it is set as prescribed. This group policy setting is backed by the following registry location:
HKEY_LOCAL_MACHINE\SOFTWARE\Policies\Microsoft\Windows\CredentialsDelegation:AllowProtectedCreds
</t>
  </si>
  <si>
    <t>The 'Remote host allows delegation of non-exportable credentials' has been set to enabled.</t>
  </si>
  <si>
    <t>Remote host allows delegation of non-exportable credentials has not been set to enabled.</t>
  </si>
  <si>
    <t>18.8.4.2</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</si>
  <si>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</si>
  <si>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To establish the recommended configuration via GP:  
Set the following UI path to Enabled: Computer Configuration\Policies\Administrative Templates\System\Credentials Delegation\Remote host allows delegation of non-exportable credentials.</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</si>
  <si>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</si>
  <si>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Win10-220</t>
  </si>
  <si>
    <t>SI-7</t>
  </si>
  <si>
    <t>Software, Firmware and Information Integrity</t>
  </si>
  <si>
    <t>Set "Boot-Start Driver Initialization Policy" to "Enabled: 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</si>
  <si>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</si>
  <si>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 xml:space="preserve">Navigate to the UI Path articulated in the Remediation section and confirm it is set as prescribed. This group policy setting is backed by the following registry location:
HKEY_LOCAL_MACHINE\SYSTEM\CurrentControlSet\Policies\EarlyLaunch:DriverLoadPolicy
</t>
  </si>
  <si>
    <t>The setting "Boot-Start Driver Initialization Policy" is set to "Enabled: Good, unknown and bad but critical"</t>
  </si>
  <si>
    <t>The setting "Boot-Start Driver Initialization Policy" is not set to "Enabled: Good, unknown and bad but critical".</t>
  </si>
  <si>
    <t>HSI17</t>
  </si>
  <si>
    <t>HSI17: Antivirus is not configured appropriately</t>
  </si>
  <si>
    <t>18.8.14</t>
  </si>
  <si>
    <t>18.8.14.1</t>
  </si>
  <si>
    <t>This policy setting helps reduce the impact of malware that has already infected your system.</t>
  </si>
  <si>
    <t>To establish the recommended configuration via GP:  
Set the following UI path to Enabled: Good, unknown and bad but critical: Configuration\Policies\Administrative Templates\System\Early Launch Antimalware\Boot-Start Driver Initialization Policy.</t>
  </si>
  <si>
    <t>Set "Boot-Start Driver Initialization Policy" to "Enabled: Good, unknown and bad but critical". One method to achieve the recommended configuration via Group Policy is to perform the following:
Set the following UI path to Enabled: Good, unknown and bad but critical:
Configuration\Policies\Administrative Templates\System\Early Launch Antimalware\Boot-Start Driver Initialization Policy</t>
  </si>
  <si>
    <t>Win10-221</t>
  </si>
  <si>
    <t>Set "Configure registry policy processing: Do not apply during periodic background processing" to "Enabled: FALSE"</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</si>
  <si>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</si>
  <si>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
</t>
  </si>
  <si>
    <t>The setting "Configure registry policy processing: Do not apply during periodic background processing" is set to "Enabled: FALSE"</t>
  </si>
  <si>
    <t>The setting "Configure registry policy processing: Do not apply during periodic background processing" is not set to "Enabled: FALSE".</t>
  </si>
  <si>
    <t>HSI14</t>
  </si>
  <si>
    <t>HSI14: The system's automatic update feature is not configured appropriately.</t>
  </si>
  <si>
    <t>18.8.21</t>
  </si>
  <si>
    <t>18.8.21.2</t>
  </si>
  <si>
    <t>Setting this option to false (unchecked) will ensure that domain policy changes take effect more quickly, as compared to waiting until the next user logon or system restart.</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</si>
  <si>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</si>
  <si>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</si>
  <si>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Win10-222</t>
  </si>
  <si>
    <t>Set "Configure registry policy processing: Process even if the Group Policy objects have not changed" to "Enabled: TRUE"</t>
  </si>
  <si>
    <t>The "Process even if the Group Policy objects have not changed" option updates and reapplies policies even if the policies have not changed.
The recommended state for this setting is: Enabled: TRUE (checked).</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</si>
  <si>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
</t>
  </si>
  <si>
    <t>The setting "Configure registry policy processing: Process even if the Group Policy objects have not changed" is set to "Enabled: TRUE"</t>
  </si>
  <si>
    <t>The setting "Configure registry policy processing: Process even if the Group Policy objects have not changed" is not set to "Enabled: TRUE".</t>
  </si>
  <si>
    <t>18.8.21.3</t>
  </si>
  <si>
    <t>Setting this option to true (checked) will ensure unauthorized changes that might have been configured locally are forced to match the domain-based Group Policy settings again.</t>
  </si>
  <si>
    <t>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</si>
  <si>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Set "Configure registry policy processing: Process even if the Group Policy objects have not changed" to "Enabled: TRUE". One method to achieve the recommended configuration via Group Policy is to perform the following:
Set the following UI path to Enabled, then set the Process even if the Group Policy objects have not changed option to TRUE (checked):
Computer Configuration\Policies\Administrative Templates\System\Group Policy\Configure registry policy processing</t>
  </si>
  <si>
    <t>Win10-223</t>
  </si>
  <si>
    <t>Set "Continue experiences on this device" to "Disabled"</t>
  </si>
  <si>
    <t>This policy setting determines whether the Windows device is allowed to participate in cross-device experiences (continue experiences).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</si>
  <si>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HKEY_LOCAL_MACHINE\SOFTWARE\Policies\Microsoft\Windows\System:EnableCdp
</t>
  </si>
  <si>
    <t xml:space="preserve">The 'Continue experiences on this device' option has been disabled. </t>
  </si>
  <si>
    <t xml:space="preserve">The Continue experiences on this device option has not been disabled. </t>
  </si>
  <si>
    <t>18.8.21.4</t>
  </si>
  <si>
    <t>A cross-device experience is when a system can access app and send messages to other devices. In an enterprise managed environment only trusted systems should be communicating within the network. Access to any other system should be prohibited.</t>
  </si>
  <si>
    <t>To establish the recommended configuration via GP:  
Set the following UI path to Disabled: Computer Configuration\Policies\Administrative Templates\System\Group Policy\Continue experiences on this device.</t>
  </si>
  <si>
    <t>Set "Continue experiences on this device" to "Disabled". One method to achieve the recommended configuration via Group Policy is to perform the following:
Set the following UI path to Disabled:
Computer Configuration\Policies\Administrative Templates\System\Group Policy\Continue experiences on this device</t>
  </si>
  <si>
    <t>Win10-224</t>
  </si>
  <si>
    <t>Set "Turn off background refresh of Group Policy" to "Disabled"</t>
  </si>
  <si>
    <t>This policy setting prevents Group Policy from being updated while the computer is in use. This policy setting applies to Group Policy for computers, users and Domain Controllers.
The recommended state for this setting is: Disabled.</t>
  </si>
  <si>
    <t xml:space="preserve">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
</t>
  </si>
  <si>
    <t>The setting 'turn off background refresh of Group Policy" is disabled</t>
  </si>
  <si>
    <t>The setting 'turn off background refresh of Group Policy" is not disabled.</t>
  </si>
  <si>
    <t>18.8.21.5</t>
  </si>
  <si>
    <t>This setting ensures that group policy changes take effect more quickly, as compared to waiting until the next user logon or system restart.</t>
  </si>
  <si>
    <t>To establish the recommended configuration via GP:  
Set the following UI path to Disabled: Computer Configuration\Policies\Administrative Templates\System\Group Policy\Turn off background refresh of Group Policy.</t>
  </si>
  <si>
    <t>Set "Turn off background refresh of Group Policy" to "Disabled". One method to achieve the recommended configuration via Group Policy is to perform the following:
Set the following UI path to Disabled:
Computer Configuration\Policies\Administrative Templates\System\Group Policy\Turn off background refresh of Group Policy</t>
  </si>
  <si>
    <t>Win10-225</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</si>
  <si>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</si>
  <si>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</si>
  <si>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NT\Printers:DisableWebPnPDownload
</t>
  </si>
  <si>
    <t>The 'Turn off downloading of print drivers over HTTP' has been set to enabled.</t>
  </si>
  <si>
    <t>The Turn off downloading of print drivers over HTTP has not been set to enabled.</t>
  </si>
  <si>
    <t>18.8.22.1</t>
  </si>
  <si>
    <t>18.8.22.1.2</t>
  </si>
  <si>
    <t>Users might download drivers that include malicious code.</t>
  </si>
  <si>
    <t>To establish the recommended configuration via GP:  
Set the following UI path to Enabled: Computer Configuration\Policies\Administrative Templates\System\Internet Communication Management\Internet Communication settings\Turn off downloading of print drivers over HTTP.</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</si>
  <si>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</si>
  <si>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Win10-226</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</si>
  <si>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</si>
  <si>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</si>
  <si>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HKEY_LOCAL_MACHINE\SOFTWARE\Microsoft\Windows\CurrentVersion\Policies\Explorer:NoWebServices
</t>
  </si>
  <si>
    <t>The 'Turn off Internet download for Web publishing and online ordering wizards' has been set to enabled.</t>
  </si>
  <si>
    <t>The Turn off Internet download for Web publishing and online ordering wizards has not been set to enabled.</t>
  </si>
  <si>
    <t>18.8.22.1.6</t>
  </si>
  <si>
    <t>Although the risk is minimal, enabling this setting will reduce the possibility of a user unknowingly downloading malicious content through this feature.</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</si>
  <si>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</si>
  <si>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</si>
  <si>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Win10-227</t>
  </si>
  <si>
    <t>Set "Block user from showing account details on sign-in" to "Enabled"</t>
  </si>
  <si>
    <t>This policy prevents the user from showing account details (email address or user name) on the sign-in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</si>
  <si>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HKEY_LOCAL_MACHINE\SOFTWARE\Policies\Microsoft\Windows\System:BlockUserFromShowingAccountDetailsOnSignin
</t>
  </si>
  <si>
    <t xml:space="preserve">The 'Block user from showing account details on sign-in' option has been enabled. </t>
  </si>
  <si>
    <t xml:space="preserve">The Block user from showing account details on sign-in option has not been enabled. </t>
  </si>
  <si>
    <t>18.8.28</t>
  </si>
  <si>
    <t>18.8.28.1</t>
  </si>
  <si>
    <t>An attacker with access to the console (for example, someone with physical access or someone who is able to connect to the workstation through Remote Desktop Services) could view the name of the last user who logged on to the server. The attacker could then try to guess the password, use a dictionary, or use a brute-force attack to try and log on.</t>
  </si>
  <si>
    <t>To establish the recommended configuration via GP:  
Set the following UI path to Enabled: Computer Configuration\Policies\Administrative Templates\System\Logon\Block user from showing account details on sign-in.</t>
  </si>
  <si>
    <t>Set "Block user from showing account details on sign-in" to "Enabled". One method to achieve the recommended configuration via Group Policy is to perform the following:
Set the following UI path to Enabled:
Computer Configuration\Policies\Administrative Templates\System\Logon\Block user from showing account details on sign-in</t>
  </si>
  <si>
    <t>Win10-228</t>
  </si>
  <si>
    <t>Set "Do not display network selection UI" to "Enabled"</t>
  </si>
  <si>
    <t>This policy setting allows you to control whether anyone can interact with available networks UI on the logon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</si>
  <si>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HKEY_LOCAL_MACHINE\SOFTWARE\Policies\Microsoft\Windows\System:DontDisplayNetworkSelectionUI
</t>
  </si>
  <si>
    <t>The setting "Do not display network selection UI" is enabled</t>
  </si>
  <si>
    <t>The setting "Do not display network selection UI" is not enabled.</t>
  </si>
  <si>
    <t>18.8.28.2</t>
  </si>
  <si>
    <t>An unauthorized user could disconnect the PC from the network or can connect the PC to other available networks without signing into Windows.</t>
  </si>
  <si>
    <t>To establish the recommended configuration via GP:  
Set the following UI path to Enabled: Computer Configuration\Policies\Administrative Templates\System\Logon\Do not display network selection UI.</t>
  </si>
  <si>
    <t>Set "Do not display network selection UI" to "Enabled". One method to achieve the recommended configuration via Group Policy is to perform the following:
Set the following UI path to Enabled:
Computer Configuration\Policies\Administrative Templates\System\Logon\Do not display network selection UI</t>
  </si>
  <si>
    <t>Win10-229</t>
  </si>
  <si>
    <t>Set "Do not enumerate connected users on domain-joined computers" to "Enabled"</t>
  </si>
  <si>
    <t>This policy setting prevents connected users from being enumerated on domain-joined computers.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</si>
  <si>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HKEY_LOCAL_MACHINE\SOFTWARE\Policies\Microsoft\Windows\System:DontEnumerateConnectedUsers
</t>
  </si>
  <si>
    <t>The setting "Do not enumerate connected users on domain-joined computers" is enabled</t>
  </si>
  <si>
    <t>The setting "Do not enumerate connected users on domain-joined computers" is not enabled.</t>
  </si>
  <si>
    <t>18.8.28.3</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</si>
  <si>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</si>
  <si>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To establish the recommended configuration via GP:  
Set the following UI path to Enabled: Computer Configuration\Policies\Administrative Templates\System\Logon\Do not enumerate connected users on domain-joined computers.</t>
  </si>
  <si>
    <t>Set "Do not enumerate connected users on domain-joined computers" to "Enabled". One method to achieve the recommended configuration via Group Policy is to perform the following:
Set the following UI path to Enabled:
Computer Configuration\Policies\Administrative Templates\System\Logon\Do not enumerate connected users on domain-joined computers</t>
  </si>
  <si>
    <t>Win10-230</t>
  </si>
  <si>
    <t>Set "Enumerate local users on domain-joined computers" to "Disabled"</t>
  </si>
  <si>
    <t>This policy setting allows local users to be enumerated on domain-joined computers.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</si>
  <si>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HKEY_LOCAL_MACHINE\SOFTWARE\Policies\Microsoft\Windows\System:EnumerateLocalUsers
</t>
  </si>
  <si>
    <t>The setting "Enumerate local users on domain-joined computers" is disabled</t>
  </si>
  <si>
    <t>The setting "Enumerate local users on domain-joined computers" is not disabled.</t>
  </si>
  <si>
    <t>18.8.28.4</t>
  </si>
  <si>
    <t>To establish the recommended configuration via GP:  
Set the following UI path to Disabled: Computer Configuration\Policies\Administrative Templates\System\Logon\Enumerate local users on domain-joined computers.</t>
  </si>
  <si>
    <t>Set "Enumerate local users on domain-joined computers" to "Disabled". One method to achieve the recommended configuration via Group Policy is to perform the following:
Set the following UI path to Disabled:
Computer Configuration\Policies\Administrative Templates\System\Logon\Enumerate local users on domain-joined computers</t>
  </si>
  <si>
    <t>Win10-231</t>
  </si>
  <si>
    <t>Set "Turn off app notifications on the lock screen" to "Enabled"</t>
  </si>
  <si>
    <t>This policy setting allows you to prevent app notifications from appearing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</si>
  <si>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HKEY_LOCAL_MACHINE\SOFTWARE\Policies\Microsoft\Windows\System:DisableLockScreenAppNotifications
</t>
  </si>
  <si>
    <t>The setting 'turn off app notifications on the lock screen" is enabled</t>
  </si>
  <si>
    <t>The setting 'turn off app notifications on the lock screen" is not enabled.</t>
  </si>
  <si>
    <t>18.8.28.5</t>
  </si>
  <si>
    <t>App notifications might display sensitive business or personal data.</t>
  </si>
  <si>
    <t>To establish the recommended configuration via GP:  
Set the following UI path to Enabled: Computer Configuration\Policies\Administrative Templates\System\Logon\Turn off app notifications on the lock screen.</t>
  </si>
  <si>
    <t>Set "Turn off app notifications on the lock screen" to "Enabled". One method to achieve the recommended configuration via Group Policy is to perform the following:
Set the following UI path to Enabled:
Computer Configuration\Policies\Administrative Templates\System\Logon\Turn off app notifications on the lock screen</t>
  </si>
  <si>
    <t>Win10-232</t>
  </si>
  <si>
    <t>Set "Turn off picture password sign-in" to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</si>
  <si>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</si>
  <si>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 xml:space="preserve">Navigate to the UI Path articulated in the Remediation section and confirm it is set as prescribed. This group policy setting is backed by the following registry location:
HKEY_LOCAL_MACHINE\SOFTWARE\Policies\Microsoft\Windows\System:BlockDomainPicturePassword
</t>
  </si>
  <si>
    <t>The 'Turn off picture password sign-in' has been set to enabled.</t>
  </si>
  <si>
    <t>The Turn off picture password sign-in has not been set to enabled.</t>
  </si>
  <si>
    <t>18.8.28.6</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</si>
  <si>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</si>
  <si>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To establish the recommended configuration via GP:  
Set the following UI path to Enabled: Computer Configuration\Policies\Administrative Templates\System\Logon\Turn off picture password sign-in.</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</si>
  <si>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</si>
  <si>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Win10-233</t>
  </si>
  <si>
    <t>Set "Turn on convenience PIN sign-in" to "Disabled"</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</si>
  <si>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</si>
  <si>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HKEY_LOCAL_MACHINE\SOFTWARE\Policies\Microsoft\Windows\System:AllowDomainPINLogon
</t>
  </si>
  <si>
    <t>The setting 'turn on PIN sign-in" is disabled</t>
  </si>
  <si>
    <t>The setting 'turn on PIN sign-in" is not disabled.</t>
  </si>
  <si>
    <t>18.8.28.7</t>
  </si>
  <si>
    <t>A PIN is created from a much smaller selection of characters than a password, so in most cases a PIN will be much less robust than a password.</t>
  </si>
  <si>
    <t>To establish the recommended configuration via GP:  
Set the following UI path to Disabled: Computer Configuration\Policies\Administrative Templates\System\Logon\Turn on convenience PIN sign-in.</t>
  </si>
  <si>
    <t>Set "Turn on convenience PIN sign-in" to "Disabled". One method to achieve the recommended configuration via Group Policy is to perform the following:
Set the following UI path to Disabled:
Computer Configuration\Policies\Administrative Templates\System\Logon\Turn on convenience PIN sign-in</t>
  </si>
  <si>
    <t>Win10-234</t>
  </si>
  <si>
    <t>Set "Allow network connectivity during connected-standby (on battery)" to "Disabled"</t>
  </si>
  <si>
    <t>This policy setting allows you to control the network connectivity state in standby on modern standby-capable systems.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</si>
  <si>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HKEY_LOCAL_MACHINE\SOFTWARE\Policies\Microsoft\Power\PowerSettings\f15576e8-98b7-4186-b944-eafa664402d9:DCSettingIndex
</t>
  </si>
  <si>
    <t>The setting "Allow network connectivity during connected-standby (on battery)" is set to disabled.</t>
  </si>
  <si>
    <t>The setting "Allow network connectivity during connected-standby (on battery)" is not set to disabled.</t>
  </si>
  <si>
    <t>18.8.34.6</t>
  </si>
  <si>
    <t>18.8.34.6.1</t>
  </si>
  <si>
    <t>Disabling this setting ensures that the computer will not be accessible to attackers over a WLAN network while left unattended, on battery and in a sleep state.</t>
  </si>
  <si>
    <t>To establish the recommended configuration via GP:  
Set the following UI path to Disabled: Computer Configuration\Policies\Administrative Templates\System\Power Management\Sleep Settings\Allow network connectivity during connected-standby (on battery).</t>
  </si>
  <si>
    <t>Set "Allow network connectivity during connected-standby (on battery)" to "Disabled". One method to achieve the recommended configuration via Group Policy is to perform the following:
Set the following UI path to Disabled:
Computer Configuration\Policies\Administrative Templates\System\Power Management\Sleep Settings\Allow network connectivity during connected-standby (on battery)</t>
  </si>
  <si>
    <t>Win10-235</t>
  </si>
  <si>
    <t>Set "Allow network connectivity during connected-standby (plugged in)" to "Disabled"</t>
  </si>
  <si>
    <t xml:space="preserve">Navigate to the UI Path articulated in the Remediation section and confirm it is set as prescribed. This group policy setting is backed by the following registry location:
HKEY_LOCAL_MACHINE\SOFTWARE\Policies\Microsoft\Power\PowerSettings\f15576e8-98b7-4186-b944-eafa664402d9:ACSettingIndex
</t>
  </si>
  <si>
    <t xml:space="preserve">The "Allow network connectivity during connected-standby (plugged in)" has been disabled. </t>
  </si>
  <si>
    <t xml:space="preserve">The "Allow network connectivity during connected-standby (plugged in)" has not been disabled. </t>
  </si>
  <si>
    <t>18.8.34.6.2</t>
  </si>
  <si>
    <t>Disabling this setting ensures that the computer will not be accessible to attackers over a WLAN network while left unattended, plugged in and in a sleep state.</t>
  </si>
  <si>
    <t>To establish the recommended configuration via GP:  
Set the following UI path to Disabled: Computer Configuration\Policies\Administrative Templates\System\Power Management\Sleep Settings\Allow network connectivity during connected-standby (plugged in).</t>
  </si>
  <si>
    <t>Set "Allow network connectivity during connected-standby (plugged in)" to "Disabled". One method to achieve the recommended configuration via Group Policy is to perform the following:
Set the following UI path to Disabled:
Computer Configuration\Policies\Administrative Templates\System\Power Management\Sleep Settings\Allow network connectivity during connected-standby (plugged in)</t>
  </si>
  <si>
    <t>Win10-236</t>
  </si>
  <si>
    <t>Set "Require a password when a computer wakes (on battery)" to "Enabled"</t>
  </si>
  <si>
    <t>Specifies whether or not the user is prompted for a password when the system resumes from sleep.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</si>
  <si>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HKEY_LOCAL_MACHINE\SOFTWARE\Policies\Microsoft\Power\PowerSettings\0e796bdb-100d-47d6-a2d5-f7d2daa51f51:DCSettingIndex
</t>
  </si>
  <si>
    <t>The setting "Require a password when a computer wakes (on battery)" is enabled</t>
  </si>
  <si>
    <t>The setting "Require a password when a computer wakes (on battery)" is not enabled.</t>
  </si>
  <si>
    <t>18.8.34.6.5</t>
  </si>
  <si>
    <t>Enabling this setting ensures that anyone who wakes an unattended computer from sleep state will have to provide logon credentials before they can access the system.</t>
  </si>
  <si>
    <t xml:space="preserve">To establish the recommended configuration via GP:   
Set the following UI path to Enabled: Computer Configuration\Policies\Administrative Templates\System\Power Management\Sleep Settings\Require a password when a computer wakes (on battery).
</t>
  </si>
  <si>
    <t xml:space="preserve">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
</t>
  </si>
  <si>
    <t>Win10-237</t>
  </si>
  <si>
    <t>Set "Require a password when a computer wakes (plugged in)" to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</si>
  <si>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HKEY_LOCAL_MACHINE\SOFTWARE\Policies\Microsoft\Power\PowerSettings\0e796bdb-100d-47d6-a2d5-f7d2daa51f51:ACSettingIndex
</t>
  </si>
  <si>
    <t>The setting "Require a password when a computer wakes (plugged in)" is enabled</t>
  </si>
  <si>
    <t>The setting "Require a password when a computer wakes (plugged in)" is not enabled.</t>
  </si>
  <si>
    <t xml:space="preserve">HCM45: System configuration provides additional attack surface
</t>
  </si>
  <si>
    <t>18.8.34.6.6</t>
  </si>
  <si>
    <t>To establish the recommended configuration via GP:  
Set the following UI path to Enabled: Computer Configuration\Policies\Administrative Templates\System\Power Management\Sleep Settings\Require a password when a computer wakes (plugged in).</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</si>
  <si>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</si>
  <si>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Win10-238</t>
  </si>
  <si>
    <t>Set "Configure Offer Remote Assistance" to "Disabled"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</si>
  <si>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</si>
  <si>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Services:fAllowUnsolicited
</t>
  </si>
  <si>
    <t>The setting "Configure Offer Remote Assistance" is disabled</t>
  </si>
  <si>
    <t>The setting "Configure Offer Remote Assistance" is not disabled.</t>
  </si>
  <si>
    <t>HRM7</t>
  </si>
  <si>
    <t>HRM7: The agency does not adequately control remote access to its systems</t>
  </si>
  <si>
    <t>18.8.36</t>
  </si>
  <si>
    <t>18.8.36.1</t>
  </si>
  <si>
    <t>A user might be tricked and accept an unsolicited Remote Assistance offer from a malicious user.</t>
  </si>
  <si>
    <t>To establish the recommended configuration via GP:  
Set the following UI path to Disabled: Computer Configuration\Policies\Administrative Templates\System\Remote Assistance\Configure Offer Remote Assistance.</t>
  </si>
  <si>
    <t>Set "Configure Offer Remote Assistance" to "Disabled". One method to achieve the recommended configuration via Group Policy is to perform the following:
Set the following UI path to Disabled:
Computer Configuration\Policies\Administrative Templates\System\Remote Assistance\Configure Offer Remote Assistance</t>
  </si>
  <si>
    <t>Win10-239</t>
  </si>
  <si>
    <t>Set "Configure Solicited Remote Assistance" to "Disabled"</t>
  </si>
  <si>
    <t>This policy setting allows you to turn on or turn off Solicited (Ask for) Remote Assistance on this computer.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</si>
  <si>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Services:fAllowToGetHelp
</t>
  </si>
  <si>
    <t>The setting "Configure Solicited Remote Assistance" is disabled</t>
  </si>
  <si>
    <t>The setting "Configure Solicited Remote Assistance" is not disabled.</t>
  </si>
  <si>
    <t>18.8.36.2</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</si>
  <si>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</si>
  <si>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To establish the recommended configuration via GP:  
Set the following UI path to Disabled: Computer Configuration\Policies\Administrative Templates\System\Remote Assistance\Configure Solicited Remote Assistance.</t>
  </si>
  <si>
    <t>Set "Configure Solicited Remote Assistance" to "Disabled". One method to achieve the recommended configuration via Group Policy is to perform the following:
Set the following UI path to Disabled:
Computer Configuration\Policies\Administrative Templates\System\Remote Assistance\Configure Solicited Remote Assistance</t>
  </si>
  <si>
    <t>Win10-240</t>
  </si>
  <si>
    <t>Set "Enable RPC Endpoint Mapper Client Authentication" to "Enabled"</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</si>
  <si>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in effect until the system is rebooted.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</si>
  <si>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NT\Rpc:EnableAuthEpResolution
</t>
  </si>
  <si>
    <t>The setting "Enable RPC Endpoint Mapper Client Authentication" is enabled</t>
  </si>
  <si>
    <t>The setting "Enable RPC Endpoint Mapper Client Authentication" is not enabled.</t>
  </si>
  <si>
    <t>18.8.37</t>
  </si>
  <si>
    <t>18.8.37.1</t>
  </si>
  <si>
    <t>Anonymous access to RPC services could result in accidental disclosure of information to unauthenticated users.</t>
  </si>
  <si>
    <t>To establish the recommended configuration via GP:  
Set the following UI path to Enabled: Computer Configuration\Policies\Administrative Templates\System\Remote Procedure Call\Enable RPC Endpoint Mapper Client Authentication.</t>
  </si>
  <si>
    <t>Set "Enable RPC Endpoint Mapper Client Authentication" to "Enabled". One method to achieve the recommended configuration via Group Policy is to perform the following:
Set the following UI path to Enabled:
Computer Configuration\Policies\Administrative Templates\System\Remote Procedure Call\Enable RPC Endpoint Mapper Client Authentication</t>
  </si>
  <si>
    <t>Win10-241</t>
  </si>
  <si>
    <t>Set "Restrict Unauthenticated RPC clients" to "Enabled: Authenticated"</t>
  </si>
  <si>
    <t>This policy setting controls how the RPC server runtime handles unauthenticated RPC clients connecting to RPC servers.
This policy setting impacts all RPC applications. In a domain environment this policy setting should be used with caution as it can impact a wide range of functionality including group policy processing itself. Reverting a change to this policy setting can require manual intervention on each affected machine. **This policy setting should never be applied to a Domain Controller.**
A client will be considered an authenticated client if it uses a named pipe to communicate with the server or if it uses RPC Security. RPC Interfaces that have specifically requested to be accessible by unauthenticated clients may be exempt from this restriction, depending on the selected value for this policy setting.
-- "**None**" allows all RPC clients to connect to RPC Servers running on the machine on which the policy setting is applied.
-- "**Authenticated**" allows only authenticated RPC Clients (per the definition above) to connect to RPC Servers running on the machine on which the policy setting is applied. Exemptions are granted to interfaces that have requested them.
-- "**Authenticated without exceptions**" allows only authenticated RPC Clients (per the definition above) to connect to RPC Servers running on the machine on which the policy setting is applied. No exceptions are allowed. **This value has the potential to cause serious problems and is not recommended.**
**Note:** This policy setting will not be applied until the system is rebooted.
The recommended state for this setting is: Enabled: Authenticated.</t>
  </si>
  <si>
    <t xml:space="preserve">Navigate to the UI Path articulated in the Remediation section and confirm it is set as prescribed. This group policy setting is backed by the following registry location:
HKEY_LOCAL_MACHINE\SOFTWARE\Policies\Microsoft\Windows NT\Rpc:RestrictRemoteClients
</t>
  </si>
  <si>
    <t>The setting "Restrict Unauthenticated RPC clients" is set to "Enabled: Authenticated"</t>
  </si>
  <si>
    <t>The setting "Restrict Unauthenticated RPC clients" is not set to "Enabled: Authenticated".</t>
  </si>
  <si>
    <t>18.8.37.2</t>
  </si>
  <si>
    <t>Unauthenticated RPC communication can create a security vulnerability.</t>
  </si>
  <si>
    <t>To establish the recommended configuration via GP:  
Set the following UI path to Enabled: Authenticated: Computer Configuration\Policies\Administrative Templates\System\Remote Procedure Call\Restrict Unauthenticated RPC clients.</t>
  </si>
  <si>
    <t>Set "Restrict Unauthenticated RPC clients" to "Enabled: Authenticated". One method to achieve the recommended configuration via Group Policy is to perform the following:
Set the following UI path to Enabled: Authenticated:
Computer Configuration\Policies\Administrative Templates\System\Remote Procedure Call\Restrict Unauthenticated RPC clients</t>
  </si>
  <si>
    <t>Win10-242</t>
  </si>
  <si>
    <t>Set "Let Windows apps activate with voice while the system is locked" to "Enabled: Force Deny"</t>
  </si>
  <si>
    <t>This policy setting specifies whether Windows apps can be activated by voice (apps and Cortana) while the system is locked.
The recommended state for this setting is: Enabled: Force Deny.</t>
  </si>
  <si>
    <t xml:space="preserve">Navigate to the UI Path articulated in the Remediation section and confirm it is set as prescribed. This group policy setting is backed by the following registry location:
HKEY_LOCAL_MACHINE\SOFTWARE\Policies\Microsoft\Windows\AppPrivacy:LetAppsActivateWithVoiceAboveLock
</t>
  </si>
  <si>
    <t>The "Let Windows apps activate with voice while the system is locked" has been set to "Enabled: Force Deny".</t>
  </si>
  <si>
    <t>The "Let Windows apps activate with voice while the system is locked" has not been set to "Enabled: Force Deny".</t>
  </si>
  <si>
    <t>18.9.5</t>
  </si>
  <si>
    <t>18.9.5.1</t>
  </si>
  <si>
    <t>Access to any computer resource should not be allowed when the device is locked.</t>
  </si>
  <si>
    <t>To establish the recommended configuration via GP:  
Set the following UI path to Enabled: Force Deny: Computer Configuration\Policies\Administrative Templates\Windows Components\App Privacy\Let Windows apps activate with voice while the system is locked.</t>
  </si>
  <si>
    <t>Set "Let Windows apps activate with voice while the system is locked" to "Enabled: Force Deny". One method to achieve the recommended configuration via Group Policy is to perform the following:
Set the following UI path to Enabled: Force Deny:
Computer Configuration\Policies\Administrative Templates\Windows Components\App Privacy\Let Windows apps activate with voice while the system is locked</t>
  </si>
  <si>
    <t>Win10-243</t>
  </si>
  <si>
    <t>AC-2</t>
  </si>
  <si>
    <t>Account Management</t>
  </si>
  <si>
    <t>Set "Allow Microsoft accounts to be optional" to "Enabled"</t>
  </si>
  <si>
    <t>This policy setting lets you control whether Microsoft accounts are optional for Windows Store apps that require an account to sign in. This policy only affects Windows Store apps that support it.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</si>
  <si>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HKEY_LOCAL_MACHINE\SOFTWARE\Microsoft\Windows\CurrentVersion\Policies\System:MSAOptional
</t>
  </si>
  <si>
    <t>The setting "Allow Microsoft accounts to be optional" is enabled</t>
  </si>
  <si>
    <t>The setting "Allow Microsoft accounts to be optional" is not enabled.</t>
  </si>
  <si>
    <t>18.9.6</t>
  </si>
  <si>
    <t>18.9.6.1</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</si>
  <si>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</si>
  <si>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To establish the recommended configuration via GP:  
Set the following UI path to Enabled: Computer Configuration\Policies\Administrative Templates\Windows Components\App runtime\Allow Microsoft accounts to be optional.</t>
  </si>
  <si>
    <t>Set "Allow Microsoft accounts to be optional" to "Enabled". One method to achieve the recommended configuration via Group Policy is to perform the following:
Set the following UI path to Enabled:
Computer Configuration\Policies\Administrative Templates\Windows Components\App runtime\Allow Microsoft accounts to be optional</t>
  </si>
  <si>
    <t>Win10-244</t>
  </si>
  <si>
    <t>Set "Disallow Autoplay for non-volume devices" to "Enabled"</t>
  </si>
  <si>
    <t>This policy setting disallows AutoPlay for MTP devices like cameras or phones.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</si>
  <si>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HKEY_LOCAL_MACHINE\SOFTWARE\Policies\Microsoft\Windows\Explorer:NoAutoplayfornonVolume
</t>
  </si>
  <si>
    <t>The setting "Disallow Autoplay for non-volume devices" is enabled</t>
  </si>
  <si>
    <t>The setting "Disallow Autoplay for non-volume devices" is not enabled.</t>
  </si>
  <si>
    <t>HSI1</t>
  </si>
  <si>
    <t>HSI1: System configured to load or run removable media automatically</t>
  </si>
  <si>
    <t>18.9.8</t>
  </si>
  <si>
    <t>18.9.8.1</t>
  </si>
  <si>
    <t>An attacker could use this feature to launch a program to damage a client computer or data on the computer.</t>
  </si>
  <si>
    <t>To establish the recommended configuration via GP:  
Set the following UI path to Enabled: Computer Configuration\Policies\Administrative Templates\Windows Components\AutoPlay Policies\Disallow Autoplay for non-volume devices.</t>
  </si>
  <si>
    <t>Set "Disallow Autoplay for non-volume devices" to "Enabled". One method to achieve the recommended configuration via Group Policy is to perform the following:
Set the following UI path to Enabled:
Computer Configuration\Policies\Administrative Templates\Windows Components\AutoPlay Policies\Disallow Autoplay for non-volume devices</t>
  </si>
  <si>
    <t>Win10-245</t>
  </si>
  <si>
    <t>Set "Set the default behavior for AutoRun" to "Enabled: Do not execute any autorun commands"</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</si>
  <si>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</si>
  <si>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 xml:space="preserve">Navigate to the UI Path articulated in the Remediation section and confirm it is set as prescribed. This group policy setting is backed by the following registry location:
HKEY_LOCAL_MACHINE\SOFTWARE\Microsoft\Windows\CurrentVersion\Policies\Explorer:NoAutorun
</t>
  </si>
  <si>
    <t>The setting "Set the default behavior for AutoRun" is set to "Enabled: Do not execute any autorun commands"</t>
  </si>
  <si>
    <t>The setting "Set the default behavior for AutoRun" is not set to "Enabled: Do not execute any autorun commands".</t>
  </si>
  <si>
    <t>18.9.8.2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</si>
  <si>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</si>
  <si>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To establish the recommended configuration via GP:  
Set the following UI path to Enabled: Do not execute any autorun commands: Computer Configuration\Policies\Administrative Templates\Windows Components\AutoPlay Policies\Set the default behavior for AutoRun.</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</si>
  <si>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</si>
  <si>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Win10-246</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</si>
  <si>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</si>
  <si>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</si>
  <si>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 xml:space="preserve">Navigate to the UI Path articulated in the Remediation section and confirm it is set as prescribed. This group policy setting is backed by the following registry location:
HKEY_LOCAL_MACHINE\SOFTWARE\Microsoft\Windows\CurrentVersion\Policies\Explorer:NoDriveTypeAutoRun
</t>
  </si>
  <si>
    <t>The setting 'turn off Autoplay" is set to "Enabled: All drives"</t>
  </si>
  <si>
    <t>The setting 'turn off Autoplay" is not set to "Enabled: All drives".</t>
  </si>
  <si>
    <t>18.9.8.3</t>
  </si>
  <si>
    <t>To establish the recommended configuration via GP:    
Set the following UI path to Enabled: All drives: Computer Configuration\Policies\Administrative Templates\Windows Components\AutoPlay Policies\Turn off Autoplay.</t>
  </si>
  <si>
    <t>Set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</si>
  <si>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Win10-247</t>
  </si>
  <si>
    <t>Set "Configure enhanced anti-spoofing" to "Enabled"</t>
  </si>
  <si>
    <t>This policy setting determines whether enhanced anti-spoofing is configured for devices which support it.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</si>
  <si>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HKEY_LOCAL_MACHINE\SOFTWARE\Policies\Microsoft\Biometrics\FacialFeatures:EnhancedAntiSpoofing
</t>
  </si>
  <si>
    <t xml:space="preserve">The 'Use enhanced anti-spoofing when available' option has been enabled. </t>
  </si>
  <si>
    <t xml:space="preserve">The Use enhanced anti-spoofing when available option has not been enabled. </t>
  </si>
  <si>
    <t>HCM45: System configuration provides additional attack surface.</t>
  </si>
  <si>
    <t>18.9.10.1</t>
  </si>
  <si>
    <t>18.9.10.1.1</t>
  </si>
  <si>
    <t>Enterprise managed environments are now supporting a wider range of mobile devices, increasing the security on these devices will help protect against unauthorized access on your network.</t>
  </si>
  <si>
    <t>To establish the recommended configuration via GP:  
Set the following UI path to Enabled: Computer Configuration\Policies\Administrative Templates\Windows Components\Biometrics\Facial Features\Configure enhanced anti-spoofing.</t>
  </si>
  <si>
    <t>Set "Configure enhanced anti-spoofing" to "Enabled". One method to achieve the recommended configuration via Group Policy is to perform the following:
Set the following UI path to Enabled:
Computer Configuration\Policies\Administrative Templates\Windows Components\Biometrics\Facial Features\Configure enhanced anti-spoofing</t>
  </si>
  <si>
    <t>Win10-248</t>
  </si>
  <si>
    <t>Set "Turn off Microsoft consumer experiences" to "Enabled"</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</si>
  <si>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</si>
  <si>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 xml:space="preserve">Navigate to the UI Path articulated in the Remediation section and confirm it is set as prescribed. This group policy setting is backed by the following registry location:
HKEY_LOCAL_MACHINE\SOFTWARE\Policies\Microsoft\Windows\CloudContent:DisableWindowsConsumerFeatures
</t>
  </si>
  <si>
    <t xml:space="preserve">The 'Turn off Microsoft consumer experiences' option has been enabled. </t>
  </si>
  <si>
    <t xml:space="preserve">The Turn off Microsoft consumer experiences option has not been enabled. </t>
  </si>
  <si>
    <t>18.9.13</t>
  </si>
  <si>
    <t>18.9.13.1</t>
  </si>
  <si>
    <t>Having apps silently install in an enterprise managed environment is not good security practice - especially if the apps send data back to a 3rd party.</t>
  </si>
  <si>
    <t>To establish the recommended configuration via GP:  
Set the following UI path to Enabled: Computer Configuration\Policies\Administrative Templates\Windows Components\Cloud Content\Turn off Microsoft consumer experiences.</t>
  </si>
  <si>
    <t>Set "Turn off Microsoft consumer experiences" to "Enabled". One method to achieve the recommended configuration via Group Policy is to perform the following:
Set the following UI path to Enabled:
Computer Configuration\Policies\Administrative Templates\Windows Components\Cloud Content\Turn off Microsoft consumer experiences</t>
  </si>
  <si>
    <t>Win10-249</t>
  </si>
  <si>
    <t>Set "Require pin for pairing" to "Enabled: First Time" OR "Enabled: Always"</t>
  </si>
  <si>
    <t>This policy setting controls whether or not a PIN is required for pairing to a wireless display device.
The recommended state for this setting is: Enabled: First Time OR Enabled: Always.</t>
  </si>
  <si>
    <t xml:space="preserve">Navigate to the UI Path articulated in the Remediation section and confirm it is set as prescribed. This group policy setting is backed by the following registry location:
HKEY_LOCAL_MACHINE\SOFTWARE\Policies\Microsoft\Windows\Connect:RequirePinForPairing
</t>
  </si>
  <si>
    <t xml:space="preserve">The 'Require pin for pairing' option has been enabled. </t>
  </si>
  <si>
    <t xml:space="preserve">The Require pin for pairing option has not been enabled. </t>
  </si>
  <si>
    <t>18.9.14</t>
  </si>
  <si>
    <t>18.9.14.1</t>
  </si>
  <si>
    <t>If this setting is not configured or disabled then a PIN would not be required when pairing wireless display devices to the system, increasing the risk of unauthorized use.</t>
  </si>
  <si>
    <t>To establish the recommended configuration via GP:  
Set the following UI path to Enabled: First Time OR Enabled: Always: Computer Configuration\Policies\Administrative Templates\Windows Components\Connect\Require pin for pairing.</t>
  </si>
  <si>
    <t>Set "Require pin for pairing" to "Enabled: First Time" OR "Enabled: Always". One method to achieve the recommended configuration via Group Policy is to perform the following:
Set the following UI path to Enabled: First Time OR Enabled: Always:
Computer Configuration\Policies\Administrative Templates\Windows Components\Connect\Require pin for pairing</t>
  </si>
  <si>
    <t>Win10-250</t>
  </si>
  <si>
    <t>IA-6</t>
  </si>
  <si>
    <t>Authentication Feedback</t>
  </si>
  <si>
    <t>Set "Do not display the password reveal button" to "Enabled"</t>
  </si>
  <si>
    <t>This policy setting allows you to configure the display of the password reveal button in password entry user experiences.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</si>
  <si>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HKEY_LOCAL_MACHINE\SOFTWARE\Policies\Microsoft\Windows\CredUI:DisablePasswordReveal
</t>
  </si>
  <si>
    <t>The setting "Do not display the password reveal button" is enabled</t>
  </si>
  <si>
    <t>The setting "Do not display the password reveal button" is not enabled.</t>
  </si>
  <si>
    <t>HPW8</t>
  </si>
  <si>
    <t>HPW8: Passwords are displayed on screen when entered</t>
  </si>
  <si>
    <t>18.9.15</t>
  </si>
  <si>
    <t>18.9.15.1</t>
  </si>
  <si>
    <t>This is a useful feature when entering a long and complex password, especially when using a touchscreen. The potential risk is that someone else may see your password while surreptitiously observing your screen.</t>
  </si>
  <si>
    <t>To establish the recommended configuration via GP:  
Set the following UI path to Enabled: Computer Configuration\Policies\Administrative Templates\Windows Components\Credential User Interface\Do not display the password reveal button.</t>
  </si>
  <si>
    <t>Set "Do not display the password reveal button" to "Enabled".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</si>
  <si>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Win10-251</t>
  </si>
  <si>
    <t>Set "Enumerate administrator accounts on elevation" to "Disabled"</t>
  </si>
  <si>
    <t>This policy setting controls whether administrator accounts are displayed when a user attempts to elevate a running application.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</si>
  <si>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HKEY_LOCAL_MACHINE\SOFTWARE\Microsoft\Windows\CurrentVersion\Policies\CredUI:EnumerateAdministrators
</t>
  </si>
  <si>
    <t>The setting "Enumerate administrator accounts on elevation" is disabled</t>
  </si>
  <si>
    <t>The setting "Enumerate administrator accounts on elevation" is not disabled.</t>
  </si>
  <si>
    <t>18.9.15.2</t>
  </si>
  <si>
    <t>Users could see the list of administrator accounts, making it slightly easier for a malicious user who has logged onto a console session to try to crack the passwords of those accounts.</t>
  </si>
  <si>
    <t>To establish the recommended configuration via GP:  
Set the following UI path to Disabled: Computer Configuration\Policies\Administrative Templates\Windows Components\Credential User Interface\Enumerate administrator accounts on elevation.</t>
  </si>
  <si>
    <t>Set "Enumerate administrator accounts on elevation" to "Disabled".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</si>
  <si>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Win10-252</t>
  </si>
  <si>
    <t>Set "Prevent the use of security questions for local accounts" to "Enabled"</t>
  </si>
  <si>
    <t>This policy setting controls whether security questions can be used to reset local account passwords. The security question feature does not apply to domain accounts, only local accounts on the workstation.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</si>
  <si>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HKEY_LOCAL_MACHINE\SOFTWARE\Policies\Microsoft\Windows\System:NoLocalPasswordResetQuestions
</t>
  </si>
  <si>
    <t>The "Prevent the use of security questions for local accounts" has been enabled.</t>
  </si>
  <si>
    <t>The "Prevent the use of security questions for local accounts" has not been enabled.</t>
  </si>
  <si>
    <t>18.9.15.3</t>
  </si>
  <si>
    <t>Users could establish security questions that are easily guessed or sleuthed by observing the user’s social media accounts, making it easier for a malicious actor to change the local user account password and gain access to the computer as that user account.</t>
  </si>
  <si>
    <t>To establish the recommended configuration via GP:  
Set the following UI path to Enabled: Computer Configuration\Policies\Administrative Templates\Windows Components\Credential User Interface\Prevent the use of security questions for local accounts.</t>
  </si>
  <si>
    <t>Set "Prevent the use of security questions for local accounts" to "Enabled". One method to achieve the recommended configuration via Group Policy is to perform the following:
Set the following UI path to Enabled:
Computer Configuration\Policies\Administrative Templates\Windows Components\Credential User Interface\Prevent the use of security questions for local accounts</t>
  </si>
  <si>
    <t>Win10-253</t>
  </si>
  <si>
    <t>SI-11</t>
  </si>
  <si>
    <t>Error Handling</t>
  </si>
  <si>
    <t>Set "Allow Telemetry" to "Enabled: 0 - Security [Enterprise Only]" or "Enabled: 1 - Basic"</t>
  </si>
  <si>
    <t>This policy setting determines the amount of diagnostic and usage data reported to Microsoft:
- A value of 0 - Security [Enterprise Only] will send minimal data to Microsoft. This data includes Malicious Software Removal Tool (MSRT) &amp; Windows Defender data, if enabled, and telemetry client settings. Setting a value of 0 applies to enterprise, EDU, IoT and server devices only. Setting a value of 0 for other devices is equivalent to choosing a value of 1.
- A value of 1 - Basic sends only a basic amount of diagnostic and usage data. Note that setting values of 0 or 1 will degrade certain experiences on the device.
- A value of 2 - Enhanced sends enhanced diagnostic and usage data.
- A value of 3 - Full sends the same data as a value of 2, plus additional diagnostics data, including the files and content that may have caused the problem.
Windows 10 telemetry settings apply to the Windows operating system and some first party apps. This setting does not apply to third party apps running on Windows 10.
The recommended state for this setting is: Enabled: 0 - Security [Enterprise Only] or Enabled: 1 - Basic.
**Note:** If the _Allow Telemetry_ setting is configured to 0 - Security [Enterprise Only], then the options in Windows Update to defer upgrades and updates will have no effect.
**Note #2:** In the Microsoft Windows 10 RTM (Release 1507) Administrative Templates, the zero value was initially named 0 - Off [Enterprise Only], but it was renamed to 0 - Security [Enterprise Only] starting with the Windows 10 Release 1511 Administrative Templates.</t>
  </si>
  <si>
    <t xml:space="preserve">Navigate to the UI Path articulated in the Remediation section and confirm it is set as prescribed. This group policy setting is backed by the following registry location:
HKEY_LOCAL_MACHINE\SOFTWARE\Policies\Microsoft\Windows\DataCollection:AllowTelemetry
</t>
  </si>
  <si>
    <t>The setting "Allow Telemetry" is set to "Enabled: 0 - Security [Enterprise Only]"</t>
  </si>
  <si>
    <t>The setting "Allow Telemetry" is not set to "Enabled: 0 - Security [Enterprise Only]".</t>
  </si>
  <si>
    <t>18.9.16</t>
  </si>
  <si>
    <t>18.9.16.1</t>
  </si>
  <si>
    <t>Sending any data to a 3rd party vendor is a security concern and should only be done on an as needed basis.</t>
  </si>
  <si>
    <t>To establish the recommended configuration via GP:  
Set the following UI path to Enabled: 0 - Security [Enterprise Only] or Enabled: 1 - Basic: Computer Configuration\Policies\Administrative Templates\Windows Components\Data Collection and Preview Builds\Allow Telemetry.</t>
  </si>
  <si>
    <t>Set "Allow Telemetry" to "Enabled: 0 - Security [Enterprise Only]" or "Enabled: 1 - Basic". One method to achieve the recommended configuration via Group Policy is to perform the following:
Set the following UI path to Enabled: 0 - Security [Enterprise Only] or Enabled: 1 - Basic:
Computer Configuration\Policies\Administrative Templates\Windows Components\Data Collection and Preview Builds\Allow Telemetry</t>
  </si>
  <si>
    <t>Win10-254</t>
  </si>
  <si>
    <t>Set "Do not show feedback notifications" to "Enabled"</t>
  </si>
  <si>
    <t>This policy setting allows an organization to prevent its devices from showing feedback questions from Microsoft.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</si>
  <si>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HKEY_LOCAL_MACHINE\SOFTWARE\Policies\Microsoft\Windows\DataCollection:DoNotShowFeedbackNotifications
</t>
  </si>
  <si>
    <t>The setting Do not show feedback notifications is set to enabled.</t>
  </si>
  <si>
    <t>The setting Do not show feedback notifications is not set to enabled.</t>
  </si>
  <si>
    <t>18.9.16.3</t>
  </si>
  <si>
    <t>Users should not be sending any feedback to 3rd party vendors in an enterprise managed environment.</t>
  </si>
  <si>
    <t>To establish the recommended configuration via GP:  
Set the following UI path to Enabled: Computer Configuration\Policies\Administrative Templates\Windows Components\Data Collection and Preview Builds\Do not show feedback notifications.</t>
  </si>
  <si>
    <t>Set "Do not show feedback notifications" to "Enabled". One method to achieve the recommended configuration via Group Policy is to perform the following:
Set the following UI path to Enabled:
Computer Configuration\Policies\Administrative Templates\Windows Components\Data Collection and Preview Builds\Do not show feedback notifications</t>
  </si>
  <si>
    <t>Win10-255</t>
  </si>
  <si>
    <t>Set "Toggle user control over Insider builds" to "Disabled"</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</si>
  <si>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10 Pro or Windows 10 Enterprise, up until Release 1703. For Release 1709 or newer, Microsoft encourages using the Manage preview builds setting (Rule 18.9.102.1.1). We have kept this setting in the benchmark to ensure that any older builds of Windows 10 in the environment are still enforced.</t>
  </si>
  <si>
    <t xml:space="preserve">Navigate to the UI Path articulated in the Remediation section and confirm it is set as prescribed. This group policy setting is backed by the following registry location:
HKEY_LOCAL_MACHINE\SOFTWARE\Policies\Microsoft\Windows\PreviewBuilds:AllowBuildPreview
</t>
  </si>
  <si>
    <t>The setting 'toggle user control over Insider builds" is disabled</t>
  </si>
  <si>
    <t>The setting 'toggle user control over Insider builds" is not disabled.</t>
  </si>
  <si>
    <t>18.9.16.4</t>
  </si>
  <si>
    <t>It can be risky for experimental features to be allowed in an enterprise managed environment because this can introduce bugs and security holes into systems, making it easier for an attacker to gain access. It is generally preferred to only use production-ready builds.</t>
  </si>
  <si>
    <t>To establish the recommended configuration via GP:  
Set the following UI path to Disabled: Computer Configuration\Policies\Administrative Templates\Windows Components\Data Collection and Preview Builds\Toggle user control over Insider builds.</t>
  </si>
  <si>
    <t>Set "Toggle user control over Insider builds" to "Disabled". One method to achieve the recommended configuration via Group Policy is to perform the following:
Set the following UI path to Disabled:
Computer Configuration\Policies\Administrative Templates\Windows Components\Data Collection and Preview Builds\Toggle user control over Insider builds</t>
  </si>
  <si>
    <t>Win10-256</t>
  </si>
  <si>
    <t>Set "Download Mode" is NOT set to "Enabled: Internet"</t>
  </si>
  <si>
    <t>This policy setting specifies the download method that Delivery Optimization can use in downloads of Windows Updates, Apps and App updates. The following methods are supported:
- 0 = HTTP only, no peering.
- 1 = HTTP blended with peering behind the same NAT.
- 2 = HTTP blended with peering across a private group. Peering occurs on devices in the same Active Directory Site (if exist) or the same domain by default. When this option is selected, peering will cross NATs. To create a custom group use Group ID in combination with Mode 2.
- 3 = HTTP blended with Internet Peering.
- 99 = Simple download mode with no peering. Delivery Optimization downloads using HTTP only and does not attempt to contact the Delivery Optimization cloud services.
- 100 = Bypass mode. Do not use Delivery Optimization and use BITS instead.
The recommended state for this setting is any value EXCEPT: Enabled: Internet (3).
**Note:** The default on all SKUs other than Enterprise, Enterprise LTSB or Education is Enabled: Internet (3), so on other SKUs, be sure to set this to a different value.</t>
  </si>
  <si>
    <t xml:space="preserve">Navigate to the UI Path articulated in the Remediation section and confirm it is set as prescribed. This group policy setting is backed by the following registry location:
HKEY_LOCAL_MACHINE\SOFTWARE\Policies\Microsoft\Windows\DeliveryOptimization:DODownloadMode
</t>
  </si>
  <si>
    <t>The setting "Download Mode" is set to "Enabled: None or LAN or Group" or "Disabled"</t>
  </si>
  <si>
    <t>The setting "Download Mode" is not set to "Enabled: None or LAN or Group" or "Disabled".</t>
  </si>
  <si>
    <t>18.9.17</t>
  </si>
  <si>
    <t>18.9.17.1</t>
  </si>
  <si>
    <t>Due to privacy concerns and security risks, updates should only be downloaded directly from Microsoft, or from a trusted machine on the internal network that received _its_ updates from a trusted source and approved by the network administrator.</t>
  </si>
  <si>
    <t>To establish the recommended configuration via GP:  
Set the following UI path to any value _other than_ Enabled: Internet (3): Computer Configuration\Policies\Administrative Templates\Windows Components\Delivery Optimization\Download Mode.</t>
  </si>
  <si>
    <t>Set "Download Mode" is NOT set to "Enabled: Internet". One method to achieve the recommended configuration via Group Policy is to perform the following:
Set the following UI path to any value _other than_ Enabled: Internet (3):
Computer Configuration\Policies\Administrative Templates\Windows Components\Delivery Optimization\Download Mode</t>
  </si>
  <si>
    <t>Win10-257</t>
  </si>
  <si>
    <t>Set "Application: Control Event Log behavior when the log file reaches its maximum size" to "Disabled"</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</si>
  <si>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</si>
  <si>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Navigate to the UI Path articulated in the Remediation section and confirm it is set as prescribed. This group policy setting is backed by the following registry location:
HKEY_LOCAL_MACHINE\SOFTWARE\Policies\Microsoft\Windows\EventLog\Application:Retention
</t>
  </si>
  <si>
    <t>The setting "Application: Control Event Log behavior when the log file reaches its maximum size" is disabled</t>
  </si>
  <si>
    <t>The setting "Application: Control Event Log behavior when the log file reaches its maximum size" is not disabled.</t>
  </si>
  <si>
    <t>18.9.26.1</t>
  </si>
  <si>
    <t>18.9.26.1.1</t>
  </si>
  <si>
    <t>If new events are not recorded it may be difficult or impossible to determine the root cause of system problems or the unauthorized activities of malicious users.</t>
  </si>
  <si>
    <t>To establish the recommended configuration via GP:  
Set the following UI path to Disabled: Computer Configuration\Policies\Administrative Templates\Windows Components\Event Log Service\Application\Control Event Log behavior when the log file reaches its maximum size.</t>
  </si>
  <si>
    <t>Set "Application: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Service\Application\Control Event Log behavior when the log file reaches its maximum size</t>
  </si>
  <si>
    <t>Win10-258</t>
  </si>
  <si>
    <t>Set "Application: Specify the maximum log file size (KB)" to "Enabled: 32,768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</si>
  <si>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</si>
  <si>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</si>
  <si>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The setting "Application: Specify the maximum log file size (KB)" is set to "Enabled: 32,768 or greater"</t>
  </si>
  <si>
    <t>The setting "Application: Specify the maximum log file size (KB)" is not set to "Enabled: 32,768 or greater".</t>
  </si>
  <si>
    <t>18.9.26.1.2</t>
  </si>
  <si>
    <t>To establish the recommended configuration via GP:  
Set the following UI path to Enabled: 32,768 or greater: Computer Configuration\Policies\Administrative Templates\Windows Components\Event Log Service\Application\Specify the maximum log file size (KB).</t>
  </si>
  <si>
    <t>Set "Application: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Service\Application\Specify the maximum log file size (KB)</t>
  </si>
  <si>
    <t>Win10-259</t>
  </si>
  <si>
    <t xml:space="preserve">Response to Audit Processing Failure </t>
  </si>
  <si>
    <t>Set "Security: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</si>
  <si>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HKEY_LOCAL_MACHINE\SOFTWARE\Policies\Microsoft\Windows\EventLog\Security:Retention
</t>
  </si>
  <si>
    <t>The setting "Security: Control Event Log behavior when the log file reaches its maximum size" is disabled</t>
  </si>
  <si>
    <t>The setting "Security: Control Event Log behavior when the log file reaches its maximum size" is not disabled.</t>
  </si>
  <si>
    <t>18.9.26.2</t>
  </si>
  <si>
    <t>18.9.26.2.1</t>
  </si>
  <si>
    <t>To establish the recommended configuration via GP:  
Set the following UI path to Disabled: Computer Configuration\Policies\Administrative Templates\Windows Components\Event Log Service\Security\Control Event Log behavior when the log file reaches its maximum size.</t>
  </si>
  <si>
    <t>Set "Security: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Service\Security\Control Event Log behavior when the log file reaches its maximum size</t>
  </si>
  <si>
    <t>Win10-260</t>
  </si>
  <si>
    <t>Set "Security: Specify the maximum log file size (KB)" to "Enabled: 196,608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</si>
  <si>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</si>
  <si>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 xml:space="preserve">Navigate to the UI Path articulated in the Remediation section and confirm it is set as prescribed. This group policy setting is backed by the following registry location:
HKEY_LOCAL_MACHINE\SOFTWARE\Policies\Microsoft\Windows\EventLog\Security:MaxSize
</t>
  </si>
  <si>
    <t>The setting "Security: Specify the maximum log file size (KB)" is set to "Enabled: 196,608 or greater"</t>
  </si>
  <si>
    <t>The setting "Security: Specify the maximum log file size (KB)" is not set to "Enabled: 196,608 or greater".</t>
  </si>
  <si>
    <t>18.9.26.2.2</t>
  </si>
  <si>
    <t>To establish the recommended configuration via GP:  
Set the following UI path to Enabled: 196,608 or greater: Computer Configuration\Policies\Administrative Templates\Windows Components\Event Log Service\Security\Specify the maximum log file size (KB).</t>
  </si>
  <si>
    <t>Set "Security: Specify the maximum log file size (KB)" to "Enabled: 196,608 or greater". One method to achieve the recommended configuration via Group Policy is to perform the following:
Set the following UI path to Enabled: 196,608 or greater:
Computer Configuration\Policies\Administrative Templates\Windows Components\Event Log Service\Security\Specify the maximum log file size (KB)</t>
  </si>
  <si>
    <t>Win10-261</t>
  </si>
  <si>
    <t>Set "Setup: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</si>
  <si>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HKEY_LOCAL_MACHINE\SOFTWARE\Policies\Microsoft\Windows\EventLog\Setup:Retention
</t>
  </si>
  <si>
    <t>The setting "Setup: Control Event Log behavior when the log file reaches its maximum size" is disabled</t>
  </si>
  <si>
    <t>The setting "Setup: Control Event Log behavior when the log file reaches its maximum size" is not disabled.</t>
  </si>
  <si>
    <t>18.9.26.3</t>
  </si>
  <si>
    <t>18.9.26.3.1</t>
  </si>
  <si>
    <t>To establish the recommended configuration via GP:  
Set the following UI path to Disabled: Computer Configuration\Policies\Administrative Templates\Windows Components\Event Log Service\Setup\Control Event Log behavior when the log file reaches its maximum size.</t>
  </si>
  <si>
    <t>Set "Setup: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Service\Setup\Control Event Log behavior when the log file reaches its maximum size</t>
  </si>
  <si>
    <t>Win10-262</t>
  </si>
  <si>
    <t>Set "Setup: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</si>
  <si>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HKEY_LOCAL_MACHINE\SOFTWARE\Policies\Microsoft\Windows\EventLog\Setup:MaxSize
</t>
  </si>
  <si>
    <t>The setting "Setup: Specify the maximum log file size (KB)" is set to "Enabled: 32,768 or greater"</t>
  </si>
  <si>
    <t>The setting "Setup: Specify the maximum log file size (KB)" is not set to "Enabled: 32,768 or greater".</t>
  </si>
  <si>
    <t>18.9.26.3.2</t>
  </si>
  <si>
    <t>If events are not recorded it may be difficult or impossible to determine the root cause of system problems or the unauthorized activities of malicious users</t>
  </si>
  <si>
    <t>To establish the recommended configuration via GP:  
Set the following UI path to Enabled: 32,768 or greater: Computer Configuration\Policies\Administrative Templates\Windows Components\Event Log Service\Setup\Specify the maximum log file size (KB)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</si>
  <si>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Set "Setup: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Service\Setup\Specify the maximum log file size (KB)
NOTE #1: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</si>
  <si>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Win10-263</t>
  </si>
  <si>
    <t>Set "System: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</si>
  <si>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HKEY_LOCAL_MACHINE\SOFTWARE\Policies\Microsoft\Windows\EventLog\System:Retention
</t>
  </si>
  <si>
    <t>The setting "System: Control Event Log behavior when the log file reaches its maximum size" is disabled</t>
  </si>
  <si>
    <t>The setting "System: Control Event Log behavior when the log file reaches its maximum size" is not disabled.</t>
  </si>
  <si>
    <t>18.9.26.4</t>
  </si>
  <si>
    <t>18.9.26.4.1</t>
  </si>
  <si>
    <t>To establish the recommended configuration via GP:  
Set the following UI path to Disabled: Computer Configuration\Policies\Administrative Templates\Windows Components\Event Log Service\System\Control Event Log behavior when the log file reaches its maximum size.</t>
  </si>
  <si>
    <t>Set "System: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Service\System\Control Event Log behavior when the log file reaches its maximum size</t>
  </si>
  <si>
    <t>Win10-264</t>
  </si>
  <si>
    <t>Set "System: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</si>
  <si>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HKEY_LOCAL_MACHINE\SOFTWARE\Policies\Microsoft\Windows\EventLog\System:MaxSize
</t>
  </si>
  <si>
    <t>The setting "System: Specify the maximum log file size (KB)" is set to "Enabled: 32,768 or greater"</t>
  </si>
  <si>
    <t>The setting "System: Specify the maximum log file size (KB)" is not set to "Enabled: 32,768 or greater".</t>
  </si>
  <si>
    <t>18.9.26.4.2</t>
  </si>
  <si>
    <t>To establish the recommended configuration via GP:  
Set the following UI path to Enabled: 32,768 or greater: Computer Configuration\Policies\Administrative Templates\Windows Components\Event Log Service\System\Specify the maximum log file size (KB).</t>
  </si>
  <si>
    <t>Set "System: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Service\System\Specify the maximum log file size (KB)</t>
  </si>
  <si>
    <t>Win10-265</t>
  </si>
  <si>
    <t>Set "Turn off Data Execution Prevention for Explorer" to "Disabled"</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</si>
  <si>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</si>
  <si>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Navigate to the UI Path articulated in the Remediation section and confirm it is set as prescribed. This group policy setting is backed by the following registry location:
HKEY_LOCAL_MACHINE\SOFTWARE\Policies\Microsoft\Windows\Explorer:NoDataExecutionPrevention
</t>
  </si>
  <si>
    <t>The setting 'turn off Data Execution Prevention for Explorer" is disabled</t>
  </si>
  <si>
    <t>The setting 'turn off Data Execution Prevention for Explorer" is not disabled.</t>
  </si>
  <si>
    <t>HSI22</t>
  </si>
  <si>
    <t>HSI22: Data remanence is not properly handled</t>
  </si>
  <si>
    <t>18.9.30</t>
  </si>
  <si>
    <t>18.9.30.2</t>
  </si>
  <si>
    <t>Data Execution Prevention is an important security feature supported by Explorer that helps to limit the impact of certain types of malware.</t>
  </si>
  <si>
    <t>To establish the recommended configuration via GP:  
Set the following UI path to Disabled: Computer Configuration\Policies\Administrative Templates\Windows Components\File Explorer\Turn off Data Execution Prevention for Explorer.</t>
  </si>
  <si>
    <t>Set "Turn off Data Execution Prevention for Explorer" to "Disabled". One method to achieve the recommended configuration via Group Policy is to perform the following:
Set the following UI path to Disabled: Computer Configuration\Policies\Administrative Templates\Windows Components\File Explorer\Turn off Data Execution Prevention for Explorer.</t>
  </si>
  <si>
    <t>Win10-266</t>
  </si>
  <si>
    <t>Set "Turn off heap termination on corruption" to "Disabled"</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</si>
  <si>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</si>
  <si>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HKEY_LOCAL_MACHINE\SOFTWARE\Policies\Microsoft\Windows\Explorer:NoHeapTerminationOnCorruption
</t>
  </si>
  <si>
    <t>The setting 'turn off heap termination on corruption" is disabled</t>
  </si>
  <si>
    <t>The setting 'turn off heap termination on corruption" is not disabled.</t>
  </si>
  <si>
    <t>18.9.30.3</t>
  </si>
  <si>
    <t>Allowing an application to function after its session has become corrupt increases the risk posture to the system.</t>
  </si>
  <si>
    <t>To establish the recommended configuration via GP:  
Set the following UI path to Disabled: Computer Configuration\Policies\Administrative Templates\Windows Components\File Explorer\Turn off heap termination on corruption.</t>
  </si>
  <si>
    <t>Set "Turn off heap termination on corruption" to "Disabled". One method to achieve the recommended configuration via Group Policy is to perform the following:
Set the following UI path to Disabled:
Computer Configuration\Policies\Administrative Templates\Windows Components\File Explorer\Turn off heap termination on corruption</t>
  </si>
  <si>
    <t>Win10-267</t>
  </si>
  <si>
    <t>Set "Turn off shell protocol protected mode" to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</si>
  <si>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</si>
  <si>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HKEY_LOCAL_MACHINE\SOFTWARE\Microsoft\Windows\CurrentVersion\Policies\Explorer:PreXPSP2ShellProtocolBehavior
</t>
  </si>
  <si>
    <t>The setting 'turn off shell protocol protected mode" is disabled</t>
  </si>
  <si>
    <t>The setting 'turn off shell protocol protected mode" is not disabled.</t>
  </si>
  <si>
    <t>18.9.30.4</t>
  </si>
  <si>
    <t>Limiting the opening of files and folders to a limited set reduces the attack surface of the system.</t>
  </si>
  <si>
    <t>To establish the recommended configuration via GP:  
Set the following UI path to Disabled: Computer Configuration\Policies\Administrative Templates\Windows Components\File Explorer\Turn off shell protocol protected mode.</t>
  </si>
  <si>
    <t>Set "Turn off shell protocol protected mode" to "Disabled". One method to achieve the recommended configuration via Group Policy is to perform the following:
Set the following UI path to Disabled:
Computer Configuration\Policies\Administrative Templates\Windows Components\File Explorer\Turn off shell protocol protected mode</t>
  </si>
  <si>
    <t>Win10-268</t>
  </si>
  <si>
    <t>Set "Prevent the computer from joining a homegroup" to "Enabled"</t>
  </si>
  <si>
    <t>By default, users can add their computer to a HomeGroup on a home network.
The recommended state for this setting is: Enabled.
**Note:** The HomeGroup feature is available in all workstation releases of Windows from Windows 7 through Windows 10 Release 1709. Microsoft removed the feature completely starting with Windows 10 Release 1803. However, if your environment still contains **any** Windows 10 Release 1709 (or older) workstations, then this setting remains important to disable HomeGroup on those systems.</t>
  </si>
  <si>
    <t xml:space="preserve">Navigate to the UI Path articulated in the Remediation section and confirm it is set as prescribed. This group policy setting is backed by the following registry location:
HKEY_LOCAL_MACHINE\SOFTWARE\Policies\Microsoft\Windows\HomeGroup\DisableHomeGroup
</t>
  </si>
  <si>
    <t>The setting "Prevent the computer from joining a homegroup" is enabled</t>
  </si>
  <si>
    <t>The setting "Prevent the computer from joining a homegroup" is not enabled.</t>
  </si>
  <si>
    <t>HSI7</t>
  </si>
  <si>
    <t>HSI7: FTI can move via covert channels (e.g., VM isolation tools)</t>
  </si>
  <si>
    <t>18.9.35</t>
  </si>
  <si>
    <t>18.9.35.1</t>
  </si>
  <si>
    <t>While resources on a domain-joined computer cannot be shared with a HomeGroup, information from the domain-joined computer can be leaked to other computers in the HomeGroup.</t>
  </si>
  <si>
    <t>To establish the recommended configuration via GP:  
Set the following UI path to Enabled: Computer Configuration\Policies\Administrative Templates\Windows Components\HomeGroup\Prevent the computer from joining a homegroup.</t>
  </si>
  <si>
    <t>Set "Prevent the computer from joining a homegroup" to "Enabled". One method to achieve the recommended configuration via Group Policy is to perform the following:
Set the following UI path to Enabled:
Computer Configuration\Policies\Administrative Templates\Windows Components\HomeGroup\Prevent the computer from joining a homegroup</t>
  </si>
  <si>
    <t>Win10-269</t>
  </si>
  <si>
    <t>Set "Block all consumer Microsoft account user authentication" to "Enabled"</t>
  </si>
  <si>
    <t>This setting determines whether applications and services on the device can utilize new consumer Microsoft account authentication via the Windows OnlineID and WebAccountManager APIs.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</si>
  <si>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HKEY_LOCAL_MACHINE\SOFTWARE\Policies\Microsoft\MicrosoftAccount:DisableUserAuth
</t>
  </si>
  <si>
    <t>The "Block all consumer Microsoft account user authentication" has been set to enabled.</t>
  </si>
  <si>
    <t>The "Block all consumer Microsoft account user authentication" has not been set to enabled.</t>
  </si>
  <si>
    <t>18.9.44</t>
  </si>
  <si>
    <t>18.9.44.1</t>
  </si>
  <si>
    <t>Organizations that want to effectively implement identity management policies and maintain firm control of what accounts are used on their computers will probably want to block Microsoft accounts. Organizations may also need to block Microsoft accounts in order to meet the requirements of compliance standards that apply to their information systems.</t>
  </si>
  <si>
    <t>To establish the recommended configuration via GP:  
Set the following UI path to Enabled: Computer Configuration\Policies\Administrative Templates\Windows Components\Microsoft accounts\Block all consumer Microsoft account user authentication.</t>
  </si>
  <si>
    <t>Set "Block all consumer Microsoft account user authentication" to "Enabled". One method to achieve the recommended configuration via Group Policy is to perform the following:
Set the following UI path to Enabled:
Computer Configuration\Policies\Administrative Templates\Windows Components\Microsoft accounts\Block all consumer Microsoft account user authentication</t>
  </si>
  <si>
    <t>Win10-270</t>
  </si>
  <si>
    <t>Set "Allow Sideloading of extension" to "Disabled"</t>
  </si>
  <si>
    <t>This policy controls whether unverified extensions can be sideloaded in Microsoft Edge.
The recommended state for this setting is: Disabled.
**Note:** This policy does not prevent sideloading of Microsoft Edge extensions using Add-AppxPackage via PowerShell, or from an approved source such as:
- Microsoft Store
- Microsoft Store for Business
- Enterprise storefront (such as a company portal)</t>
  </si>
  <si>
    <t xml:space="preserve">Navigate to the UI Path articulated in the Remediation section and confirm it is set as prescribed. This group policy setting is backed by the following registry location:
HKEY_LOCAL_MACHINE\SOFTWARE\Policies\Microsoft\MicrosoftEdge\Extensions:AllowSideloadingOfExtensions
</t>
  </si>
  <si>
    <t xml:space="preserve">The "Allow Sideloading of extension" has been disabled. </t>
  </si>
  <si>
    <t xml:space="preserve">The "Allow Sideloading of extension" has not been disabled. </t>
  </si>
  <si>
    <t>18.9.45</t>
  </si>
  <si>
    <t>18.9.45.4</t>
  </si>
  <si>
    <t>Unverified Microsoft Edge extensions could be malicious and should be prevented from installation, unless they come from a verified and trusted source.</t>
  </si>
  <si>
    <t>To establish the recommended configuration via GP:  
Set the following UI path to Disabled: Computer Configuration\Policies\Administrative Templates\Windows Components\Microsoft Edge\Allow ideloading of extension.</t>
  </si>
  <si>
    <t>Set "Allow Sideloading of extension" to "Disabled". One method to achieve the recommended configuration via Group Policy is to perform the following:
Set the following UI path to Disabled:
Computer Configuration\Policies\Administrative Templates\Windows Components\Microsoft Edge\Allow ideloading of extension</t>
  </si>
  <si>
    <t>Win10-271</t>
  </si>
  <si>
    <t>Set "Configure cookies" to "Enabled: Block only 3rd-party cookies" or higher</t>
  </si>
  <si>
    <t>This setting lets you configure how your company deals with cookies.
The recommended state for this setting is: Enabled: Block only 3rd-party cookies. Configuring this setting to Enabled: Block all cookies also conforms to the benchmark.</t>
  </si>
  <si>
    <t xml:space="preserve">Navigate to the UI Path articulated in the Remediation section and confirm it is set as prescribed. This group policy setting is backed by the following registry location:
HKEY_LOCAL_MACHINE\SOFTWARE\Policies\Microsoft\MicrosoftEdge\Main:Cookies
</t>
  </si>
  <si>
    <t>The "Configure cookies" has been "Enabled: Block only 3rd-party cookies" or higher</t>
  </si>
  <si>
    <t>The "Configure cookies" has not been "Enabled: Block only 3rd-party cookies" or higher</t>
  </si>
  <si>
    <t>18.9.45.5</t>
  </si>
  <si>
    <t>Cookies can pose a serious privacy concern, although many websites depend on them for operation. It is recommended when possible to block 3rd party cookies in order to reduce tracking.</t>
  </si>
  <si>
    <t>To establish the recommended configuration via GP:  
Set the following UI path to Enabled: Block only 3rd-party cookies  (or, if applicable for your environment, Enabled: Block all cookies): Computer Configuration\Policies\Administrative Templates\Windows Components\Microsoft Edge\Configure cookies.</t>
  </si>
  <si>
    <t>Set "Configure cookies" to "Enabled: Block only 3rd-party cookies" or higher. One method to achieve the recommended configuration via Group Policy is to perform the following:
Set the following UI path to Enabled: Block only 3rd-party cookies  (or, if applicable for your environment, Enabled: Block all cookies):
Computer Configuration\Policies\Administrative Templates\Windows Components\Microsoft Edge\Configure cookies</t>
  </si>
  <si>
    <t>Win10-272</t>
  </si>
  <si>
    <t>Set "Configure Password Manager" to "Disabled"</t>
  </si>
  <si>
    <t>This setting lets you decide whether employees can save their passwords locally, using Password Manager.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</si>
  <si>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HKEY_LOCAL_MACHINE\SOFTWARE\Policies\Microsoft\MicrosoftEdge\Main:FormSuggest Passwords
</t>
  </si>
  <si>
    <t xml:space="preserve">The "Configure Password Manager" has been disabled. </t>
  </si>
  <si>
    <t xml:space="preserve">The "Configure Password Manager" has not been disabled. </t>
  </si>
  <si>
    <t>18.9.45.6</t>
  </si>
  <si>
    <t>Using Password Manager can potentially makes it easier for an unauthorized user who gains access to the user’s desktop (including a coworker who sits down at a user’s desk soon after the user walks away and forgets to lock their workstation), to log in to sites as the user, without needing to know or enter the password.</t>
  </si>
  <si>
    <t>To establish the recommended configuration via GP:  
Set the following UI path to Disabled: Computer Configuration\Policies\Administrative Templates\Windows Components\Microsoft Edge\Configure Password Manager.</t>
  </si>
  <si>
    <t>Set "Configure Password Manager" to "Disabled". One method to achieve the recommended configuration via Group Policy is to perform the following:
Set the following UI path to Disabled:
Computer Configuration\Policies\Administrative Templates\Windows Components\Microsoft Edge\Configure Password Manager</t>
  </si>
  <si>
    <t>Win10-273</t>
  </si>
  <si>
    <t>Set "Configure the Adobe Flash Click-to-Run setting" to "Enabled"</t>
  </si>
  <si>
    <t>This setting controls whether Adobe Flash (within the Microsoft Edge web browser) will require the user to click on the Flash element before the browser will display the Flash content.
The recommended state for this setting is: Enabled.
**Note:** This setting will not manage Adobe Flash usage from other web browsers, so we recommend that each organization make a determining decision on how to manage (or whether to uninstall) Adobe Flash for other browsers on their systems.</t>
  </si>
  <si>
    <t xml:space="preserve">Navigate to the UI Path articulated in the Remediation section and confirm it is set as prescribed. This group policy setting is backed by the following registry location:
HKEY_LOCAL_MACHINE\SOFTWARE\Policies\Microsoft\MicrosoftEdge\Security\:FlashClickToRunMode
</t>
  </si>
  <si>
    <t>The  "Configure the Adobe Flash Click-to-Run setting" has been enabled.</t>
  </si>
  <si>
    <t>The  "Configure the Adobe Flash Click-to-Run setting" has not been enabled.</t>
  </si>
  <si>
    <t>18.9.45.9</t>
  </si>
  <si>
    <t>Adobe Flash is a very insecure product and has been a frequent attack vector on the web. However, disabling it completely may not be a practical option for many organizations, as it is still used frequently on many websites. This feature at least makes Adobe Flash content "opt-in", so the user has to choose to click on each specific piece of Flash content before it will run.</t>
  </si>
  <si>
    <t>To establish the recommended configuration via GP:  
Set the following UI path to Enabled: Computer Configuration\Policies\Administrative Templates\Windows Components\Microsoft Edge\Configure the Adobe Flash Click-to-Run setting.</t>
  </si>
  <si>
    <t>Set "Configure the Adobe Flash Click-to-Run setting" to "Enabled". One method to achieve the recommended configuration via Group Policy is to perform the following:
Set the following UI path to Enabled:
Computer Configuration\Policies\Administrative Templates\Windows Components\Microsoft Edge\Configure the Adobe Flash Click-to-Run setting</t>
  </si>
  <si>
    <t>Win10-274</t>
  </si>
  <si>
    <t>Set "Prevent certificate error overrides" to "Enabled"</t>
  </si>
  <si>
    <t>This policy controls whether users can choose to override certificate errors.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</si>
  <si>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HKEY_LOCAL_MACHINE\SOFTWARE\Policies\Microsoft\MicrosoftEdge\Internet Settings:PreventCertErrorOverrides
</t>
  </si>
  <si>
    <t>The "Prevent certificate error overrides" has been set to enabled.</t>
  </si>
  <si>
    <t>The "Prevent certificate error overrides" has not been set to enabled.</t>
  </si>
  <si>
    <t>18.9.45.11</t>
  </si>
  <si>
    <t>Web security certificates are used to ensure a site your users go to is legitimate, and in some circumstances encrypts the data. Preventing websites from opening if there are errors in their SSL certificate chain will help to block malicious websites.</t>
  </si>
  <si>
    <t>To establish the recommended configuration via GP:  
Set the following UI path to Enabled: Computer Configuration\Policies\Administrative Templates\Windows Components\Microsoft Edge\Prevent certificate error overrides.</t>
  </si>
  <si>
    <t>Set "Prevent certificate error overrides" to "Enabled". One method to achieve the recommended configuration via Group Policy is to perform the following:
Set the following UI path to Enabled:
Computer Configuration\Policies\Administrative Templates\Windows Components\Microsoft Edge\Prevent certificate error overrides</t>
  </si>
  <si>
    <t>Win10-275</t>
  </si>
  <si>
    <t>Set "Prevent the usage of OneDrive for file storage" to "Enabled"</t>
  </si>
  <si>
    <t>This policy setting lets you prevent apps and features from working with files on OneDrive using the Next Generation Sync Client.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</si>
  <si>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HKEY_LOCAL_MACHINE\SOFTWARE\Policies\Microsoft\Windows\OneDrive:DisableFileSyncNGSC
</t>
  </si>
  <si>
    <t>The setting "Prevent the usage of OneDrive for file storage" is enabled</t>
  </si>
  <si>
    <t>The setting "Prevent the usage of OneDrive for file storage" is not enabled.</t>
  </si>
  <si>
    <t>18.9.52</t>
  </si>
  <si>
    <t>18.9.52.1</t>
  </si>
  <si>
    <t>Enabling this setting prevents users from accidentally (or intentionally) uploading confidential or sensitive corporate information to the OneDrive cloud service using the Next Generation Sync Client.
**Note:** This security concern applies to _any_ cloud-based file storage application installed on a workstation, not just the one supplied with Windows.</t>
  </si>
  <si>
    <t>To establish the recommended configuration via GP:  
Set the following UI path to Enabled: Computer Configuration\Policies\Administrative Templates\Windows Components\OneDrive\Prevent the usage of OneDrive for file storage.</t>
  </si>
  <si>
    <t>Set "Prevent the usage of OneDrive for file storage" to "Enabled". One method to achieve the recommended configuration via Group Policy is to perform the following:
Set the following UI path to Enabled:
Computer Configuration\Policies\Administrative Templates\Windows Components\OneDrive\Prevent the usage of OneDrive for file storage</t>
  </si>
  <si>
    <t>Win10-276</t>
  </si>
  <si>
    <t>Set "Do not allow passwords to be saved" to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</si>
  <si>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</si>
  <si>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 xml:space="preserve">Navigate to the UI Path articulated in the Remediation section and confirm it is set as prescribed. This group policy setting is backed by the following registry location:
HKEY_LOCAL_MACHINE\SOFTWARE\Policies\Microsoft\Windows NT\Terminal Services:DisablePasswordSaving
</t>
  </si>
  <si>
    <t>The setting "Do not allow passwords to be saved" is enabled</t>
  </si>
  <si>
    <t>The setting "Do not allow passwords to be saved" is not enabled.</t>
  </si>
  <si>
    <t>18.9.59.2</t>
  </si>
  <si>
    <t>18.9.59.2.2</t>
  </si>
  <si>
    <t>An attacker with physical access to the computer may be able to break the protection guarding saved passwords. An attacker who compromises a user's account and connects to their computer could use saved passwords to gain access to additional hosts.</t>
  </si>
  <si>
    <t>To establish the recommended configuration via GP:  
Set the following UI path to Enabled: Computer Configuration\Policies\Administrative Templates\Windows Components\Remote Desktop Services\Remote Desktop Connection Client\Do not allow passwords to be saved.</t>
  </si>
  <si>
    <t>Set "Do not allow passwords to be saved" to "Enabled". One method to achieve the recommended configuration via Group Policy is to perform the following:
Set the following UI path to Enabled:
Computer Configuration\Policies\Administrative Templates\Windows Components\Remote Desktop Services\Remote Desktop Connection Client\Do not allow passwords to be saved</t>
  </si>
  <si>
    <t>Win10-277</t>
  </si>
  <si>
    <t>SC-4</t>
  </si>
  <si>
    <t xml:space="preserve">Information in Shared System Resources
</t>
  </si>
  <si>
    <t>Set "Do not allow drive redirection" to "Enabled"</t>
  </si>
  <si>
    <t>This policy setting prevents users from sharing the local drives on their client computers to Remote Desktop Servers that they access. Mapped drives appear in the session folder tree in Windows Explorer in the following format:
\\TSClient\$
If local drives are shared they are left vulnerable to intruders who want to exploit the data that is stored on them.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</si>
  <si>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Services:fDisableCdm
</t>
  </si>
  <si>
    <t>The setting "Do not allow drive redirection" is enabled</t>
  </si>
  <si>
    <t>The setting "Do not allow drive redirection" is not enabled.</t>
  </si>
  <si>
    <t>18.9.59.3.3</t>
  </si>
  <si>
    <t>18.9.59.3.3.2</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</si>
  <si>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</si>
  <si>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</si>
  <si>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Set "Do not allow drive redirection" to "Enabled". One method to achieve the recommended configuration via Group Policy is to perform the following:
Set the following UI path to Enabled:
Computer Configuration\Policies\Administrative Templates\Windows Components\Remote Desktop Services\Remote Desktop Session Host\Device and Resource Redirection\Do not allow drive redirection</t>
  </si>
  <si>
    <t>Win10-278</t>
  </si>
  <si>
    <t>AC-1</t>
  </si>
  <si>
    <t>Access Control Policy and Procedures</t>
  </si>
  <si>
    <t>Set "Always prompt for password upon connection" to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</si>
  <si>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</si>
  <si>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Services:fPromptForPassword
</t>
  </si>
  <si>
    <t>The setting "Always prompt for password upon connection" is enabled</t>
  </si>
  <si>
    <t>The setting "Always prompt for password upon connection" is not enabled.</t>
  </si>
  <si>
    <t>HCM45: System configuration provides additional attack surface
HPW1: No password is required to access an FTI system</t>
  </si>
  <si>
    <t>18.9.59.3.9</t>
  </si>
  <si>
    <t>18.9.59.3.9.1</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</si>
  <si>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</si>
  <si>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To establish the recommended configuration via GP:  
Set the following UI path to Enabled: Computer Configuration\Policies\Administrative Templates\Windows Components\Remote Desktop Services\Remote Desktop Session Host\Security\Always prompt for password upon connection.</t>
  </si>
  <si>
    <t>Set "Always prompt for password upon connection"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</si>
  <si>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Win10-279</t>
  </si>
  <si>
    <t>Set "Require secure RPC communication" to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</si>
  <si>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</si>
  <si>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Services:fEncryptRPCTraffic
</t>
  </si>
  <si>
    <t>The setting "Require secure RPC communication" is enabled</t>
  </si>
  <si>
    <t>The setting "Require secure RPC communication" is not enabled.</t>
  </si>
  <si>
    <t>18.9.59.3.9.2</t>
  </si>
  <si>
    <t>Allowing unsecure RPC communication can exposes the server to man in the middle attacks and data disclosure attacks.</t>
  </si>
  <si>
    <t>To establish the recommended configuration via GP:  
Set the following UI path to Enabled: Computer Configuration\Policies\Administrative Templates\Windows Components\Remote Desktop Services\Remote Desktop Session Host\Security\Require secure RPC communication.</t>
  </si>
  <si>
    <t>Set "Require secure RPC communication"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</si>
  <si>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Win10-280</t>
  </si>
  <si>
    <t>Set "Require use of specific security layer for remote (RDP) connections" to "Enabled: SSL"</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</si>
  <si>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labelled _SSL_, it is actually enforcing Transport Layer Security (TLS) version 1.0, not the older (and less secure) SSL protocol.</t>
  </si>
  <si>
    <t xml:space="preserve">Navigate to the UI Path articulated in the Remediation section and confirm it is set as prescribed. This group policy setting is backed by the following registry location:
HKEY_LOCAL_MACHINE\SOFTWARE\Policies\Microsoft\Windows NT\Terminal Services:SecurityLayer
</t>
  </si>
  <si>
    <t>The setting Require use of specific security layer for remote (RDP) connections is set to Enabled: SSL.</t>
  </si>
  <si>
    <t>The setting Require use of specific security layer for remote (RDP) connections is not set to Enabled: SSL.</t>
  </si>
  <si>
    <t>18.9.59.3.9.3</t>
  </si>
  <si>
    <t>The native Remote Desktop Protocol (RDP) encryption is now considered a weak protocol, so enforcing the use of stronger Transport Layer Security (TLS) encryption for all RDP communications between clients and RD Session Host servers is preferred.</t>
  </si>
  <si>
    <t>To establish the recommended configuration via GP:  
Set the following UI path to Enabled: SSL: Computer Configuration\Policies\Administrative Templates\Windows Components\Remote Desktop Services\Remote Desktop Session Host\Security\Require use of specific security layer for remote (RDP) connections.</t>
  </si>
  <si>
    <t>Set "Require use of specific security layer for remote (RDP) connections" to "Enabled: SSL". One method to achieve the recommended configuration via Group Policy is to perform the following:
Set the following UI path to Enabled: SSL:
Computer Configuration\Policies\Administrative Templates\Windows Components\Remote Desktop Services\Remote Desktop Session Host\Security\Require use of specific security layer for remote (RDP) connections</t>
  </si>
  <si>
    <t>Win10-281</t>
  </si>
  <si>
    <t>Set "Require user authentication for remote connections by using Network Level Authentication" to "Enabled"</t>
  </si>
  <si>
    <t>This policy setting allows you to specify whether to require user authentication for remote connections to the RD Session Host server by using Network Level Authentication.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</si>
  <si>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NT\Terminal Services:UserAuthentication
</t>
  </si>
  <si>
    <t>The "Require user authentication for remote connections by using Network Level Authentication" has been set to enabled.</t>
  </si>
  <si>
    <t>The "Require user authentication for remote connections by using Network Level Authentication" has not been set to enabled.</t>
  </si>
  <si>
    <t>18.9.59.3.9.4</t>
  </si>
  <si>
    <t>Requiring that user authentication occur earlier in the remote connection process enhances security.</t>
  </si>
  <si>
    <t>To establish the recommended configuration via GP:  
Set the following UI path to Enabled: Computer Configuration\Policies\Administrative Templates\Windows Components\Remote Desktop Services\Remote Desktop Session Host\Security\Require user authentication for remote connections by using Network Level Authentication.</t>
  </si>
  <si>
    <t>Set "Require user authentication for remote connections by using Network Level Authentication"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user authentication for remote connections by using Network Level Authentication</t>
  </si>
  <si>
    <t>Win10-282</t>
  </si>
  <si>
    <t>Set "Set client connection encryption level" to "Enabled: High Level"</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</si>
  <si>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</si>
  <si>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 xml:space="preserve">Navigate to the UI Path articulated in the Remediation section and confirm it is set as prescribed. This group policy setting is backed by the following registry location:
HKEY_LOCAL_MACHINE\SOFTWARE\Policies\Microsoft\Windows NT\Terminal Services:MinEncryptionLevel
</t>
  </si>
  <si>
    <t>The setting "Set client connection encryption level" is set to "Enabled: High Level"</t>
  </si>
  <si>
    <t>The setting "Set client connection encryption level" is not set to "Enabled: High Level".</t>
  </si>
  <si>
    <t>18.9.59.3.9.5</t>
  </si>
  <si>
    <t>If Remote Desktop client connections that use low level encryption are allowed, it is more likely that an attacker will be able to decrypt any captured Remote Desktop Services network traffic.</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</si>
  <si>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</si>
  <si>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Set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</si>
  <si>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Win10-283</t>
  </si>
  <si>
    <t>Set "Do not delete temp folders upon exit" to "Disabled"</t>
  </si>
  <si>
    <t>This policy setting specifies whether Remote Desktop Services retains a user's per-session temporary folders at logoff.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</si>
  <si>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Services:DeleteTempDirsOnExit
</t>
  </si>
  <si>
    <t xml:space="preserve">The "Do not delete temp folders upon exit" option has been disabled. </t>
  </si>
  <si>
    <t xml:space="preserve">The "Do not delete temp folders upon exit" option has not been disabled. </t>
  </si>
  <si>
    <t>18.9.59.3.11</t>
  </si>
  <si>
    <t>18.9.59.3.11.1</t>
  </si>
  <si>
    <t>Sensitive information could be contained inside the temporary folders and visible to other administrators that log into the system.</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</si>
  <si>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</si>
  <si>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Set "Do not delete temp folders upon exit"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</si>
  <si>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Win10-284</t>
  </si>
  <si>
    <t>Set "Do not use temporary folders per session" to "Disabled"</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</si>
  <si>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</si>
  <si>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Services:PerSessionTempDir
</t>
  </si>
  <si>
    <t>The setting "Do not use temporary folders per session" is disabled</t>
  </si>
  <si>
    <t>The setting "Do not use temporary folders per session" is not disabled.</t>
  </si>
  <si>
    <t>18.9.59.3.11.2</t>
  </si>
  <si>
    <t>Disabling this setting keeps the cached data independent for each session, both reducing the chance of problems from shared cached data between sessions, and keeping possibly sensitive data separate to each user session.</t>
  </si>
  <si>
    <t>To establish the recommended configuration via GP:  
Set the following UI path to Disabled: Computer Configuration\Policies\Administrative Templates\Windows Components\Remote Desktop Services\Remote Desktop Session Host\Temporary Folders\Do not use temporary folders per session.</t>
  </si>
  <si>
    <t>Set "Do not use temporary folders per session"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use temporary folders per session</t>
  </si>
  <si>
    <t>Win10-285</t>
  </si>
  <si>
    <t>Set "Prevent downloading of enclosures" to "Enabled"</t>
  </si>
  <si>
    <t>This policy setting prevents the user from having enclosures (file attachments) downloaded from an RSS feed to the user's computer.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</si>
  <si>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HKEY_LOCAL_MACHINE\SOFTWARE\Policies\Microsoft\Internet Explorer\Feeds:DisableEnclosureDownload
</t>
  </si>
  <si>
    <t xml:space="preserve">The Prevent downloading of enclosures option is set to enabled. </t>
  </si>
  <si>
    <t xml:space="preserve">The Prevent downloading of enclosures option is not set to enabled. </t>
  </si>
  <si>
    <t>18.9.60</t>
  </si>
  <si>
    <t>18.9.60.1</t>
  </si>
  <si>
    <t>Allowing attachments to be downloaded through the RSS feed can introduce files that could have malicious intent.</t>
  </si>
  <si>
    <t>To establish the recommended configuration via GP:  
Set the following UI path to Enabled: Computer Configuration\Policies\Administrative Templates\Windows Components\RSS Feeds\Prevent downloading of enclosures.</t>
  </si>
  <si>
    <t>Set "Prevent downloading of enclosures" to "Enabled". One method to achieve the recommended configuration via Group Policy is to perform the following:
Set the following UI path to Enabled:
Computer Configuration\Policies\Administrative Templates\Windows Components\RSS Feeds\Prevent downloading of enclosures</t>
  </si>
  <si>
    <t>Win10-286</t>
  </si>
  <si>
    <t>Set "Allow Cortana" to "Disabled"</t>
  </si>
  <si>
    <t>This policy setting specifies whether Cortana is allowed on the device.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</si>
  <si>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HKEY_LOCAL_MACHINE\SOFTWARE\Policies\Microsoft\Windows\Windows Search:AllowCortana
</t>
  </si>
  <si>
    <t>The setting "Allow Cortana" is disabled</t>
  </si>
  <si>
    <t xml:space="preserve">The "Allow Cortana above lock screen" option has been disabled. </t>
  </si>
  <si>
    <t>18.9.61</t>
  </si>
  <si>
    <t>18.9.61.3</t>
  </si>
  <si>
    <t>If Cortana is enabled, sensitive information could be contained in search history and sent out to Microsoft.</t>
  </si>
  <si>
    <t>To establish the recommended configuration via GP:  
Set the following UI path to Disabled: Computer Configuration\Policies\Administrative Templates\Windows Components\Search\Allow Cortana.</t>
  </si>
  <si>
    <t>Set "Allow Cortana" to "Disabled". One method to achieve the recommended configuration via Group Policy is to perform the following:
Set the following UI path to Disabled:
Computer Configuration\Policies\Administrative Templates\Windows Components\Search\Allow Cortana</t>
  </si>
  <si>
    <t>Win10-287</t>
  </si>
  <si>
    <t>Set "Allow Cortana above lock screen" to "Disabled"</t>
  </si>
  <si>
    <t>This policy setting determines whether or not the user can interact with Cortana using speech while the system is locked.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</si>
  <si>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HKEY_LOCAL_MACHINE\SOFTWARE\Policies\Microsoft\Windows\Windows Search:AllowCortanaAboveLock
</t>
  </si>
  <si>
    <t xml:space="preserve">The "Allow Cortana above lock screen" option has not been disabled. </t>
  </si>
  <si>
    <t>18.9.61.4</t>
  </si>
  <si>
    <t>To establish the recommended configuration via GP:  
Set the following UI path to Disabled: Computer Configuration\Policies\Administrative Templates\Windows Components\Search\Allow Cortana above lock screen.</t>
  </si>
  <si>
    <t>Set "Allow Cortana above lock screen" to "Disabled". One method to achieve the recommended configuration via Group Policy is to perform the following:
Set the following UI path to Disabled:
Computer Configuration\Policies\Administrative Templates\Windows Components\Search\Allow Cortana above lock screen</t>
  </si>
  <si>
    <t>Win10-288</t>
  </si>
  <si>
    <t>Set "Allow indexing of encrypted files" to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</si>
  <si>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</si>
  <si>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HKEY_LOCAL_MACHINE\SOFTWARE\Policies\Microsoft\Windows\Windows Search:AllowIndexingEncryptedStoresOrItems
</t>
  </si>
  <si>
    <t>The "Allow Cortana above lock screen “option has been disabled.</t>
  </si>
  <si>
    <t xml:space="preserve">The Allow indexing of encrypted files option has not been disabled. </t>
  </si>
  <si>
    <t>18.9.61.5</t>
  </si>
  <si>
    <t>Indexing and allowing users to search encrypted files could potentially reveal confidential data stored within the encrypted files.</t>
  </si>
  <si>
    <t>To establish the recommended configuration via GP:  
Set the following UI path to Disabled: Computer Configuration\Policies\Administrative Templates\Windows Components\Search\Allow indexing of encrypted files.</t>
  </si>
  <si>
    <t>Set "Allow indexing of encrypted files" to "Disabled". One method to achieve the recommended configuration via Group Policy is to perform the following:
Set the following UI path to Disabled:
Computer Configuration\Policies\Administrative Templates\Windows Components\Search\Allow indexing of encrypted files</t>
  </si>
  <si>
    <t>Win10-289</t>
  </si>
  <si>
    <t>Set "Allow search and Cortana to use location" to "Disabled"</t>
  </si>
  <si>
    <t>This policy setting specifies whether search and Cortana can provide location aware search and Cortana results.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</si>
  <si>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HKEY_LOCAL_MACHINE\SOFTWARE\Policies\Microsoft\Windows\Windows Search:AllowSearchToUseLocation
</t>
  </si>
  <si>
    <t>The setting "Allow search and Cortana to use location" is disabled</t>
  </si>
  <si>
    <t>The setting "Allow search and Cortana to use location" is not disabled.</t>
  </si>
  <si>
    <t>18.9.61.6</t>
  </si>
  <si>
    <t>In an enterprise managed environment, allowing Cortana and Search to have access to location data is unnecessary. Organizations likely do not want this information shared out.</t>
  </si>
  <si>
    <t>To establish the recommended configuration via GP:  
Set the following UI path to Disabled: Computer Configuration\Policies\Administrative Templates\Windows Components\Search\Allow search and Cortana to use location.</t>
  </si>
  <si>
    <t>Set "Allow search and Cortana to use location" to "Disabled". One method to achieve the recommended configuration via Group Policy is to perform the following:
Set the following UI path to Disabled:
Computer Configuration\Policies\Administrative Templates\Windows Components\Search\Allow search and Cortana to use location</t>
  </si>
  <si>
    <t>Win10-290</t>
  </si>
  <si>
    <t>Set "Only display the private store within the Microsoft Store" to "Enabled"</t>
  </si>
  <si>
    <t>This policy setting denies access to the retail catalog in the Microsoft Store, but displays the private store.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</si>
  <si>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HKEY_LOCAL_MACHINE\SOFTWARE\Policies\Microsoft\WindowsStore:RequirePrivateStoreOnly
</t>
  </si>
  <si>
    <t>The "Only display the private store within the Microsoft Store" has been enabled.</t>
  </si>
  <si>
    <t>The "Only display the private store within the Microsoft Store" has not been enabled.</t>
  </si>
  <si>
    <t>18.9.69</t>
  </si>
  <si>
    <t>18.9.69.2</t>
  </si>
  <si>
    <t>Allowing the private store will allow an organization to control the apps that users have access to add to a system. This will help ensure that unapproved malicious apps are not running on a system.</t>
  </si>
  <si>
    <t>To establish the recommended configuration via GP:  
Set the following UI path to Enabled: Computer Configuration\Policies\Administrative Templates\Windows Components\Store\Only display the private store within the Microsoft Store.</t>
  </si>
  <si>
    <t>Set "Only display the private store within the Microsoft Store" to "Enabled". One method to achieve the recommended configuration via Group Policy is to perform the following:
Set the following UI path to Enabled:
Computer Configuration\Policies\Administrative Templates\Windows Components\Store\Only display the private store within the Microsoft Store</t>
  </si>
  <si>
    <t>Win10-291</t>
  </si>
  <si>
    <t>Set "Turn off Automatic Download and Install of updates" to "Disabled"</t>
  </si>
  <si>
    <t>This setting enables or disables the automatic download and installation of Microsoft Store app updates.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</si>
  <si>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HKEY_LOCAL_MACHINE\SOFTWARE\Policies\Microsoft\WindowsStore:AutoDownload
</t>
  </si>
  <si>
    <t xml:space="preserve">The "Turn off Automatic Download and Install of updates" has been disabled. </t>
  </si>
  <si>
    <t xml:space="preserve">The "Turn off Automatic Download and Install of updates" has not been disabled. </t>
  </si>
  <si>
    <t>18.9.69.3</t>
  </si>
  <si>
    <t>Keeping your system properly patched can help protect against 0 day vulnerabilities.</t>
  </si>
  <si>
    <t>To establish the recommended configuration via GP:  
Set the following UI path to Disabled: Computer Configuration\Policies\Administrative Templates\Windows Components\Store\Turn off Automatic Download and Install of updates.</t>
  </si>
  <si>
    <t>Set "Turn off Automatic Download and Install of updates" to "Disabled". One method to achieve the recommended configuration via Group Policy is to perform the following:
Set the following UI path to Disabled:
Computer Configuration\Policies\Administrative Templates\Windows Components\Store\Turn off Automatic Download and Install of updates</t>
  </si>
  <si>
    <t>Win10-292</t>
  </si>
  <si>
    <t>Set "Turn off the offer to update to the latest version of Windows" to "Enabled"</t>
  </si>
  <si>
    <t>Enables or disables the Microsoft Store offer to update to the latest version of Windows.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</si>
  <si>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HKEY_LOCAL_MACHINE\SOFTWARE\Policies\Microsoft\WindowsStore:DisableOSUpgrade
</t>
  </si>
  <si>
    <t>The "Turn off the offer to update to the latest version of Windows" has been enabled.</t>
  </si>
  <si>
    <t>The "Turn off the offer to update to the latest version of Windows" has not been enabled.</t>
  </si>
  <si>
    <t>18.9.69.4</t>
  </si>
  <si>
    <t>Unplanned OS upgrades can lead to more preventable support calls. The IT department should be managing and approving all upgrades and updates.</t>
  </si>
  <si>
    <t>To establish the recommended configuration via GP:  
Set the following UI path to Enabled: Computer Configuration\Policies\Administrative Templates\Windows Components\Store\Turn off the offer to update to the latest version of Windows.</t>
  </si>
  <si>
    <t>Set "Turn off the offer to update to the latest version of Windows" to "Enabled". One method to achieve the recommended configuration via Group Policy is to perform the following:
Set the following UI path to Enabled:
Computer Configuration\Policies\Administrative Templates\Windows Components\Store\Turn off the offer to update to the latest version of Windows</t>
  </si>
  <si>
    <t>Win10-293</t>
  </si>
  <si>
    <t>Set "Configure detection for potentially unwanted applications" to "Enabled: Block"</t>
  </si>
  <si>
    <t>Enabling this Windows Defender feature will protect against Potentially Unwanted Applications (PUA), which are sneaky unwanted application bundlers or their bundled applications to deliver adware or malware.
The recommended state for this setting is: Enabled.
For more information, see this link: [Block Potentially Unwanted Applications with Windows Defender AV | Microsoft Docs](https://docs.microsoft.com/en-us/windows/threat-protection/windows-defender-antivirus/detect-block-potentially-unwanted-apps-windows-defender-antivirus)</t>
  </si>
  <si>
    <t xml:space="preserve">Navigate to the UI Path articulated in the Remediation section and confirm it is set as prescribed. This group policy setting is backed by the following registry location:
HKEY_LOCAL_MACHINE\SOFTWARE\Policies\Microsoft\Windows Defender:PUAProtection
</t>
  </si>
  <si>
    <t xml:space="preserve">The "Turn on Windows Defender protection against Potentially Unwanted Applications" has been set to enable. </t>
  </si>
  <si>
    <t xml:space="preserve">The "Turn on Windows Defender protection against Potentially Unwanted Applications" has not been set to enable. </t>
  </si>
  <si>
    <t>18.9.77</t>
  </si>
  <si>
    <t>18.9.77.14</t>
  </si>
  <si>
    <t>Potentially unwanted applications can increase the risk of your network being infected with malware, cause malware infections to be harder to identify, and can waste IT resources in cleaning up the applications. They should be blocked from installation.</t>
  </si>
  <si>
    <t>To establish the recommended configuration via GP:  
Set the following UI path to Enabled: Block: Computer Configuration\Policies\Administrative Templates\Windows Components\Windows Defender Antivirus\Configure detection for potentially unwanted applications.</t>
  </si>
  <si>
    <t>Set "Configure detection for potentially unwanted applications" to "Enabled: Block". One method to achieve the recommended configuration via Group Policy is to perform the following:
Set the following UI path to Enabled: Block:
Computer Configuration\Policies\Administrative Templates\Windows Components\Windows Defender Antivirus\Configure detection for potentially unwanted applications</t>
  </si>
  <si>
    <t>Win10-294</t>
  </si>
  <si>
    <t>Set "Turn off Windows Defender AntiVirus" to "Disabled"</t>
  </si>
  <si>
    <t>This policy setting turns off Windows Defender Antivirus. If the setting is configured to Disabled, Windows Defender Antivirus runs and computers are scanned for malware and other potentially unwanted software.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</si>
  <si>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Defender:DisableAntiSpyware
</t>
  </si>
  <si>
    <t>The 'Turn off Windows Defender AntiVirus' has been set to disabled.</t>
  </si>
  <si>
    <t>The Turn off Windows Defender AntiVirus has not been set to disabled.</t>
  </si>
  <si>
    <t>18.9.77.15</t>
  </si>
  <si>
    <t>It is important to ensure a current, updated antivirus product is scanning each computer for malicious file activity. Microsoft provides a competent solution out of the box in Windows Defender Antivirus.
Organizations that choose to purchase a reputable 3rd-party antivirus solution may choose to exempt themselves from this recommendation in lieu of the commercial alternative.</t>
  </si>
  <si>
    <t>To establish the recommended configuration via GP:  
Set the following UI path to Disabled: Computer Configuration\Policies\Administrative Templates\Windows Components\Windows Defender Antivirus\Turn off Windows Defender AntiVirus.</t>
  </si>
  <si>
    <t>Set "Turn off Windows Defender AntiVirus" to "Disabled". One method to achieve the recommended configuration via Group Policy is to perform the following:
Set the following UI path to Disabled:
Computer Configuration\Policies\Administrative Templates\Windows Components\Windows Defender Antivirus\Turn off Windows Defender AntiVirus</t>
  </si>
  <si>
    <t>Win10-295</t>
  </si>
  <si>
    <t>Set "Configure local setting override for reporting to Microsoft MAPS" to "Disabled"</t>
  </si>
  <si>
    <t>This policy setting configures a local override for the configuration to join Microsoft Active Protection Service (MAPS), which Microsoft has now renamed to "Windows Defender Antivirus Cloud Protection Service". This setting can only be set by Group Policy.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</si>
  <si>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Defender\Spynet:LocalSettingOverrideSpynetReporting
</t>
  </si>
  <si>
    <t>The 'Configure local setting override for reporting to Microsoft MAPS' has been set to disabled.</t>
  </si>
  <si>
    <t>The Configure local setting override for reporting to Microsoft MAPS has not been set to disabled.</t>
  </si>
  <si>
    <t>18.9.77.3</t>
  </si>
  <si>
    <t>18.9.77.3.1</t>
  </si>
  <si>
    <t>The decision on whether or not to participate in Microsoft MAPS / Windows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</si>
  <si>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Computer Configuration\Policies\Administrative Templates\Windows Components\Windows Defender Antivirus\MAPS\Configure local setting override for reporting to Microsoft MAPS.</t>
  </si>
  <si>
    <t>Set "Configure local setting override for reporting to Microsoft MAPS" to "Disabled". One method to achieve the recommended configuration via Group Policy is to perform the following:
Set the following UI path to Disabled:
Computer Configuration\Policies\Administrative Templates\Windows Components\Windows Defender Antivirus\MAPS\Configure local setting override for reporting to Microsoft MAPS</t>
  </si>
  <si>
    <t>Win10-296</t>
  </si>
  <si>
    <t>Set "Turn on behavior monitoring" to "Enabled"</t>
  </si>
  <si>
    <t>This policy setting allows you to configure behavior monitoring for Windows Defender Antivirus.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</si>
  <si>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Defender\Real-Time Protection:DisableBehaviorMonitoring
</t>
  </si>
  <si>
    <t>The 'Turn on behavior monitoring' has been set to enabled.</t>
  </si>
  <si>
    <t>The Turn on behavior monitoring has not been set to enabled.</t>
  </si>
  <si>
    <t>18.9.77.7</t>
  </si>
  <si>
    <t>18.9.77.7.1</t>
  </si>
  <si>
    <t>When running an antivirus solution such as Windows Defender Antivirus, it is important to ensure that it is configured to heuristically monitor in real-time for suspicious and known malicious activity.</t>
  </si>
  <si>
    <t>To establish the recommended configuration via GP:  
Set the following UI path to Enabled: Computer Configuration\Policies\Administrative Templates\Windows Components\Windows Defender Antivirus\Real-Time Protection\Turn on behavior monitoring.</t>
  </si>
  <si>
    <t>Set "Turn on behavior monitoring" to "Enabled". One method to achieve the recommended configuration via Group Policy is to perform the following:
Set the following UI path to Enabled:
Computer Configuration\Policies\Administrative Templates\Windows Components\Windows Defender Antivirus\Real-Time Protection\Turn on behavior monitoring</t>
  </si>
  <si>
    <t>Win10-297</t>
  </si>
  <si>
    <t>Set "Scan removable drives" to "Enabled"</t>
  </si>
  <si>
    <t>This policy setting allows you to manage whether or not to scan for malicious software and unwanted software in the contents of removable drives, such as USB flash drives, when running a full scan.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</si>
  <si>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Defender\Scan:DisableRemovableDriveScanning
</t>
  </si>
  <si>
    <t>The 'Scan removable drives' has been set to enabled.</t>
  </si>
  <si>
    <t>The Scan removable drives has not been set to enabled.</t>
  </si>
  <si>
    <t>18.9.77.10</t>
  </si>
  <si>
    <t>18.9.77.10.1</t>
  </si>
  <si>
    <t>It is important to ensure that any present removable drives are always included in any type of scan, as removable drives are more likely to contain malicious software brought in to the enterprise managed environment from an external, unmanaged computer.</t>
  </si>
  <si>
    <t xml:space="preserve">To establish the recommended configuration via GP:  
Set the following UI path to Enabled: Computer Configuration\Policies\Administrative Templates\Windows Components\Windows Defender Antivirus\Scan\Scan removable drives.
</t>
  </si>
  <si>
    <t>Set "Scan removable drives" to "Enabled". One method to achieve the recommended configuration via Group Policy is to perform the following:
Set the following UI path to Enabled:
Computer Configuration\Policies\Administrative Templates\Windows Components\Windows Defender Antivirus\Scan\Scan removable drives</t>
  </si>
  <si>
    <t>Win10-298</t>
  </si>
  <si>
    <t>Set "Turn on e-mail scanning" to "Enabled"</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</si>
  <si>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</si>
  <si>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Defender\Scan:DisableEmailScanning
</t>
  </si>
  <si>
    <t>The 'Turn on e-mail scanning' has been set to enabled.</t>
  </si>
  <si>
    <t>The Turn on e-mail scanning has not been set to enabled.</t>
  </si>
  <si>
    <t>18.9.77.10.2</t>
  </si>
  <si>
    <t>Incoming e-mails should be scanned by an antivirus solution such as Windows Defender Antivirus, as email attachments are a commonly used attack vector to infiltrate computers with malicious software.</t>
  </si>
  <si>
    <t>To establish the recommended configuration via GP:  
Set the following UI path to Enabled: Computer Configuration\Policies\Administrative Templates\Windows Components\Windows Defender Antivirus\Scan\Turn on e-mail scanning.</t>
  </si>
  <si>
    <t>Set "Turn on e-mail scanning" to "Enabled". One method to achieve the recommended configuration via Group Policy is to perform the following:
Set the following UI path to Enabled:
Computer Configuration\Policies\Administrative Templates\Windows Components\Windows Defender Antivirus\Scan\Turn on e-mail scanning</t>
  </si>
  <si>
    <t>Win10-299</t>
  </si>
  <si>
    <t>Set "Configure Attack Surface Reduction rules" to "Enabled"</t>
  </si>
  <si>
    <t>This policy setting controls the state for the Attack Surface Reduction (ASR) rules.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</si>
  <si>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Guard\ASR:ExploitGuard_ASR_Rules
</t>
  </si>
  <si>
    <t>The 'Configure Attack Surface Reduction rules' has been set to enabled.</t>
  </si>
  <si>
    <t>The Configure Attack Surface Reduction rules has not been set to enabled.</t>
  </si>
  <si>
    <t>18.9.77.13.1</t>
  </si>
  <si>
    <t>18.9.77.13.1.1</t>
  </si>
  <si>
    <t>Attack surface reduction helps prevent actions and apps that are typically used by exploit-seeking malware to infect machines.</t>
  </si>
  <si>
    <t>To establish the recommended configuration via GP:  
Set the following UI path to Enabled: Computer Configuration\Policies\Administrative Templates\Windows Components\Windows Defender Antivirus\Windows Defender Exploit Guard\Attack Surface Reduction\Configure Attack Surface Reduction rules.</t>
  </si>
  <si>
    <t>Set "Configure Attack Surface Reduction rules" to "Enabled". One method to achieve the recommended configuration via Group Policy is to perform the following:
Set the following UI path to Enabled:
Computer Configuration\Policies\Administrative Templates\Windows Components\Windows Defender Antivirus\Windows Defender Exploit Guard\Attack Surface Reduction\Configure Attack Surface Reduction rules</t>
  </si>
  <si>
    <t>Win10-300</t>
  </si>
  <si>
    <t>Set "Configure Attack Surface Reduction rules: Set the state for each ASR rule" is "configured"</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</si>
  <si>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5beb7efe-fd9a-4556-801d-275e5ffc04cc - 1 (Block execution of potentially obfuscated scripts)
75668c1f-73b5-4cf0-bb93-3ecf5cb7cc84 - 1 (Block Office applications from injecting code into other processes)
7674ba52-37eb-4a4f-a9a1-f0f9a1619a2c - 1 (Block Adobe Reader from creating child processes)
92e97fa1-2edf-4476-bdd6-9dd0b4dddc7b - 1 (Block Win32 API calls from Office macro)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d3e037e1-3eb8-44c8-a917-57927947596d - 1 (Block JavaScript or VBScript from launching downloaded executable content)
d4f940ab-401b-4efc-aadc-ad5f3c50688a - 1 (Block Office applications from creating child processes)
**Note:** More information on ASR rules can be found at the following link: [Use Attack surface reduction rules to prevent malware infection | Microsoft Docs](https://docs.microsoft.com/en-us/windows/security/threat-protection/windows-defender-exploit-guard/attack-surface-reduction-exploit-guard)</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</si>
  <si>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Guard\ASR\Rules:26190899-1602-49e8-8b27-eb1d0a1ce869
HKEY_LOCAL_MACHINE\SOFTWARE\Policies\Microsoft\Windows Defender\Windows Defender Exploit Guard\ASR\Rules:3b576869-a4ec-4529-8536-b80a7769e899
HKEY_LOCAL_MACHINE\SOFTWARE\Policies\Microsoft\Windows Defender\Windows Defender Exploit Guard\ASR\Rules:5beb7efe-fd9a-4556-801d-275e5ffc04cc
HKEY_LOCAL_MACHINE\SOFTWARE\Policies\Microsoft\Windows Defender\Windows Defender Exploit Guard\ASR\Rules:75668c1f-73b5-4cf0-bb93-3ecf5cb7cc84
HKEY_LOCAL_MACHINE\SOFTWARE\Policies\Microsoft\Windows Defender\Windows Defender Exploit Guard\ASR\Rules:7674ba52-37eb-4a4f-a9a1-f0f9a1619a2c
HKEY_LOCAL_MACHINE\SOFTWARE\Policies\Microsoft\Windows Defender\Windows Defender Exploit Guard\ASR\Rules:92e97fa1-2edf-4476-bdd6-9dd0b4dddc7b
HKEY_LOCAL_MACHINE\SOFTWARE\Policies\Microsoft\Windows Defender\Windows Defender Exploit Guard\ASR\Rules:9e6c4e1f-7d60-472f-ba1a-a39ef669e4b2
HKEY_LOCAL_MACHINE\SOFTWARE\Policies\Microsoft\Windows Defender\Windows Defender Exploit Guard\ASR\Rules:b2b3f03d-6a65-4f7b-a9c7-1c7ef74a9ba4
HKEY_LOCAL_MACHINE\SOFTWARE\Policies\Microsoft\Windows Defender\Windows Defender Exploit Guard\ASR\Rules:be9ba2d9-53ea-4cdc-84e5-9b1eeee46550
HKEY_LOCAL_MACHINE\SOFTWARE\Policies\Microsoft\Windows Defender\Windows Defender Exploit Guard\ASR\Rules:d3e037e1-3eb8-44c8-a917-57927947596d
HKEY_LOCAL_MACHINE\SOFTWARE\Policies\Microsoft\Windows Defender\Windows Defender Exploit Guard\ASR\Rules:d4f940ab-401b-4efc-aadc-ad5f3c50688a
</t>
  </si>
  <si>
    <t>The 'Configure Attack Surface Reduction rules: Set the state for each ASR rule' has been configured.</t>
  </si>
  <si>
    <t>The Configure Attack Surface Reduction rules: Set the state for each ASR rule has not  been configured.</t>
  </si>
  <si>
    <t>18.9.77.13.1.2</t>
  </si>
  <si>
    <t>To establish the recommended configuration via GP: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and d4f940ab-401b-4efc-aadc-ad5f3c50688a are each set to a value of 1: Computer Configuration\Policies\Administrative Templates\Windows Components\Windows Defender Antivirus\Windows Defender Exploit Guard\Attack Surface Reduction\Configure Attack Surface Reduction rules: Set the state for each ASR rule.</t>
  </si>
  <si>
    <t>Set "Configure Attack Surface Reduction rules: Set the state for each ASR rule" is "configured". One method to achieve the recommended configuration via Group Policy is to perform the following: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and d4f940ab-401b-4efc-aadc-ad5f3c50688a are each set to a value of 1:
Computer Configuration\Policies\Administrative Templates\Windows Components\Windows Defender Antivirus\Windows Defender Exploit Guard\Attack Surface Reduction\Configure Attack Surface Reduction rules: Set the state for each ASR rule</t>
  </si>
  <si>
    <t>Win10-301</t>
  </si>
  <si>
    <t>Set "Prevent users and apps from accessing dangerous websites" to "Enabled: Block"</t>
  </si>
  <si>
    <t>This policy setting controls Windows Defender Exploit Guard network protection. 
The recommended state for this setting is: Enabled: Block.</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</si>
  <si>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Guard\Network Protection:EnableNetworkProtection
</t>
  </si>
  <si>
    <t>The 'Prevent users and apps from accessing dangerous websites' has been set to 'Enabled: Block'.</t>
  </si>
  <si>
    <t>The Prevent users and apps from accessing dangerous websites has not been set to Enabled: Block.</t>
  </si>
  <si>
    <t>18.9.77.13.3</t>
  </si>
  <si>
    <t>18.9.77.13.3.1</t>
  </si>
  <si>
    <t>This setting can help prevent employees from using any application to access dangerous domains that may host phishing scams, exploit-hosting sites, and other malicious content on the Internet.</t>
  </si>
  <si>
    <t>To establish the recommended configuration via GP:  
Set the following UI path to Enabled: Block: Computer Configuration\Policies\Administrative Templates\Windows Components\Windows Defender Antivirus\Windows Defender Exploit Guard\Network Protection\Prevent users and apps from accessing dangerous websites.</t>
  </si>
  <si>
    <t>Set "Prevent users and apps from accessing dangerous websites" to "Enabled: Block". One method to achieve the recommended configuration via Group Policy is to perform the following:
Set the following UI path to Enabled: Block:
Computer Configuration\Policies\Administrative Templates\Windows Components\Windows Defender Antivirus\Windows Defender Exploit Guard\Network Protection\Prevent users and apps from accessing dangerous websites</t>
  </si>
  <si>
    <t>Win10-302</t>
  </si>
  <si>
    <t>Set "Configure Windows Defender SmartScreen" to "Enabled: Warn and prevent bypass"</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</si>
  <si>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</si>
  <si>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 xml:space="preserve">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
</t>
  </si>
  <si>
    <t>The 'Configure Windows Defender SmartScreen' has been set to 'Enabled: Warn and prevent bypass'.</t>
  </si>
  <si>
    <t>The Configure Windows Defender SmartScreen has not been set to Enabled: Warn and prevent bypass.</t>
  </si>
  <si>
    <t>18.9.80.1</t>
  </si>
  <si>
    <t>18.9.80.1.1</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</si>
  <si>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</si>
  <si>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To establish the recommended configuration via GP:  
Set the following UI path to Enabled: Warn and prevent bypass: Computer Configuration\Policies\Administrative Templates\Windows Components\Windows Defender SmartScreen\Explorer\Configure Windows Defender SmartScreen.</t>
  </si>
  <si>
    <t>Set "Configure Windows Defender SmartScreen" to "Enabled: Warn and prevent bypass". One method to achieve the recommended configuration via Group Policy is to perform the following:
Set the following UI path to Enabled: Warn and prevent bypass:
Computer Configuration\Policies\Administrative Templates\Windows Components\Windows Defender SmartScreen\Explorer\Configure Windows Defender SmartScreen</t>
  </si>
  <si>
    <t>Win10-303</t>
  </si>
  <si>
    <t>Set "Configure Windows Defender SmartScreen" to "Enabled"</t>
  </si>
  <si>
    <t>This setting lets you decide whether to turn on SmartScreen Filter. SmartScreen Filter provides warning messages to help protect your employees from potential phishing scams and malicious software.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</si>
  <si>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HKEY_LOCAL_MACHINE\SOFTWARE\Policies\Microsoft\MicrosoftEdge\PhishingFilter:EnabledV9
</t>
  </si>
  <si>
    <t>The "Configure Windows Defender SmartScreen" has been enabled.</t>
  </si>
  <si>
    <t>The "Configure Windows Defender SmartScreen" hasnot been enabled.</t>
  </si>
  <si>
    <t>18.9.80.2</t>
  </si>
  <si>
    <t>18.9.80.2.1</t>
  </si>
  <si>
    <t>SmartScreen serves an important purpose as it helps to warn users of possible malicious sites and files. Allowing users to turn off this setting can make the browser become more vulnerable to compromise.</t>
  </si>
  <si>
    <t>To establish the recommended configuration via GP:  
Set the following UI path to Enabled: Computer Configuration\Policies\Administrative Templates\Windows Components\Windows Defender SmartScreen\Microsoft Edge\Configure Windows Defender SmartScreen.</t>
  </si>
  <si>
    <t>Set "Configure Windows Defender SmartScreen" to "Enabled". One method to achieve the recommended configuration via Group Policy is to perform the following:
Set the following UI path to Enabled:
Computer Configuration\Policies\Administrative Templates\Windows Components\Windows Defender SmartScreen\Microsoft Edge\Configure Windows Defender SmartScreen</t>
  </si>
  <si>
    <t>Win10-304</t>
  </si>
  <si>
    <t>Set "Prevent bypassing Windows Defender SmartScreen prompts for files" to "Enabled"</t>
  </si>
  <si>
    <t>This setting lets you decide whether employees can override the SmartScreen Filter warnings about downloading unverified files.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</si>
  <si>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HKEY_LOCAL_MACHINE\SOFTWARE\Policies\Microsoft\MicrosoftEdge\PhishingFilter:PreventOverrideAppRepUnknown
</t>
  </si>
  <si>
    <t xml:space="preserve">The “Prevent bypassing Windows Defender SmartScreen prompts for files” has been set to enabled. </t>
  </si>
  <si>
    <t xml:space="preserve">The “Prevent bypassing Windows Defender SmartScreen prompts for files” has not been set to enabled. </t>
  </si>
  <si>
    <t>18.9.80.2.2</t>
  </si>
  <si>
    <t>SmartScreen will warn an employee if a file is potentially malicious. Enabling this setting prevents these warnings from being bypassed.</t>
  </si>
  <si>
    <t>To establish the recommended configuration via GP:  
Set the following UI path to Enabled: Computer Configuration\Policies\Administrative Templates\Windows Components\Windows Defender SmartScreen\Microsoft Edge\Prevent bypassing Windows Defender SmartScreen prompts for files.</t>
  </si>
  <si>
    <t>Set "Prevent bypassing Windows Defender SmartScreen prompts for files" to "Enabled". One method to achieve the recommended configuration via Group Policy is to perform the following:
Set the following UI path to Enabled:
Computer Configuration\Policies\Administrative Templates\Windows Components\Windows Defender SmartScreen\Microsoft Edge\Prevent bypassing Windows Defender SmartScreen prompts for files</t>
  </si>
  <si>
    <t>Win10-305</t>
  </si>
  <si>
    <t>Set "Prevent bypassing Windows Defender SmartScreen prompts for sites" to "Enabled"</t>
  </si>
  <si>
    <t>This setting lets you decide whether employees can override the SmartScreen Filter warnings about potentially malicious websites.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</si>
  <si>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HKEY_LOCAL_MACHINE\SOFTWARE\Policies\Microsoft\MicrosoftEdge\PhishingFilter:PreventOverride
</t>
  </si>
  <si>
    <t>The 'Prevent bypassing Windows Defender SmartScreen prompts for sites' has been set to enabled.</t>
  </si>
  <si>
    <t>Prevent bypassing Windows Defender SmartScreen prompts for sites' has not been set to enabled.</t>
  </si>
  <si>
    <t>18.9.80.2.3</t>
  </si>
  <si>
    <t>SmartScreen will warn an employee if a website is potentially malicious. Enabling this setting prevents these warnings from being bypassed.</t>
  </si>
  <si>
    <t>To establish the recommended configuration via GP:  
Set the following UI path to Enabled: Computer Configuration\Policies\Administrative Templates\Windows Components\Windows Defender SmartScreen\Microsoft Edge\Prevent bypassing Windows Defender SmartScreen prompts for sites.</t>
  </si>
  <si>
    <t>Set "Prevent bypassing Windows Defender SmartScreen prompts for sites" to "Enabled". One method to achieve the recommended configuration via Group Policy is to perform the following:
Set the following UI path to Enabled:
Computer Configuration\Policies\Administrative Templates\Windows Components\Windows Defender SmartScreen\Microsoft Edge\Prevent bypassing Windows Defender SmartScreen prompts for sites</t>
  </si>
  <si>
    <t>Win10-306</t>
  </si>
  <si>
    <t>Set "Enables or disables Windows Game Recording and Broadcasting" to "Disabled"</t>
  </si>
  <si>
    <t>This setting enables or disables the Windows Game Recording and Broadcasting features.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</si>
  <si>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HKEY_LOCAL_MACHINE\SOFTWARE\Policies\Microsoft\Windows\GameDVR:AllowGameDVR
</t>
  </si>
  <si>
    <t>The setting "Enables or disables Windows Game Recording and Broadcasting" is disabled</t>
  </si>
  <si>
    <t>The setting "Enables or disables Windows Game Recording and Broadcasting" is not disabled.</t>
  </si>
  <si>
    <t>18.9.82</t>
  </si>
  <si>
    <t>18.9.82.1</t>
  </si>
  <si>
    <t>If this setting is allowed users could record and broadcast session info to external sites which is a privacy concern.</t>
  </si>
  <si>
    <t>To establish the recommended configuration via GP:  
Set the following UI path to Disabled: Computer Configuration\Policies\Administrative Templates\Windows Components\Windows Game Recording and Broadcasting\Enables or disables Windows Game Recording and Broadcasting.</t>
  </si>
  <si>
    <t>Set "Enables or disables Windows Game Recording and Broadcasting" to "Disabled". One method to achieve the recommended configuration via Group Policy is to perform the following:
Set the following UI path to Disabled:
Computer Configuration\Policies\Administrative Templates\Windows Components\Windows Game Recording and Broadcasting\Enables or disables Windows Game Recording and Broadcasting</t>
  </si>
  <si>
    <t>Win10-307</t>
  </si>
  <si>
    <t>Set "Allow Windows Ink Workspace" to "Enabled: On, but disallow access above lock" OR "Disabled" but not "Enabled: On"</t>
  </si>
  <si>
    <t>This policy setting determines whether Windows Ink items are allowed above the lock screen.
The recommended state for this setting is: Enabled: On, but disallow access above lock OR Disabled.</t>
  </si>
  <si>
    <t xml:space="preserve">Navigate to the UI Path articulated in the Remediation section and confirm it is set as prescribed. This group policy setting is backed by the following registry location:
HKEY_LOCAL_MACHINE\SOFTWARE\Policies\Microsoft\WindowsInkWorkspace:AllowWindowsInkWorkspace
</t>
  </si>
  <si>
    <t>The 'Allow Windows Ink Workspace' option has been set to 'Enabled: On, but disallow access above lock' OR 'Disabled' but not 'Enabled: On'.</t>
  </si>
  <si>
    <t>The Allow Windows Ink Workspace option has not been set to Enabled: On, but disallow access above lock OR Disabled but not Enabled: On.</t>
  </si>
  <si>
    <t>18.9.84</t>
  </si>
  <si>
    <t>18.9.84.2</t>
  </si>
  <si>
    <t>Allowing any apps to be accessed while system is locked is not recommended. If this feature is permitted, it should only be accessible once a user authenticates with the proper credentials.</t>
  </si>
  <si>
    <t>To establish the recommended configuration via GP:  
Set the following UI path to Enabled: On, but disallow access above lock OR Disabled: Computer Configuration\Policies\Administrative Templates\Windows Components\Windows Ink Workspace\Allow Windows Ink Workspace.</t>
  </si>
  <si>
    <t>Set "Allow Windows Ink Workspace" to "Enabled: On, but disallow access above lock" OR "Disabled" but not "Enabled: On". One method to achieve the recommended configuration via Group Policy is to perform the following:
Set the following UI path to Enabled: On, but disallow access above lock OR Disabled:
Computer Configuration\Policies\Administrative Templates\Windows Components\Windows Ink Workspace\Allow Windows Ink Workspace</t>
  </si>
  <si>
    <t>Win10-308</t>
  </si>
  <si>
    <t>Set "Allow user control over installs" to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</si>
  <si>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</si>
  <si>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HKEY_LOCAL_MACHINE\SOFTWARE\Policies\Microsoft\Windows\Installer:EnableUserControl
</t>
  </si>
  <si>
    <t>The setting "Allow user control over installs" is disabled</t>
  </si>
  <si>
    <t>The setting "Allow user control over installs" is not disabled.</t>
  </si>
  <si>
    <t>18.9.85</t>
  </si>
  <si>
    <t>18.9.85.1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</si>
  <si>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</si>
  <si>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To establish the recommended configuration via GP:  
Set the following UI path to Disabled: Computer Configuration\Policies\Administrative Templates\Windows Components\Windows Installer\Allow user control over installs.</t>
  </si>
  <si>
    <t>Set "Allow user control over installs" to "Disabled". One method to achieve the recommended configuration via Group Policy is to perform the following:
Set the following UI path to Disabled:
Computer Configuration\Policies\Administrative Templates\Windows Components\Windows Installer\Allow user control over installs</t>
  </si>
  <si>
    <t>Win10-309</t>
  </si>
  <si>
    <t>Set "Always install with elevated privileges" to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</si>
  <si>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</si>
  <si>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HKEY_LOCAL_MACHINE\SOFTWARE\Policies\Microsoft\Windows\Installer:AlwaysInstallElevated
</t>
  </si>
  <si>
    <t>The setting "Always install with elevated privileges" is disabled</t>
  </si>
  <si>
    <t>The setting "Always install with elevated privileges" is not disabled.</t>
  </si>
  <si>
    <t>18.9.85.2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</si>
  <si>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</si>
  <si>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establish the recommended configuration via GP:  
Set the following UI path to Disabled: Computer Configuration\Policies\Administrative Templates\Windows Components\Windows Installer\Always install with elevated privileges.</t>
  </si>
  <si>
    <t>Set "Always install with elevated privileges" to "Disabled". One method to achieve the recommended configuration via Group Policy is to perform the following:
Set the following UI path to Disabled:
Computer Configuration\Policies\Administrative Templates\Windows Components\Windows Installer\Always install with elevated privileges</t>
  </si>
  <si>
    <t>Win10-310</t>
  </si>
  <si>
    <t>Set "Sign-in and lock last interactive user automatically after a restart" to "Disabled"</t>
  </si>
  <si>
    <t>This policy setting controls whether a device will automatically sign-in the last interactive user after Windows Update restarts the system.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</si>
  <si>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HKEY_LOCAL_MACHINE\SOFTWARE\Microsoft\Windows\CurrentVersion\Policies\System:DisableAutomaticRestartSignOn
</t>
  </si>
  <si>
    <t>The setting "Sign-in last interactive user automatically after a system-initiated restart" is disabled</t>
  </si>
  <si>
    <t>The setting "Sign-in last interactive user automatically after a system-initiated restart" is not disabled.</t>
  </si>
  <si>
    <t>18.9.86</t>
  </si>
  <si>
    <t>18.9.86.1</t>
  </si>
  <si>
    <t>Disabling this feature will prevent the caching of user's credentials and unauthorized use of the device, and also ensure the user is aware of the restart.</t>
  </si>
  <si>
    <t>To establish the recommended configuration via GP:  
Set the following UI path to Disabled: Computer Configuration\Policies\Administrative Templates\Windows Components\Windows Logon Options\Sign-in and lock last interactive user automatically after a restart.</t>
  </si>
  <si>
    <t>Set "Sign-in and lock last interactive user automatically after a restart" to "Disabled". One method to achieve the recommended configuration via Group Policy is to perform the following:
Set the following UI path to Disabled:
Computer Configuration\Policies\Administrative Templates\Windows Components\Windows Logon Options\Sign-in and lock last interactive user automatically after a restart</t>
  </si>
  <si>
    <t>Win10-311</t>
  </si>
  <si>
    <t>Set "Turn on PowerShell Script Block Logging" to "Disabled"</t>
  </si>
  <si>
    <t>This policy setting enables logging of all PowerShell script input to the Microsoft-Windows-PowerShell/Operational event log.
The recommended state for this setting is: Disabled.
**Note:** In Microsoft's own hardening guidance, they recommend the opposite value, Enabled, because having this data logged improves investigations of PowerShell attack incidents. However, the default ACL on the PowerShell Operational log allows Interactive User (i.e. _any_ logged on user) to read it, and therefore possibly expose passwords or other sensitive information to unauthorized users. If Microsoft locks down the default ACL on that log in the future (e.g. to restrict it only to Administrators), then we will revisit this recommendation in a future release.</t>
  </si>
  <si>
    <t xml:space="preserve">Navigate to the UI Path articulated in the Remediation section and confirm it is set as prescribed. This group policy setting is backed by the following registry location:
HKEY_LOCAL_MACHINE\SOFTWARE\Policies\Microsoft\Windows\PowerShell\ScriptBlockLogging:EnableScriptBlockLogging
</t>
  </si>
  <si>
    <t>The setting 'turn on PowerShell Script Block Logging" is disabled</t>
  </si>
  <si>
    <t>The setting 'turn on PowerShell Script Block Logging" is not disabled.</t>
  </si>
  <si>
    <t>18.9.95</t>
  </si>
  <si>
    <t>18.9.95.1</t>
  </si>
  <si>
    <t>There are potential risks of capturing passwords in the PowerShell logs. This setting should only be needed for debugging purposes, and not in normal operation, it is important to ensure this is set to Disabled.</t>
  </si>
  <si>
    <t>To establish the recommended configuration via GP:  
Set the following UI path to Disabled: Computer Configuration\Policies\Administrative Templates\Windows Components\Windows PowerShell\Turn on PowerShell Script Block Logging.</t>
  </si>
  <si>
    <t>Set "Turn on PowerShell Script Block Logging" to "Disabled". One method to achieve the recommended configuration via Group Policy is to perform the following:
Set the following UI path to Disabled:
Computer Configuration\Policies\Administrative Templates\Windows Components\Windows PowerShell\Turn on PowerShell Script Block Logging</t>
  </si>
  <si>
    <t>Win10-312</t>
  </si>
  <si>
    <t>Set "Turn on PowerShell Transcription" to "Disabled"</t>
  </si>
  <si>
    <t>This Policy setting lets you capture the input and output of Windows PowerShell commands into text-based transcripts.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</si>
  <si>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HKEY_LOCAL_MACHINE\SOFTWARE\Policies\Microsoft\Windows\PowerShell\Transcription:EnableTranscripting
</t>
  </si>
  <si>
    <t>The setting 'turn on PowerShell Transcription" is disabled</t>
  </si>
  <si>
    <t>The setting 'turn on PowerShell Transcription" is not disabled.</t>
  </si>
  <si>
    <t>18.9.95.2</t>
  </si>
  <si>
    <t>If this setting is enabled there is a risk that passwords could get stored in plain text in the PowerShell_transcript output file.</t>
  </si>
  <si>
    <t>To establish the recommended configuration via GP:  
Set the following UI path to Disabled: Computer Configuration\Policies\Administrative Templates\Windows Components\Windows PowerShell\Turn on PowerShell Transcription.</t>
  </si>
  <si>
    <t>Set "Turn on PowerShell Transcription" to "Disabled". One method to achieve the recommended configuration via Group Policy is to perform the following:
Set the following UI path to Disabled:
Computer Configuration\Policies\Administrative Templates\Windows Components\Windows PowerShell\Turn on PowerShell Transcription</t>
  </si>
  <si>
    <t>Win10-313</t>
  </si>
  <si>
    <t>Set "Allow Basic authentication" to "Disabled"</t>
  </si>
  <si>
    <t>This policy setting allows you to manage whether the Windows Remote Management (WinRM) client uses Basic authentication.
The recommended state for this setting is: Disabled.
**Note:** Clients that use Microsoft's Exchange Online service (Office 365) will require an exception to this recommendation, to instead have this setting set to Enabled. Exchange Online uses Basic authentication over HTTPS, and so the Exchange Online authentication traffic will still be safely encrypted.</t>
  </si>
  <si>
    <t xml:space="preserve">Navigate to the UI Path articulated in the Remediation section and confirm it is set as prescribed. This group policy setting is backed by the following registry location:
HKEY_LOCAL_MACHINE\SOFTWARE\Policies\Microsoft\Windows\WinRM\Client:AllowBasic
</t>
  </si>
  <si>
    <t>The setting "Allow Basic authentication" is disabled</t>
  </si>
  <si>
    <t>The setting "Allow Basic authentication" is not disabled.</t>
  </si>
  <si>
    <t>18.9.97.1</t>
  </si>
  <si>
    <t>18.9.97.1.1</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</si>
  <si>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</si>
  <si>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To establish the recommended configuration via GP:  
Set the following UI path to Disabled: Computer Configuration\Policies\Administrative Templates\Windows Components\Windows Remote Management (WinRM)\WinRM Client\Allow Basic authentication.</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</si>
  <si>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Client\Allow Basic authentication</t>
  </si>
  <si>
    <t>Win10-314</t>
  </si>
  <si>
    <t>Set "Allow unencrypted traffic" to "Disabled"</t>
  </si>
  <si>
    <t>This policy setting allows you to manage whether the Windows Remote Management (WinRM) client sends and receives unencrypted messages over the network.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</si>
  <si>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HKEY_LOCAL_MACHINE\SOFTWARE\Policies\Microsoft\Windows\WinRM\Client:AllowUnencryptedTraffic
</t>
  </si>
  <si>
    <t>The setting "Allow unencrypted traffic" is disabled</t>
  </si>
  <si>
    <t>The setting "Allow unencrypted traffic" is not disabled.</t>
  </si>
  <si>
    <t>18.9.97.1.2</t>
  </si>
  <si>
    <t>Encrypting WinRM network traffic reduces the risk of an attacker viewing or modifying WinRM messages as they transit the network.</t>
  </si>
  <si>
    <t>To establish the recommended configuration via GP:  
Set the following UI path to Disabled: Computer Configuration\Policies\Administrative Templates\Windows Components\Windows Remote Management (WinRM)\WinRM Client\Allow unencrypted traffic.</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</si>
  <si>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Client\Allow unencrypted traffic</t>
  </si>
  <si>
    <t>Win10-315</t>
  </si>
  <si>
    <t>Set "Disallow Digest authentication" to "Enabled"</t>
  </si>
  <si>
    <t>This policy setting allows you to manage whether the Windows Remote Management (WinRM) client will not use Digest authentication.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</si>
  <si>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HKEY_LOCAL_MACHINE\SOFTWARE\Policies\Microsoft\Windows\WinRM\Client:AllowDigest
</t>
  </si>
  <si>
    <t>The setting "Disallow Digest authentication" is enabled</t>
  </si>
  <si>
    <t>The setting "Disallow Digest authentication" is not enabled.</t>
  </si>
  <si>
    <t>18.9.97.1.3</t>
  </si>
  <si>
    <t>Digest authentication is less robust than other authentication methods available in WinRM, an attacker who is able to capture packets on the network where WinRM is running may be able to determine the credentials used for accessing remote hosts via WinRM.</t>
  </si>
  <si>
    <t>To establish the recommended configuration via GP:  
Set the following UI path to Enabled: Computer Configuration\Policies\Administrative Templates\Windows Components\Windows Remote Management (WinRM)\WinRM Client\Disallow Digest authentication.</t>
  </si>
  <si>
    <t>Set "Disallow Digest authentication" to "Enabled". One method to achieve the recommended configuration via Group Policy is to perform the following:
Set the following UI path to Enabled:
Computer Configuration\Policies\Administrative Templates\Windows Components\Windows Remote Management (WinRM)\WinRM Client\Disallow Digest authentication</t>
  </si>
  <si>
    <t>Win10-316</t>
  </si>
  <si>
    <t>This policy setting allows you to manage whether the Windows Remote Management (WinRM) service accepts Basic authentication from a remote client.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</si>
  <si>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HKEY_LOCAL_MACHINE\SOFTWARE\Policies\Microsoft\Windows\WinRM\Service:AllowBasic
</t>
  </si>
  <si>
    <t>18.9.97.2</t>
  </si>
  <si>
    <t>18.9.97.2.1</t>
  </si>
  <si>
    <t>To establish the recommended configuration via GP:  
Set the following UI path to Disabled: Computer Configuration\Policies\Administrative Templates\Windows Components\Windows Remote Management (WinRM)\WinRM Service\Allow Basic authentication.</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</si>
  <si>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Service\Allow Basic authentication</t>
  </si>
  <si>
    <t>Win10-317</t>
  </si>
  <si>
    <t>This policy setting allows you to manage whether the Windows Remote Management (WinRM) service sends and receives unencrypted messages over the network.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</si>
  <si>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HKEY_LOCAL_MACHINE\SOFTWARE\Policies\Microsoft\Windows\WinRM\Service:AllowUnencryptedTraffic
</t>
  </si>
  <si>
    <t>18.9.97.2.3</t>
  </si>
  <si>
    <t>To establish the recommended configuration via GP:  
Set the following UI path to Disabled: Computer Configuration\Policies\Administrative Templates\Windows Components\Windows Remote Management (WinRM)\WinRM Service\Allow unencrypted traffic.</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</si>
  <si>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Service\Allow unencrypted traffic</t>
  </si>
  <si>
    <t>Win10-318</t>
  </si>
  <si>
    <t>Set "Disallow WinRM from storing RunAs credentials" to "Enabled"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</si>
  <si>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</si>
  <si>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 xml:space="preserve">Navigate to the UI Path articulated in the Remediation section and confirm it is set as prescribed. This group policy setting is backed by the following registry location:
HKEY_LOCAL_MACHINE\SOFTWARE\Policies\Microsoft\Windows\WinRM\Service:DisableRunAs
</t>
  </si>
  <si>
    <t>The setting "Disallow WinRM from storing RunAs credentials" is enabled</t>
  </si>
  <si>
    <t>The setting "Disallow WinRM from storing RunAs credentials" is not enabled.</t>
  </si>
  <si>
    <t>18.9.97.2.4</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</si>
  <si>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</si>
  <si>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To establish the recommended configuration via GP:  
Set the following UI path to Enabled: Computer Configuration\Policies\Administrative Templates\Windows Components\Windows Remote Management (WinRM)\WinRM Service\Disallow WinRM from storing RunAs credentials.</t>
  </si>
  <si>
    <t>Set "Disallow WinRM from storing RunAs credentials" to "Enabled". One method to achieve the recommended configuration via Group Policy is to perform the following:
Set the following UI path to Enabled:
Computer Configuration\Policies\Administrative Templates\Windows Components\Windows Remote Management (WinRM)\WinRM Service\Disallow WinRM from storing RunAs credentials</t>
  </si>
  <si>
    <t>Win10-319</t>
  </si>
  <si>
    <t>Set "Prevent users from modifying settings" to "Enabled"</t>
  </si>
  <si>
    <t>This policy setting prevent users from making changes to the Exploit protection settings area in the Windows Security settings.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</si>
  <si>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Defender Security Center\App and Browser protection:DisallowExploitProtectionOverride
</t>
  </si>
  <si>
    <t>The Set 'Prevent users from modifying settings' has been enabled.</t>
  </si>
  <si>
    <t>The Set Prevent users from modifying settings has not been enabled.</t>
  </si>
  <si>
    <t>18.9.99.2</t>
  </si>
  <si>
    <t>18.9.99.2.1</t>
  </si>
  <si>
    <t>Only authorized IT staff should be able to make changes to the exploit protection settings in order to ensure the organizations specific configuration is not modified.</t>
  </si>
  <si>
    <t>To establish the recommended configuration via GP:  
Set the following UI path to Enabled: Computer Configuration\Policies\Administrative Templates\Windows Components\Windows Defender Security Center\App and browser protection\Prevent users from modifying settings.</t>
  </si>
  <si>
    <t>Set "Prevent users from modifying settings" to "Enabled". One method to achieve the recommended configuration via Group Policy is to perform the following:
Set the following UI path to Enabled:
Computer Configuration\Policies\Administrative Templates\Windows Components\Windows Defender Security Center\App and browser protection\Prevent users from modifying settings</t>
  </si>
  <si>
    <t>Win10-320</t>
  </si>
  <si>
    <t>Set "Configure Automatic Updates" to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</si>
  <si>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recommendation, and instead configure it to Disabled so that the native Windows Update mechanism does not interfere with the 3rd-party patching process.</t>
  </si>
  <si>
    <t xml:space="preserve">Navigate to the UI Path articulated in the Remediation section and confirm it is set as prescribed. This group policy setting is backed by the following registry location:
HKEY_LOCAL_MACHINE\SOFTWARE\Policies\Microsoft\Windows\WindowsUpdate\AU:NoAutoUpdate
</t>
  </si>
  <si>
    <t>The setting "Configure Automatic Updates" is enabled</t>
  </si>
  <si>
    <t>The setting "Configure Automatic Updates" is not enabled.</t>
  </si>
  <si>
    <t>18.9.102</t>
  </si>
  <si>
    <t>18.9.102.2</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</si>
  <si>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</si>
  <si>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To establish the recommended configuration via GP:  
Set the following UI path to Enabled: Computer Configuration\Policies\Administrative Templates\Windows Components\Windows Update\Configure Automatic Updates.</t>
  </si>
  <si>
    <t>Set "Configure Automatic Updates" to "Enabled". One method to achieve the recommended configuration via Group Policy is to perform the following:
Set the following UI path to Enabled:
Computer Configuration\Policies\Administrative Templates\Windows Components\Windows Update\Configure Automatic Updates</t>
  </si>
  <si>
    <t>Win10-321</t>
  </si>
  <si>
    <t>Set "Configure Automatic Updates: Scheduled install day" to "0 - Every day"</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</si>
  <si>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Rule 18.9.102.2. It will have no impact if any other option is selected.</t>
  </si>
  <si>
    <t xml:space="preserve">Navigate to the UI Path articulated in the Remediation section and confirm it is set as prescribed. This group policy setting is backed by the following registry location:
HKEY_LOCAL_MACHINE\SOFTWARE\Policies\Microsoft\Windows\WindowsUpdate\AU:ScheduledInstallDay
</t>
  </si>
  <si>
    <t>The setting "Configure Automatic Updates: Scheduled install day" is set to "0 - Every day"</t>
  </si>
  <si>
    <t>The setting "Configure Automatic Updates: Scheduled install day" is not set to "0 - Every day".</t>
  </si>
  <si>
    <t>18.9.102.3</t>
  </si>
  <si>
    <t>To establish the recommended configuration via GP:  
Set the following UI path to 0 - Every day: Computer Configuration\Policies\Administrative Templates\Windows Components\Windows Update\Configure Automatic Updates: Scheduled install day.</t>
  </si>
  <si>
    <t>Set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Update\Configure Automatic Updates: Scheduled install day</t>
  </si>
  <si>
    <t>Win10-322</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</si>
  <si>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</si>
  <si>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</si>
  <si>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 xml:space="preserve">Navigate to the UI Path articulated in the Remediation section and confirm it is set as prescribed. This group policy setting is backed by the following registry location:
HKEY_LOCAL_MACHINE\SOFTWARE\Policies\Microsoft\Windows\WindowsUpdate\AU:NoAutoRebootWithLoggedOnUsers
</t>
  </si>
  <si>
    <t>The setting "No auto-restart with logged on users for scheduled automatic updates installations" is disabled</t>
  </si>
  <si>
    <t>The setting "No auto-restart with logged on users for scheduled automatic updates installations" is not disabled.</t>
  </si>
  <si>
    <t>18.9.102.4</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</si>
  <si>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</si>
  <si>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To establish the recommended configuration via GP:  
Set the following UI path to Disabled: Computer Configuration\Policies\Administrative Templates\Windows Components\Windows Update\No auto-restart with logged on users for scheduled automatic updates installations.</t>
  </si>
  <si>
    <t>Set "No auto-restart with logged on users for scheduled automatic updates installations" to "Disabled". One method to achieve the recommended configuration via Group Policy is to perform the following:
Set the following UI path to Disabled:
Computer Configuration\Policies\Administrative Templates\Windows Components\Windows Update\No auto-restart with logged on users for scheduled automatic updates installations</t>
  </si>
  <si>
    <t>Win10-323</t>
  </si>
  <si>
    <t>Set "Remove access to “Pause updates” feature" to "Enabled"</t>
  </si>
  <si>
    <t>This policy removes access to "Pause updates" feature.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</si>
  <si>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HKEY_LOCAL_MACHINE\SOFTWARE\Policies\Microsoft\Windows\WindowsUpdate:SetDisablePauseUXAccess
</t>
  </si>
  <si>
    <t xml:space="preserve">The “'Remove access to “Pause updates” feature has been set to enabled. </t>
  </si>
  <si>
    <t xml:space="preserve">The “'Remove access to “Pause updates” feature has not been set to enabled. </t>
  </si>
  <si>
    <t>18.9.102.5</t>
  </si>
  <si>
    <t>In order to ensure security and system updates are applied, system administrators should control when updates are applied to systems.</t>
  </si>
  <si>
    <t>To establish the recommended configuration via GP:  
Set the following UI path to Enabled: Computer Configuration\Policies\Administrative Templates\Windows Components\Windows Update\Remove access to “Pause updates” feature.</t>
  </si>
  <si>
    <t>Set "Remove access to “Pause updates” feature" to "Enabled". One method to achieve the recommended configuration via Group Policy is to perform the following:
Set the following UI path to Enabled:
Computer Configuration\Policies\Administrative Templates\Windows Components\Windows Update\Remove access to “Pause updates” feature</t>
  </si>
  <si>
    <t>Win10-324</t>
  </si>
  <si>
    <t>Set "Manage preview builds" to "Enabled: Disable preview builds"</t>
  </si>
  <si>
    <t>This policy setting determines whether users can access the Windows Insider Program controls in Settings -&gt; Update and Security. These controls enable users to make their devices available for downloading and installing preview (beta) builds of Windows software.
The recommended state for this setting is: Enabled: Disable preview builds.</t>
  </si>
  <si>
    <t xml:space="preserve">Navigate to the UI Path articulated in the Remediation section and confirm it is set as prescribed. This group policy setting is backed by the following registry location:
HKEY_LOCAL_MACHINE\SOFTWARE\Policies\Microsoft\Windows\WindowsUpdate:ManagePreviewBuilds
HKEY_LOCAL_MACHINE\SOFTWARE\Policies\Microsoft\Windows\WindowsUpdate:ManagePreviewBuildsPolicyValue
</t>
  </si>
  <si>
    <t>The 'Manage preview builds' has been set to 'Enabled: Disable preview builds'.</t>
  </si>
  <si>
    <t>The Manage preview builds has not been set to Enabled: Disable preview builds.</t>
  </si>
  <si>
    <t>18.9.102.1</t>
  </si>
  <si>
    <t>18.9.102.1.1</t>
  </si>
  <si>
    <t>To establish the recommended configuration via GP:  
Set the following UI path to Enabled: Disable preview builds: Computer Configuration\Policies\Administrative Templates\Windows Components\Windows Update\Windows Update for Business\Manage preview builds.</t>
  </si>
  <si>
    <t>Set "Manage preview builds" to "Enabled: Disable preview builds". One method to achieve the recommended configuration via Group Policy is to perform the following:
Set the following UI path to Enabled:
Disable preview builds: Computer Configuration\Policies\Administrative Templates\Windows Components\Windows Update\Windows Update for Business\Manage preview builds</t>
  </si>
  <si>
    <t>Win10-325</t>
  </si>
  <si>
    <t>Set "Select when Preview Builds and Feature Updates are received" to "Enabled: Semi-Annual Channel, 180 or more days"</t>
  </si>
  <si>
    <t>This policy setting determines the level of Preview Build or Feature Updates to receive, and when.
The Windows readiness level for each new Windows 10 Feature Update is classified in one of 5 categories, depending on your organizations level of comfort with receiving them:
- **Preview Build - Fast:** Devices set to this level will be the first to receive new builds of Windows with features not yet available to the general public. Select Fast to participate in identifying and reporting issues to Microsoft, and provide suggestions on new functionality.
- **Preview Build - Slow:** Devices set to this level receive new builds of Windows before they are available to the general public, but at a slower cadence than those set to Fast, and with changes and fixes identified in earlier builds.
- **Release Preview:** Receive builds of Windows just before Microsoft releases them to the general public.
- **Semi-Annual Channel (Targeted):** Receive feature updates when they are released to the general public.
- **Semi-Annual Channel:** Feature updates will arrive when they are declared Semi-Annual Channel. This usually occurs about 4 months after Semi-Annual Channel (Targeted), indicating that Microsoft, Independent Software Vendors (ISVs), partners and customer believe that the release is ready for broad deployment.
The recommended state for this setting is: Enabled: Semi-Annual Channel, 180 or more days.
**Note:** If the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10 R1703, values above 180 days are not recognized by the OS. Starting with Windows 10 R1703, the maximum number of days you can defer is 365 days.</t>
  </si>
  <si>
    <t xml:space="preserve">Navigate to the UI Path articulated in the Remediation section and confirm it is set as prescribed. This group policy setting is backed by the following registry location:
HKEY_LOCAL_MACHINE\SOFTWARE\Policies\Microsoft\Windows\WindowsUpdate:DeferFeatureUpdates
HKEY_LOCAL_MACHINE\SOFTWARE\Policies\Microsoft\Windows\WindowsUpdate:DeferFeatureUpdatesPeriodInDays
HKEY_LOCAL_MACHINE\SOFTWARE\Policies\Microsoft\Windows\WindowsUpdate:BranchReadinessLevel
</t>
  </si>
  <si>
    <t>The 'Select when Feature Updates are received' option has been set to 'Enabled: Current Branch for Business, 180 days'.</t>
  </si>
  <si>
    <t>The Select when Feature Updates are received option has not been set to Enabled: Current Branch for Business, 180 days.</t>
  </si>
  <si>
    <t>18.9.102.1.2</t>
  </si>
  <si>
    <t>Forcing new features without prior testing in your environment could cause software incompatibilities as well as introducing new bugs into the operating system. In an enterprise managed environment, it is generally preferred to delay Feature Updates until thorough testing and a deployment plan is in place. This recommendation delays the _automatic_ installation of new features as long as possible.</t>
  </si>
  <si>
    <t>To establish the recommended configuration via GP:  
Set the following UI path to Enabled: Semi-Annual Channel, 180 or more days: Computer Configuration\Policies\Administrative Templates\Windows Components\Windows Update\Windows Update for Business\Select when Preview Builds and Feature Updates are received.</t>
  </si>
  <si>
    <t>Set "Select when Preview Builds and Feature Updates are received" to "Enabled: Semi-Annual Channel, 180 or more days". One method to achieve the recommended configuration via Group Policy is to perform the following:
Set the following UI path to Enabled: Semi-Annual Channel, 180 or more days:
Computer Configuration\Policies\Administrative Templates\Windows Components\Windows Update\Windows Update for Business\Select when Preview Builds and Feature Updates are received</t>
  </si>
  <si>
    <t>Win10-326</t>
  </si>
  <si>
    <t>Set "Select when Quality Updates are received" to "Enabled: 0 days"</t>
  </si>
  <si>
    <t>This settings controls when Quality Updates are received.
The recommended state for this setting is: Enabled: 0 days.
**Note:** If the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</si>
  <si>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 xml:space="preserve">Navigate to the UI Path articulated in the Remediation section and confirm it is set as prescribed. This group policy setting is backed by the following registry location:
HKEY_LOCAL_MACHINE\SOFTWARE\Policies\Microsoft\Windows\WindowsUpdate:DeferQualityUpdates
HKEY_LOCAL_MACHINE\SOFTWARE\Policies\Microsoft\Windows\WindowsUpdate:DeferQualityUpdatesPeriodInDays
</t>
  </si>
  <si>
    <t>The 'Select when Quality Updates are received' option has been set to 'Enabled: 0 days'.</t>
  </si>
  <si>
    <t>The Select when Quality Updates are received option has not been set to Enabled: 0 days.</t>
  </si>
  <si>
    <t>18.9.102.1.3</t>
  </si>
  <si>
    <t>Quality Updates can contain important bug fixes and/or security patches, and should be installed as soon as possible.</t>
  </si>
  <si>
    <t>To establish the recommended configuration via GP:  
Set the following UI path to Enabled:0 days: Computer Configuration\Policies\Administrative Templates\Windows Components\Windows Update\Windows Update for Business\Select when Quality Updates are received.</t>
  </si>
  <si>
    <t>Set "Select when Quality Updates are received" to "Enabled: 0 days". One method to achieve the recommended configuration via Group Policy is to perform the following:
Set the following UI path to Enabled:0 days:
Computer Configuration\Policies\Administrative Templates\Windows Components\Windows Update\Windows Update for Business\Select when Quality Updates are received</t>
  </si>
  <si>
    <t>Win10-327</t>
  </si>
  <si>
    <t>Set "Enable screen saver" to "Enabled"</t>
  </si>
  <si>
    <t>This policy setting enables/disables the use of desktop screen savers.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</si>
  <si>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SID]\Software\Policies\Microsoft\Windows\Control Panel\Desktop:ScreenSaveActive
</t>
  </si>
  <si>
    <t>The setting "Enable screen saver" is enabled</t>
  </si>
  <si>
    <t>The setting "Enable screen saver" is not enabled.</t>
  </si>
  <si>
    <t>19.1.3</t>
  </si>
  <si>
    <t>19.1.3.1</t>
  </si>
  <si>
    <t>If a user forgets to lock their computer when they walk away, it is possible that a passerby will hijack it. Configuring a timed screen saver with password lock will help to protect against these hijacks.</t>
  </si>
  <si>
    <t>To establish the recommended configuration via GP:  
Set the following UI path to Enabled: User Configuration\Policies\Administrative Templates\Control Panel\Personalization\Enable screen saver.</t>
  </si>
  <si>
    <t>Set "Enable screen saver" to "Enabled". One method to achieve the recommended configuration via Group Policy is to perform the following:
Set the following UI path to Enabled:
User Configuration\Policies\Administrative Templates\Control Panel\Personalization\Enable screen saver</t>
  </si>
  <si>
    <t>Win10-328</t>
  </si>
  <si>
    <t>Set "Force specific screen saver: Screen saver executable name" to "Enabled: scrnsave.scr"</t>
  </si>
  <si>
    <t>This policy setting specifies the screen saver for the user's desktop.
The recommended state for this setting is: Enabled: scrnsave.scr.
**Note:** If the specified screen saver is not installed on a computer to which this setting applies, the setting is ignored.</t>
  </si>
  <si>
    <t xml:space="preserve">Navigate to the UI Path articulated in the Remediation section and confirm it is set as prescribed. This group policy setting is backed by the following registry location:
HKEY_USERS\[USER SID]\Software\Policies\Microsoft\Windows\Control Panel\Desktop:SCRNSAVE.EXE
</t>
  </si>
  <si>
    <t>The setting "Force specific screen saver: Screen saver executable name" is set to "Enabled: scrnsave.scr"</t>
  </si>
  <si>
    <t>The setting "Force specific screen saver: Screen saver executable name" is not set to "Enabled: scrnsave.scr".</t>
  </si>
  <si>
    <t>19.1.3.2</t>
  </si>
  <si>
    <t>To establish the recommended configuration via GP:  
Set the following UI path to Enabled: scrnsave.scr: User Configuration\Policies\Administrative Templates\Control Panel\Personalization\Force specific screen saver.</t>
  </si>
  <si>
    <t>Set "Force specific screen saver: Screen saver executable name" to "Enabled: scrnsave.scr". One method to achieve the recommended configuration via Group Policy is to perform the following:
Set the following UI path to Enabled: scrnsave.scr:
User Configuration\Policies\Administrative Templates\Control Panel\Personalization\Force specific screen saver</t>
  </si>
  <si>
    <t>Win10-329</t>
  </si>
  <si>
    <t>Set "Password protect the screen saver" to "Enabled"</t>
  </si>
  <si>
    <t>This setting determines whether screen savers used on the computer are password protected.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</si>
  <si>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SID]\Software\Policies\Microsoft\Windows\Control Panel\Desktop:ScreenSaverIsSecure
</t>
  </si>
  <si>
    <t>The setting "Password protect the screen saver" is enabled</t>
  </si>
  <si>
    <t>The setting "Password protect the screen saver" is not enabled.</t>
  </si>
  <si>
    <t>19.1.3.3</t>
  </si>
  <si>
    <t>To establish the recommended configuration via GP:  
Set the following UI path to Enabled: User Configuration\Policies\Administrative Templates\Control Panel\Personalization\Password protect the screen saver.</t>
  </si>
  <si>
    <t>Set "Password protect the screen saver" to "Enabled". One method to achieve the recommended configuration via Group Policy is to perform the following:
Set the following UI path to Enabled:
User Configuration\Policies\Administrative Templates\Control Panel\Personalization\Password protect the screen saver</t>
  </si>
  <si>
    <t>Win10-330</t>
  </si>
  <si>
    <t>Set "Screen saver timeout" to "Enabled: 900 seconds or fewer, but not 0"</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</si>
  <si>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</si>
  <si>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 xml:space="preserve">Navigate to the UI Path articulated in the Remediation section and confirm it is set as prescribed. This group policy setting is backed by the following registry location:
HKEY_USERS\[USER SID]\Software\Policies\Microsoft\Windows\Control Panel\Desktop:ScreenSaveTimeOut
</t>
  </si>
  <si>
    <t>The setting "Screen saver timeout" is set to "Enabled: 900 seconds or fewer, but not 0"</t>
  </si>
  <si>
    <t>The setting "Screen saver timeout" is not set to "Enabled: 900 seconds or fewer, but not 0".</t>
  </si>
  <si>
    <t>19.1.3.4</t>
  </si>
  <si>
    <t>To establish the recommended configuration via GP:  
Set the following UI path to Enabled: 900 or fewer, but not 0: User Configuration\Policies\Administrative Templates\Control Panel\Personalization\Screen saver timeout.</t>
  </si>
  <si>
    <t>Set "Screen saver timeout" to "Enabled: 900 seconds or fewer, but not 0". One method to achieve the recommended configuration via Group Policy is to perform the following:
Set the following UI path to Enabled: 900 or fewer, but not 0:
User Configuration\Policies\Administrative Templates\Control Panel\Personalization\Screen saver timeout</t>
  </si>
  <si>
    <t>Win10-331</t>
  </si>
  <si>
    <t>Set "Turn off toast notifications on the lock screen" to "Enabled"</t>
  </si>
  <si>
    <t>This policy setting turns off toast notifications on the lock screen.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</si>
  <si>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
</t>
  </si>
  <si>
    <t>The setting 'turn off toast notifications on the lock screen" is enabled</t>
  </si>
  <si>
    <t>The setting 'turn off toast notifications on the lock screen" is not enabled.</t>
  </si>
  <si>
    <t>19.5.1</t>
  </si>
  <si>
    <t>19.5.1.1</t>
  </si>
  <si>
    <t>While this feature can be handy for users, applications that provide toast notifications might display sensitive personal or business data while the device is left unattended.</t>
  </si>
  <si>
    <t>To establish the recommended configuration via GP:  
Set the following UI path to Enabled: User Configuration\Policies\Administrative Templates\Start Menu and Taskbar\Notifications\Turn off toast notifications on the lock screen.</t>
  </si>
  <si>
    <t>Set "Turn off toast notifications on the lock screen" to "Enabled". One method to achieve the recommended configuration via Group Policy is to perform the following:
Set the following UI path to Enabled:
User Configuration\Policies\Administrative Templates\Start Menu and Taskbar\Notifications\Turn off toast notifications on the lock screen</t>
  </si>
  <si>
    <t>Win10-332</t>
  </si>
  <si>
    <t>Set "Do not preserve zone information in file attachments" to "Disabled"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</si>
  <si>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</si>
  <si>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 xml:space="preserve">Navigate to the UI Path articulated in the Remediation section and confirm it is set as prescribed. This group policy setting is backed by the following registry location:
HKEY_USERS\[USER SID]\Software\Microsoft\Windows\CurrentVersion\Policies\Attachments:SaveZoneInformation
</t>
  </si>
  <si>
    <t>The setting "Do not preserve zone information in file attachments" is disabled</t>
  </si>
  <si>
    <t>The setting "Do not preserve zone information in file attachments" is not disabled.</t>
  </si>
  <si>
    <t>19.7.4</t>
  </si>
  <si>
    <t>19.7.4.1</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</si>
  <si>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</si>
  <si>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To establish the recommended configuration via GP:  
Set the following UI path to Disabled: User Configuration\Policies\Administrative Templates\Windows Components\Attachment Manager\Do not preserve zone information in file attachments.</t>
  </si>
  <si>
    <t>Set "Do not preserve zone information in file attachments" to "Disabled". One method to achieve the recommended configuration via Group Policy is to perform the following:
Set the following UI path to Disabled:
User Configuration\Policies\Administrative Templates\Windows Components\Attachment Manager\Do not preserve zone information in file attachments</t>
  </si>
  <si>
    <t>Win10-333</t>
  </si>
  <si>
    <t>Set "Notify antivirus programs when opening attachments" to "Enabled"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</si>
  <si>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</si>
  <si>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 xml:space="preserve">Navigate to the UI Path articulated in the Remediation section and confirm it is set as prescribed. This group policy setting is backed by the following registry location:
HKEY_USERS\[USER SID]\Software\Microsoft\Windows\CurrentVersion\Policies\Attachments:ScanWithAntiVirus
</t>
  </si>
  <si>
    <t>The setting "Notify antivirus programs when opening attachments" is enabled</t>
  </si>
  <si>
    <t>The setting "Notify antivirus programs when opening attachments" is not enabled.</t>
  </si>
  <si>
    <t>19.7.4.2</t>
  </si>
  <si>
    <t>Antivirus programs that do not perform on-access checks may not be able to scan downloaded files.</t>
  </si>
  <si>
    <t>To establish the recommended configuration via GP:  
Set the following UI path to Enabled: User Configuration\Policies\Administrative Templates\Windows Components\Attachment Manager\Notify antivirus programs when opening attachments.</t>
  </si>
  <si>
    <t>Set "Notify antivirus programs when opening attachments" to "Enabled". One method to achieve the recommended configuration via Group Policy is to perform the following:
Set the following UI path to Enabled:
User Configuration\Policies\Administrative Templates\Windows Components\Attachment Manager\Notify antivirus programs when opening attachments</t>
  </si>
  <si>
    <t>Win10-334</t>
  </si>
  <si>
    <t>Set "Configure Windows spotlight on lock screen" to Disabled"</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</si>
  <si>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</si>
  <si>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 xml:space="preserve">Navigate to the UI Path articulated in the Remediation section and confirm it is set as prescribed. This group policy setting is backed by the following registry location:
HKEY_USERS\[USER SID]\Software\Policies\Microsoft\Windows\CloudContent:ConfigureWindowsSpotlight
</t>
  </si>
  <si>
    <t>The "Configure Windows spotlight on lock screen" has been set to disable.</t>
  </si>
  <si>
    <t>The "Configure Windows spotlight on lock screen" has not been set to disable.</t>
  </si>
  <si>
    <t>19.7.7</t>
  </si>
  <si>
    <t>19.7.7.1</t>
  </si>
  <si>
    <t>Enabling this setting will help ensure your data is not shared with any third party. The Windows Spotlight feature collects data and uses that data to display suggested apps as well as images from the internet.</t>
  </si>
  <si>
    <t>To establish the recommended configuration via GP:  
Set the following UI path to Disabled: User Configuration\Policies\Administrative Templates\Windows Components\Cloud Content\Configure Windows spotlight on lock screen.</t>
  </si>
  <si>
    <t>Set "Configure Windows spotlight on lock screen" to Disabled". One method to achieve the recommended configuration via Group Policy is to perform the following:
Set the following UI path to Disabled:
User Configuration\Policies\Administrative Templates\Windows Components\Cloud Content\Configure Windows spotlight on lock screen</t>
  </si>
  <si>
    <t>Win10-335</t>
  </si>
  <si>
    <t>Set "Do not suggest third-party content in Windows spotlight" to "Enabled"</t>
  </si>
  <si>
    <t>This policy setting determines whether Windows will suggest apps and content from third-party software publishers.
The recommended state for this setting is: Enabled.</t>
  </si>
  <si>
    <t xml:space="preserve">Navigate to the UI Path articulated in the Remediation section and confirm it is set as prescribed. This group policy setting is backed by the following registry location:
HKEY_USERS\[USER SID]\Software\Policies\Microsoft\Windows\CloudContent:DisableThirdPartySuggestions
</t>
  </si>
  <si>
    <t>The setting "Prevent users from sharing files within their profile." is enabled</t>
  </si>
  <si>
    <t>The setting "Prevent users from sharing files within their profile" is not enabled.</t>
  </si>
  <si>
    <t>19.7.7.2</t>
  </si>
  <si>
    <t>To establish the recommended configuration via GP:  
Set the following UI path to Enabled: User Configuration\Policies\Administrative Templates\Windows Components\Cloud Content\Do not suggest third-party content in Windows spotlight.</t>
  </si>
  <si>
    <t>Set "Do not suggest third-party content in Windows spotlight" to "Enabled". One method to achieve the recommended configuration via Group Policy is to perform the following:
Set the following UI path to Enabled:
User Configuration\Policies\Administrative Templates\Windows Components\Cloud Content\Do not suggest third-party content in Windows spotlight</t>
  </si>
  <si>
    <t>Win10-336</t>
  </si>
  <si>
    <t>Set "Prevent users from sharing files within their profile." to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</si>
  <si>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</si>
  <si>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 xml:space="preserve">Navigate to the UI Path articulated in the Remediation section and confirm it is set as prescribed. This group policy setting is backed by the following registry location:
HKEY_USERS\[USER SID]\Software\Microsoft\Windows\CurrentVersion\Policies\Explorer:NoInplaceSharing
</t>
  </si>
  <si>
    <t>The "Prevent users from sharing files within their profile" has been enabled.</t>
  </si>
  <si>
    <t>The "Prevent users from sharing files within their profile" has not  been enabled.</t>
  </si>
  <si>
    <t>19.7.26</t>
  </si>
  <si>
    <t>19.7.26.1</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</si>
  <si>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</si>
  <si>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 xml:space="preserve">To establish the recommended configuration via GP:  
Set the following UI path to Enabled: User Configuration\Policies\Administrative Templates\Windows Components\Network Sharing\Prevent users from sharing files within their profile.
</t>
  </si>
  <si>
    <t>Set "Prevent users from sharing files within their profile." to "Enabled". One method to achieve the recommended configuration via Group Policy is to perform the following:
Set the following UI path to Enabled:
User Configuration\Policies\Administrative Templates\Windows Components\Network Sharing\Prevent users from sharing files within their profile</t>
  </si>
  <si>
    <t>Win10-337</t>
  </si>
  <si>
    <t xml:space="preserve">Navigate to the UI Path articulated in the Remediation section and confirm it is set as prescribed. This group policy setting is backed by the following registry location:
HKEY_USERS\[USER SID]\Software\Policies\Microsoft\Windows\Installer:AlwaysInstallElevated
</t>
  </si>
  <si>
    <t>19.7.41</t>
  </si>
  <si>
    <t>19.7.41.1</t>
  </si>
  <si>
    <t>To establish the recommended configuration via GP:  
Set the following UI path to Disabled: User Configuration\Policies\Administrative Templates\Windows Components\Windows Installer\Always install with elevated privileges.</t>
  </si>
  <si>
    <t>Set "Always install with elevated privileges" to "Disabled". One method to achieve the recommended configuration via Group Policy is to perform the following:
Set the following UI path to Disabled:
User Configuration\Policies\Administrative Templates\Windows Components\Windows Installer\Always install with elevated privileges</t>
  </si>
  <si>
    <t>Input of test results starting with this row require corresponding Test IDs in Column A. Insert new rows above here.</t>
  </si>
  <si>
    <t>Info</t>
  </si>
  <si>
    <t>Criticality Ratings</t>
  </si>
  <si>
    <t>Impact Statement</t>
  </si>
  <si>
    <t>Win10-20H2-01</t>
  </si>
  <si>
    <t xml:space="preserve">End of General Support:
Varies by build.  Look up dates at microsoft.com
</t>
  </si>
  <si>
    <t>Win10-20H2-02</t>
  </si>
  <si>
    <t>Win10-20H2-03</t>
  </si>
  <si>
    <t>Win10-20H2-04</t>
  </si>
  <si>
    <t>Win10-20H2-05</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</si>
  <si>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
**Note #2:** As of the publication of this benchmark, Microsoft currently has a maximum limit of 24 saved passwords. For more information, please visit [Enforce password history (Windows 10) - Windows security | Microsoft Docs](https://docs.microsoft.com/en-us/windows/security/threat-protection/security-policy-settings/enforce-password-history#:~:text=The%20Enforce%20password%20history%20policy,a%20long%20period%20of%20time.)</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</si>
  <si>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</si>
  <si>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To establish the recommended configuration via GP, set the following UI path to 24 or more password(s):
Computer Configuration\Policies\Windows Settings\Security Settings\Account Policies\Password Policy\Enforce password history.</t>
  </si>
  <si>
    <t>Win10-20H2-06</t>
  </si>
  <si>
    <t>The security setting "Maximum password age" is not set according to IRS Publication 1075 password requirement.</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</si>
  <si>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</si>
  <si>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To establish the recommended configuration via GP, set the following UI path to 90 or fewer days for Users, but not 0: 
Computer Configuration\Policies\Windows Settings\Security Settings\Account Policies\Password Policy\Maximum password age.</t>
  </si>
  <si>
    <t>Set "Maximum password age" to 90 or fewer days for all Users,  but not 0. One method to achieve the recommended configuration via Group Policy is to perform the following:
Set the following UI path to 90 or fewer days for all Users, but not 0:
Computer Configuration\Policies\Windows Settings\Security Settings\Account Policies\Password Policy\Maximum password age</t>
  </si>
  <si>
    <t>Win10-20H2-07</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</si>
  <si>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</si>
  <si>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Users may have favorite passwords that they like to use because they are easy to remember and they believe that their password choice is secure from compromise. Unfortunately, passwords are compromised and if an attacker is targeting a specific individual's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</si>
  <si>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</si>
  <si>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To establish the recommended configuration via GP, set the following UI path to 1 or more day(s):
Computer Configuration\Policies\Windows Settings\Security Settings\Account Policies\Password Policy\Minimum password age.</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</si>
  <si>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</si>
  <si>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Win10-20H2-08</t>
  </si>
  <si>
    <t>The setting "Minimum password length" is not set to "8 or more character(s)".</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</si>
  <si>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
**Note:** Older versions of Windows such as Windows 98 and Windows NT 4.0 do not support passwords that are longer than 8 characters. Computers that run these older operating systems are unable to authenticate with computers or domains that use accounts that require long passwords.</t>
  </si>
  <si>
    <t>Win10-20H2-09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</si>
  <si>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</si>
  <si>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</si>
  <si>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</si>
  <si>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To establish the recommended configuration via GP, set the following UI path to Enabled:
Computer Configuration\Policies\Windows Settings\Security Settings\Account Policies\Password Policy\Password must meet complexity requirements.</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</si>
  <si>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</si>
  <si>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Win10-20H2-10</t>
  </si>
  <si>
    <t>Set "Relax minimum password length limits" to enabled</t>
  </si>
  <si>
    <t>This policy setting determines whether the minimum password length setting can be increased beyond the legacy limit of 14 characters. For more information please see the following [Microsoft Security Blog](https://techcommunity.microsoft.com/t5/microsoft-security-baselines/security-baseline-draft-windows-10-and-windows-server-version/ba-p/1419213).
The recommended state for this setting is: `Enabled`.
**Note:** This setting only affects _local_ accounts on the computer. Domain accounts are only affected by settings on the Domain Controllers, because that is where domain accounts are stored.</t>
  </si>
  <si>
    <t>Navigate to the UI Path articulated in the Remediation section and confirm it is set as prescribed. This group policy setting is backed by the following registry location:
HKEY_LOCAL_MACHINE\System\CurrentControlSet\Control\SAM:RelaxMinimumPasswordLengthLimits</t>
  </si>
  <si>
    <t>The setting "Relax minimum password length limits" is enabled.</t>
  </si>
  <si>
    <t>The setting "Relax minimum password length limits" is not enabled.</t>
  </si>
  <si>
    <t>HPW100</t>
  </si>
  <si>
    <t>Other</t>
  </si>
  <si>
    <t>This setting will enable the enforcement of longer and generally stronger passwords or passphrases where MFA is not in use.</t>
  </si>
  <si>
    <t>The _Minimum password length_ setting may be configured higher than 14 characters.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t>
  </si>
  <si>
    <t>To establish the recommended configuration via GP, set the following UI path to Enabled:
Computer Configuration\Policies\Windows Settings\Security Settings\Account Policies\Password Policy\Relax minimum password length limits.</t>
  </si>
  <si>
    <t>Set "Relax minimum password length limits" to enabled. One method to achieve the recommended configuration via Group Policy is to perform the following:
Set the following UI path to Enabled:
Computer Configuration\Policies\Windows Settings\Security Settings\Account Policies\Password Policy\Relax minimum password length limits</t>
  </si>
  <si>
    <t>Win10-20H2-11</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</si>
  <si>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</si>
  <si>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</si>
  <si>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1.1.7</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</si>
  <si>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</si>
  <si>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To establish the recommended configuration via GP, set the following UI path to Disabled:
Computer Configuration\Policies\Windows Settings\Security Settings\Account Policies\Password Policy\Store passwords using reversible encryption.</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</si>
  <si>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</si>
  <si>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Win10-20H2-12</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</si>
  <si>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</si>
  <si>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setting "Account lockout duration" is set to "120" minutes or greater.</t>
  </si>
  <si>
    <t>The setting "Account lockout duration" is not set to "120"  minutes or greater.</t>
  </si>
  <si>
    <t>Updated to "120 or greater" - Pub 1075</t>
  </si>
  <si>
    <t>Although it may seem like a good idea to configure this policy setting to never automatically unlock an account, such a configuration can increase the number of requests that your organization's help desk receives to unlock accounts that were locked by mistake.</t>
  </si>
  <si>
    <t>To establish the recommended configuration via GP, set the following UI path to 120 or more minute(s):
Computer Configuration\Policies\Windows Settings\Security Settings\Account Policies\Account Lockout Policy\Account lockout duration.</t>
  </si>
  <si>
    <t>Win10-20H2-13</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</si>
  <si>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</si>
  <si>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</si>
  <si>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To establish the recommended configuration via GP, set the following UI path to 3 or fewer invalid login attempt(s), but not 0:
Computer Configuration\Policies\Windows Settings\Security Settings\Account Policies\Account Lockout Policy\Account lockout threshold.</t>
  </si>
  <si>
    <t>Win10-20H2-14</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</si>
  <si>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</si>
  <si>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</si>
  <si>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Win10-20H2-15</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</si>
  <si>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</si>
  <si>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None - this is the default behavior.</t>
  </si>
  <si>
    <t>To establish the recommended configuration via GP, set the following UI path to No One:
Computer Configuration\Policies\Windows Settings\Security Settings\Local Policies\User Rights Assignment\Access Credential Manager as a trusted caller.</t>
  </si>
  <si>
    <t>Win10-20H2-16</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</si>
  <si>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Remote Desktop Users`.</t>
  </si>
  <si>
    <t>The setting "Access this computer from the network" is set to "Administrators, Remote Desktop Users"</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</si>
  <si>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</si>
  <si>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be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</si>
  <si>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To establish the recommended configuration via GP, set the following UI path to Administrators, Remote Desktop Users:
Computer Configuration\Policies\Windows Settings\Security Settings\Local Policies\User Rights Assignment\Access this computer from the network.</t>
  </si>
  <si>
    <t>Win10-20H2-17</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</si>
  <si>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</si>
  <si>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There should be little or no impact because the **Act as part of the operating system** user right is rarely needed by any accounts other than the `Local System` account, which implicitly has this right.</t>
  </si>
  <si>
    <t>To establish the recommended configuration via GP, set the following UI path to No One:
Computer Configuration\Policies\Windows Settings\Security Settings\Local Policies\User Rights Assignment\Act as part of the operating system.</t>
  </si>
  <si>
    <t>Win10-20H2-18</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</si>
  <si>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</si>
  <si>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</si>
  <si>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To establish the recommended configuration via GP, set the following UI path to Administrators, LOCAL SERVICE, NETWORK SERVICE:
Computer Configuration\Policies\Windows Settings\Security Settings\Local Policies\User Rights Assignment\Adjust memory quotas for a process.</t>
  </si>
  <si>
    <t>Win10-20H2-19</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</si>
  <si>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is: `Administrators, Users`.
**Note:** The `Guest` account is also assigned this user right by default. Although this account is disabled by default, it's recommended that you configure this setting through Group Policy. However, this user right should generally be restricted to the `Administrators` and `Users` groups. Assign this user right to the `Backup Operators` group if your organization requires that they have this capability.</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</si>
  <si>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</si>
  <si>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To establish the recommended configuration via GP, set the following UI path to Administrators, Users:
Computer Configuration\Policies\Windows Settings\Security Settings\Local Policies\User Rights Assignment\Allow log on locally.</t>
  </si>
  <si>
    <t>Win10-20H2-20</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</si>
  <si>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
**Note:** The above list is to be treated as a whitelist, which implies that the above principals need not be present for assessment of this recommendation to pass.
**Note #2:** In all versions of Windows prior to Windows 7, **Remote Desktop Services** was known as **Terminal Services**, so you should substitute the older term if comparing against an older OS.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</si>
  <si>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</si>
  <si>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To establish the recommended configuration via GP, set the following UI path to Administrators, Remote Desktop Users:
Computer Configuration\Policies\Windows Settings\Security Settings\Local Policies\User Rights Assignment\Allow log on through Remote Desktop Services.</t>
  </si>
  <si>
    <t>Win10-20H2-21</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</si>
  <si>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</si>
  <si>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</si>
  <si>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To establish the recommended configuration via GP, set the following UI path to Administrators.
Computer Configuration\Policies\Windows Settings\Security Settings\Local Policies\User Rights Assignment\Back up files and directories.</t>
  </si>
  <si>
    <t>Win10-20H2-22</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</si>
  <si>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</si>
  <si>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There should be no impact, because time synchronization for most organizations should be fully automated for all computers that belong to the domain. Computers that do not belong to the domain should be configured to synchronize with an external source.</t>
  </si>
  <si>
    <t>To establish the recommended configuration via GP, set the following UI path to Administrators, LOCAL SERVICE:
Computer Configuration\Policies\Windows Settings\Security Settings\Local Policies\User Rights Assignment\Change the system time.</t>
  </si>
  <si>
    <t>Win10-20H2-23</t>
  </si>
  <si>
    <t>This setting determines which users can change the time zone of the computer. This ability holds no great danger for the computer and may be useful for mobile workers.
The recommended state for this setting is: `Administrators, LOCAL SERVICE, Users`.</t>
  </si>
  <si>
    <t>To establish the recommended configuration via GP, set the following UI path to Administrators, LOCAL SERVICE, Users:
Computer Configuration\Policies\Windows Settings\Security Settings\Local Policies\User Rights Assignment\Change the time zone.</t>
  </si>
  <si>
    <t>Win10-20H2-24</t>
  </si>
  <si>
    <t>This policy setting allows users to change the size of the pagefile. By making the pagefile extremely large or extremely small, an attacker could easily affect the performance of a compromised computer.
The recommended state for this setting is: `Administrators`.</t>
  </si>
  <si>
    <t>To establish the recommended configuration via GP, set the following UI path to Administrators:
Computer Configuration\Policies\Windows Settings\Security Settings\Local Policies\User Rights Assignment\Create a pagefile.</t>
  </si>
  <si>
    <t>Win10-20H2-25</t>
  </si>
  <si>
    <t>This policy setting allows a process to create an access token, which may provide elevated rights to access sensitive data.
The recommended state for this setting is: `No One`.
**Note:** This user right is considered a "sensitive privilege" for the purposes of auditing.</t>
  </si>
  <si>
    <t>To establish the recommended configuration via GP, set the following UI path to No One:
Computer Configuration\Policies\Windows Settings\Security Settings\Local Policies\User Rights Assignment\Create a token object.</t>
  </si>
  <si>
    <t>Win10-20H2-26</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</si>
  <si>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t>
  </si>
  <si>
    <t>To establish the recommended configuration via GP, set the following UI path to Administrators, LOCAL SERVICE, NETWORK SERVICE, SERVICE:
Computer Configuration\Policies\Windows Settings\Security Settings\Local Policies\User Rights Assignment\Create global objects.</t>
  </si>
  <si>
    <t>Win10-20H2-27</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</si>
  <si>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</si>
  <si>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To establish the recommended configuration via GP, set the following UI path to No One:
Computer Configuration\Policies\Windows Settings\Security Settings\Local Policies\User Rights Assignment\Create permanent shared objects.</t>
  </si>
  <si>
    <t>Win10-20H2-28</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</si>
  <si>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 and (when the _Hyper-V_ feature is installed) `NT VIRTUAL MACHINE\Virtual Machines`.</t>
  </si>
  <si>
    <t>In most cases there will be no impact because this is the default configuration. However, on Windows Workstations with the Hyper-V feature installed, this user right should also be granted to the special group `NT VIRTUAL MACHINE\Virtual Machines` - otherwise you will not be able to create new virtual machines.</t>
  </si>
  <si>
    <t>To implement the recommended configuration state, configure the following UI path:
Computer Configuration\Policies\Windows Settings\Security Settings\Local Policies\User Rights Assignment\Create symbolic links.</t>
  </si>
  <si>
    <t>Win10-20H2-29</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</si>
  <si>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</si>
  <si>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</si>
  <si>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To establish the recommended configuration via GP, set the following UI path to Administrators:
Computer Configuration\Policies\Windows Settings\Security Settings\Local Policies\User Rights Assignment\Debug programs.</t>
  </si>
  <si>
    <t>Win10-20H2-30</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</si>
  <si>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Local account`.
**Caution:** Configuring a standalone (non-domain-joined) workstation as described above may result in an inability to remotely administer the workstation.
**Note:** The security identifier `Local account` is not available in Windows 7 and Windows 8.0 unless [MSKB 2871997](http://support.microsoft.com/kb/2871997) has been installed.</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</si>
  <si>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</si>
  <si>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To establish the recommended configuration via GP, set the following UI path to include Guests, Local account:
Computer Configuration\Policies\Windows Settings\Security Settings\Local Policies\User Rights Assignment\Deny access to this computer from the network.</t>
  </si>
  <si>
    <t>Win10-20H2-31</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</si>
  <si>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</si>
  <si>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</si>
  <si>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To establish the recommended configuration via GP, set the following UI path to include Guests:
Computer Configuration\Policies\Windows Settings\Security Settings\Local Policies\User Rights Assignment\Deny log on as a batch job.</t>
  </si>
  <si>
    <t>Win10-20H2-32</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</si>
  <si>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</si>
  <si>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</si>
  <si>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If you assign the **Deny log on as a service** user right to specific accounts, services may not be able to start and a DoS condition could result.</t>
  </si>
  <si>
    <t>To establish the recommended configuration via GP, set the following UI path to include Guests:
Computer Configuration\Policies\Windows Settings\Security Settings\Local Policies\User Rights Assignment\Deny log on as a service.</t>
  </si>
  <si>
    <t>Win10-20H2-33</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</si>
  <si>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</si>
  <si>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</si>
  <si>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To establish the recommended configuration via GP, set the following UI path to include Guests:
Computer Configuration\Policies\Windows Settings\Security Settings\Local Policies\User Rights Assignment\Deny log on locally.</t>
  </si>
  <si>
    <t>Win10-20H2-34</t>
  </si>
  <si>
    <t>This policy setting determines whether users can log on as Remote Desktop clients. After the baseline workstation is joined to a domain environment, there is no need to use local accounts to access the workstation from the network. Domain accounts can access the workstation for administration and end-user processing. This user right supersedes the **Allow log on through Remote Desktop Services** user right if an account is subject to both policies.
The recommended state for this setting is to include: `Guests, Local account`.
**Caution:** Configuring a standalone (non-domain-joined) workstation as described above may result in an inability to remotely administer the workstation.
**Note:** The security identifier `Local account` is not available in Windows 7 and Windows 8.0 unless [MSKB 2871997](http://support.microsoft.com/kb/2871997) has been installed.
**Note #2:** In all versions of Windows prior to Windows 7, **Remote Desktop Services** was known as **Terminal Services**, so you should substitute the older term if comparing against an older OS.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</si>
  <si>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</si>
  <si>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To establish the recommended configuration via GP, set the following UI path to include Guests, Local account:
Computer Configuration\Policies\Windows Settings\Security Settings\Local Policies\User Rights Assignment\Deny log on through Remote Desktop Services.</t>
  </si>
  <si>
    <t>Win10-20H2-35</t>
  </si>
  <si>
    <t>This policy setting allows users to change the Trusted for Delegation setting on a computer object in Active Directory. Abuse of this privilege could allow unauthorized users to impersonate other users on the network.
The recommended state for this setting is: `No One`.
**Note:** This user right is considered a "sensitive privilege" for the purposes of auditing.</t>
  </si>
  <si>
    <t>To establish the recommended configuration via GP, set the following UI path to No One:
Computer Configuration\Policies\Windows Settings\Security Settings\Local Policies\User Rights Assignment\Enable computer and user accounts to be trusted for delegation.</t>
  </si>
  <si>
    <t>Win10-20H2-36</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</si>
  <si>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</si>
  <si>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If you remove the **Force shutdown from a remote system** user right from the Server Operators group you could limit the abilities of users who are assigned to specific administrative roles in your environment. You should confirm that delegated activities will not be adversely affected.</t>
  </si>
  <si>
    <t>To establish the recommended configuration via GP, set the following UI path to Administrators:
Computer Configuration\Policies\Windows Settings\Security Settings\Local Policies\User Rights Assignment\Force shutdown from a remote system.</t>
  </si>
  <si>
    <t>Win10-20H2-37</t>
  </si>
  <si>
    <t>This policy setting determines which users or processes can generate audit records in the Security log.
The recommended state for this setting is: `LOCAL SERVICE, NETWORK SERVICE`.
**Note:** This user right is considered a "sensitive privilege" for the purposes of auditing.</t>
  </si>
  <si>
    <t>On most computers, this is the default configuration and there will be no negative impact. However, if you have installed _Web Server (IIS)_, you will need to allow the IIS application pool(s) to be granted this user right.</t>
  </si>
  <si>
    <t>To establish the recommended configuration via GP, set the following UI path to LOCAL SERVICE, NETWORK SERVICE:
Computer Configuration\Policies\Windows Settings\Security Settings\Local Policies\User Rights Assignment\Generate security audits.</t>
  </si>
  <si>
    <t>Win10-20H2-38</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</si>
  <si>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**Note:** This user right is considered a "sensitive privilege" for the purposes of auditing.</t>
  </si>
  <si>
    <t>In most cases this configuration will have no impact. If you have installed _Web Server (IIS)_, you will need to also assign the user right to `IIS_IUSRS`.</t>
  </si>
  <si>
    <t>To establish the recommended configuration via GP, set the following UI path to Administrators, LOCAL SERVICE, NETWORK SERVICE, SERVICE:
Computer Configuration\Policies\Windows Settings\Security Settings\Local Policies\User Rights Assignment\Impersonate a client after authentication.</t>
  </si>
  <si>
    <t>Win10-20H2-39</t>
  </si>
  <si>
    <t>Set "Increase scheduling priority" to 'Administrators, Window Manager\Window Manager Group</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</si>
  <si>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 Window Manager\Window Manager Group`.</t>
  </si>
  <si>
    <t>The setting "Increase scheduling priority" is set to 'Administrators, Window Manager\Window Manager Group.</t>
  </si>
  <si>
    <t>A user who is assigned this user right could increase the scheduling priority of a process to Real-Time, which would leave little processing time for all other processes and could lead to a DoS condition.</t>
  </si>
  <si>
    <t>To establish the recommended configuration via GP, set the following UI path to Administrators, Window Manager\Window Manager Group:
Computer Configuration\Policies\Windows Settings\Security Settings\Local Policies\User Rights Assignment\Increase scheduling priority.</t>
  </si>
  <si>
    <t>Set "Increase scheduling priority" to 'Administrators, Window Manager\Window Manager Group. One method to achieve the recommended configuration via GP:
Set the following UI path to Administrators, Window Manager\Window Manager Group:
Computer Configuration\Policies\Windows Settings\Security Settings\Local Policies\User Rights Assignment\Increase scheduling priority</t>
  </si>
  <si>
    <t>Win10-20H2-40</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</si>
  <si>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</si>
  <si>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</si>
  <si>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To establish the recommended configuration via GP, set the following UI path to Administrators:
Computer Configuration\Policies\Windows Settings\Security Settings\Local Policies\User Rights Assignment\Load and unload device drivers.</t>
  </si>
  <si>
    <t>Win10-20H2-41</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</si>
  <si>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</si>
  <si>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2.2.27</t>
  </si>
  <si>
    <t>To establish the recommended configuration via GP, set the following UI path to No One:
Computer Configuration\Policies\Windows Settings\Security Settings\Local Policies\User Rights Assignment\Lock pages in memory.</t>
  </si>
  <si>
    <t>Win10-20H2-42</t>
  </si>
  <si>
    <t>This policy setting determines which users can change the auditing options for files and directories and clear the Security log.
The recommended state for this setting is: `Administrators`.
**Note:** This user right is considered a "sensitive privilege" for the purposes of auditing.</t>
  </si>
  <si>
    <t>To establish the recommended configuration via GP, set the following UI path to Administrators:
Computer Configuration\Policies\Windows Settings\Security Settings\Local Policies\User Rights Assignment\Manage auditing and security log.</t>
  </si>
  <si>
    <t>Win10-20H2-43</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</si>
  <si>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</si>
  <si>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To establish the recommended configuration via GP, set the following UI path to No One:
Computer Configuration\Policies\Windows Settings\Security Settings\Local Policies\User Rights Assignment\Modify an object label.</t>
  </si>
  <si>
    <t>Win10-20H2-44</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</si>
  <si>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</si>
  <si>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To establish the recommended configuration via GP, set the following UI path to Administrators:
Computer Configuration\Policies\Windows Settings\Security Settings\Local Policies\User Rights Assignment\Modify firmware environment values.</t>
  </si>
  <si>
    <t>Win10-20H2-45</t>
  </si>
  <si>
    <t>This policy setting allows users to manage the system's volume or disk configuration, which could allow a user to delete a volume and cause data loss as well as a denial-of-service condition.
The recommended state for this setting is: `Administrators`.</t>
  </si>
  <si>
    <t>To establish the recommended configuration via GP, set the following UI path to Administrators:
Computer Configuration\Policies\Windows Settings\Security Settings\Local Policies\User Rights Assignment\Perform volume maintenance tasks.</t>
  </si>
  <si>
    <t>Win10-20H2-46</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</si>
  <si>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</si>
  <si>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To establish the recommended configuration via GP, set the following UI path to Administrators:
Computer Configuration\Policies\Windows Settings\Security Settings\Local Policies\User Rights Assignment\Profile single process.</t>
  </si>
  <si>
    <t>Win10-20H2-47</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</si>
  <si>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</si>
  <si>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To establish the recommended configuration via GP, set the following UI path to Administrators, NT SERVICE\WdiServiceHost:
Computer Configuration\Policies\Windows Settings\Security Settings\Local Policies\User Rights Assignment\Profile system performance.</t>
  </si>
  <si>
    <t>Win10-20H2-48</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</si>
  <si>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t>
  </si>
  <si>
    <t>On most computers, this is the default configuration and there will be no negative impact. However, if you have installed _Web Server (IIS)_, you will need to allow the IIS application pool(s) to be granted this User Right Assignment.</t>
  </si>
  <si>
    <t>To establish the recommended configuration via GP, set the following UI path to LOCAL SERVICE, NETWORK SERVICE:
Computer Configuration\Policies\Windows Settings\Security Settings\Local Policies\User Rights Assignment\Replace a process level token.</t>
  </si>
  <si>
    <t>Win10-20H2-49</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</si>
  <si>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</si>
  <si>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</si>
  <si>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To establish the recommended configuration via GP, set the following UI path to Administrators:
Computer Configuration\Policies\Windows Settings\Security Settings\Local Policies\User Rights Assignment\Restore files and directories.</t>
  </si>
  <si>
    <t>Win10-20H2-50</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</si>
  <si>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 Users`.</t>
  </si>
  <si>
    <t>The impact of removing these default groups from the **Shut down the system** user right could limit the delegated abilities of assigned roles in your environment. You should confirm that delegated activities will not be adversely affected.</t>
  </si>
  <si>
    <t>To establish the recommended configuration via GP, set the following UI path to Administrators, Users:
Computer Configuration\Policies\Windows Settings\Security Settings\Local Policies\User Rights Assignment\Shut down the system.</t>
  </si>
  <si>
    <t>Win10-20H2-51</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</si>
  <si>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</si>
  <si>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2.2.39</t>
  </si>
  <si>
    <t>To establish the recommended configuration via GP, set the following UI path to Administrators:
Computer Configuration\Policies\Windows Settings\Security Settings\Local Policies\User Rights Assignment\Take ownership of files or other objects.</t>
  </si>
  <si>
    <t>Win10-20H2-52</t>
  </si>
  <si>
    <t>Set "Accounts: Administrator account status" to disabled</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</si>
  <si>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
The recommended state for this setting is: `Disabled`.</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</si>
  <si>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</si>
  <si>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To establish the recommended configuration via GP, set the following UI path to Disabled:
Computer Configuration\Policies\Windows Settings\Security Settings\Local Policies\Security Options\Accounts: Administrator account status.</t>
  </si>
  <si>
    <t>Win10-20H2-53</t>
  </si>
  <si>
    <t>This policy setting prevents users from adding new Microsoft accounts on this computer.
The recommended state for this setting is: `Users can't add or log on with Microsoft accounts`.</t>
  </si>
  <si>
    <t>Navigate to the UI Path articulated in the Remediation section and confirm it is set as prescribed. This group policy setting is backed by the following registry location:
HKEY_LOCAL_MACHINE\SOFTWARE\Microsoft\Windows\CurrentVersion\Policies\System:NoConnectedUser</t>
  </si>
  <si>
    <t>Users will not be able to log onto the computer with their Microsoft account.</t>
  </si>
  <si>
    <t>To establish the recommended configuration via GP, set the following UI path to Users can't add or log on with Microsoft accounts:
Computer Configuration\Policies\Windows Settings\Security Settings\Local Policies\Security Options\Accounts: Block Microsoft accounts.</t>
  </si>
  <si>
    <t>Win10-20H2-54</t>
  </si>
  <si>
    <t>Set "Accounts: Guest account status" to disabled</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</si>
  <si>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</si>
  <si>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</si>
  <si>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To establish the recommended configuration via GP, set the following UI path to Disabled:
Computer Configuration\Policies\Windows Settings\Security Settings\Local Policies\Security Options\Accounts: Guest account status.</t>
  </si>
  <si>
    <t>Win10-20H2-55</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</si>
  <si>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</si>
  <si>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</si>
  <si>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HKEY_LOCAL_MACHINE\SYSTEM\CurrentControlSet\Control\Lsa:LimitBlankPasswordUse</t>
  </si>
  <si>
    <t>To establish the recommended configuration via GP, set the following UI path to Enabled:
Computer Configuration\Policies\Windows Settings\Security Settings\Local Policies\Security Options\Accounts: Limit local account use of blank passwords to console logon only.</t>
  </si>
  <si>
    <t>Win10-20H2-56</t>
  </si>
  <si>
    <t>You will have to inform users who are authorized to use this account of the new account name. (The guidance for this setting assumes that the Administrator account was not disabled, which was recommended earlier in this chapter.)</t>
  </si>
  <si>
    <t>To establish the recommended configuration via GP, configure the following UI path:
Computer Configuration\Policies\Windows Settings\Security Settings\Local Policies\Security Options\Accounts: Rename administrator account.</t>
  </si>
  <si>
    <t>Win10-20H2-57</t>
  </si>
  <si>
    <t>There should be little impact, because the Guest account is disabled by default.</t>
  </si>
  <si>
    <t>To establish the recommended configuration via GP, configure the following UI path:
Computer Configuration\Policies\Windows Settings\Security Settings\Local Policies\Security Options\Accounts: Rename guest account.</t>
  </si>
  <si>
    <t>Configure "Accounts: Rename guest account". One method to achieve the recommended configuration via Group Policy is to perform the following:
Configure the following UI path:
Computer Configuration\Policies\Windows Settings\Security Settings\Local Policies\Security Options\Accounts: Rename guest account</t>
  </si>
  <si>
    <t>Win10-20H2-58</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</si>
  <si>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</si>
  <si>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</si>
  <si>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Navigate to the UI Path articulated in the Remediation section and confirm it is set as prescribed. This group policy setting is backed by the following registry location:
HKEY_LOCAL_MACHINE\SYSTEM\CurrentControlSet\Control\Lsa:SCENoApplyLegacyAuditPolicy</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</si>
  <si>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</si>
  <si>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Win10-20H2-59</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</si>
  <si>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</si>
  <si>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</si>
  <si>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HKEY_LOCAL_MACHINE\SYSTEM\CurrentControlSet\Control\Lsa:CrashOnAuditFail</t>
  </si>
  <si>
    <t>To establish the recommended configuration via GP, set the following UI path to Disabled:
Computer Configuration\Policies\Windows Settings\Security Settings\Local Policies\Security Options\Audit: Shut down system immediately if unable to log security audits.</t>
  </si>
  <si>
    <t>Win10-20H2-60</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</si>
  <si>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 and Interactive Users`.</t>
  </si>
  <si>
    <t>Navigate to the UI Path articulated in the Remediation section and confirm it is set as prescribed. This group policy setting is backed by the following registry location:
HKEY_LOCAL_MACHINE\SOFTWARE\Microsoft\Windows NT\CurrentVersion\Winlogon:AllocateDASD</t>
  </si>
  <si>
    <t>None - the default value is Administrators only. Administrators and Interactive Users will be able to format and eject removable NTFS media.</t>
  </si>
  <si>
    <t>To establish the recommended configuration via GP, set the following UI path to Administrators and Interactive Users:
Computer Configuration\Policies\Windows Settings\Security Settings\Local Policies\Security Options\Devices: Allowed to format and eject removable media.</t>
  </si>
  <si>
    <t>Win10-20H2-61</t>
  </si>
  <si>
    <t>Set "Domain member: Digitally encrypt or sign secure channel data (always)" to enabled</t>
  </si>
  <si>
    <t>This policy setting determines whether all secure channel traffic that is initiated by the domain member must be signed or encrypted.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</si>
  <si>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HKEY_LOCAL_MACHINE\SYSTEM\CurrentControlSet\Services\Netlogon\Parameters:RequireSignOrSeal</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</si>
  <si>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</si>
  <si>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To establish the recommended configuration via GP, set the following UI path to Enabled:
Computer Configuration\Policies\Windows Settings\Security Settings\Local Policies\Security Options\Domain member: Digitally encrypt or sign secure channel data (always).</t>
  </si>
  <si>
    <t>Win10-20H2-62</t>
  </si>
  <si>
    <t>Set "Domain member: Digitally encrypt secure channel data (when possible)" to enabled</t>
  </si>
  <si>
    <t>This policy setting determines whether a domain member should attempt to negotiate encryption for all secure channel traffic that it initiates.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</si>
  <si>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HKEY_LOCAL_MACHINE\SYSTEM\CurrentControlSet\Services\Netlogon\Parameters:SealSecureChannel</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</si>
  <si>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`Dsclient` installed.</t>
  </si>
  <si>
    <t>To establish the recommended configuration via GP, set the following UI path to Enabled:
Computer Configuration\Policies\Windows Settings\Security Settings\Local Policies\Security Options\Domain member: Digitally encrypt secure channel data (when possible).</t>
  </si>
  <si>
    <t>Win10-20H2-63</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</si>
  <si>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</si>
  <si>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</si>
  <si>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HKEY_LOCAL_MACHINE\SYSTEM\CurrentControlSet\Services\Netlogon\Parameters:SignSecureChannel</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</si>
  <si>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t>
  </si>
  <si>
    <t>To establish the recommended configuration via GP, set the following UI path to Enabled:
Computer Configuration\Policies\Windows Settings\Security Settings\Local Policies\Security Options\Domain member: Digitally sign secure channel data (when possible).</t>
  </si>
  <si>
    <t>Win10-20H2-64</t>
  </si>
  <si>
    <t>Set "Domain member: Disable machine account password changes" to disabled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</si>
  <si>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
**Note:**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</si>
  <si>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Navigate to the UI Path articulated in the Remediation section and confirm it is set as prescribed. This group policy setting is backed by the following registry location:
HKEY_LOCAL_MACHINE\SYSTEM\CurrentControlSet\Services\Netlogon\Parameters:DisablePasswordChange</t>
  </si>
  <si>
    <t>To establish the recommended configuration via GP, set the following UI path to Disabled:
Computer Configuration\Policies\Windows Settings\Security Settings\Local Policies\Security Options\Domain member: Disable machine account password changes.</t>
  </si>
  <si>
    <t>Win10-20H2-65</t>
  </si>
  <si>
    <t>This policy setting determines the maximum allowable age for a computer account password. By default, domain members automatically change their domain passwords every 30 days. If you increase this interval significantly so that the computers no longer change their passwords, an attacker would have more time to undertake a brute force attack against one of the computer accounts.
The recommended state for this setting is: `30 or fewer days, but not 0`.
**Note:** A value of `0` does not conform to the benchmark as it disables maximum password age.
**Note #2:**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</si>
  <si>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Navigate to the UI Path articulated in the Remediation section and confirm it is set as prescribed. This group policy setting is backed by the following registry location:
HKEY_LOCAL_MACHINE\System\CurrentControlSet\Services\Netlogon\Parameters:MaximumPasswordAge</t>
  </si>
  <si>
    <t>To establish the recommended configuration via GP, set the following UI path to 30 or fewer days, but not 0:
Computer Configuration\Policies\Windows Settings\Security Settings\Local Policies\Security Options\Domain member: Maximum machine account password age.</t>
  </si>
  <si>
    <t>Win10-20H2-66</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</si>
  <si>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</si>
  <si>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</si>
  <si>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HKEY_LOCAL_MACHINE\SYSTEM\CurrentControlSet\Services\Netlogon\Parameters:RequireStrongKey</t>
  </si>
  <si>
    <t>None - this is the default behavior. However, computers will not be able to join Windows NT 4.0 domains, and trusts between Active Directory domains and Windows NT-style domains may not work properly.</t>
  </si>
  <si>
    <t>To establish the recommended configuration via GP, set the following UI path to Enabled:
Computer Configuration\Policies\Windows Settings\Security Settings\Local Policies\Security Options\Domain member: Require strong (Windows 2000 or later) session key.</t>
  </si>
  <si>
    <t>Win10-20H2-67</t>
  </si>
  <si>
    <t>Set "Interactive logon: Do not require CTRL+ALT+DEL" to disabled</t>
  </si>
  <si>
    <t>This policy setting determines whether users must press CTRL+ALT+DEL before they log on.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</si>
  <si>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HKEY_LOCAL_MACHINE\SOFTWARE\Microsoft\Windows\CurrentVersion\Policies\System:DisableCAD</t>
  </si>
  <si>
    <t>Users must press CTRL+ALT+DEL before they log on to Windows unless they use a smart card for Windows logon. A smart card is a tamper-proof device that stores security information.</t>
  </si>
  <si>
    <t>To establish the recommended configuration via GP, set the following UI path to Disabled:
Computer Configuration\Policies\Windows Settings\Security Settings\Local Policies\Security Options\Interactive logon: Do not require CTRL+ALT+DEL.</t>
  </si>
  <si>
    <t>Win10-20H2-68</t>
  </si>
  <si>
    <t>Set "Interactive logon: Don't display last signed-in"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</si>
  <si>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</si>
  <si>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HKEY_LOCAL_MACHINE\SOFTWARE\Microsoft\Windows\CurrentVersion\Policies\System:DontDisplayLastUserName</t>
  </si>
  <si>
    <t>The name of the last user to successfully log on will not be displayed in the Windows logon screen.</t>
  </si>
  <si>
    <t>To establish the recommended configuration via GP, set the following UI path to Enabled:
Computer Configuration\Policies\Windows Settings\Security Settings\Local Policies\Security Options\Interactive logon: Don't display last signed-in.</t>
  </si>
  <si>
    <t>Set "Interactive logon: Don't display last signed-in" to "Enabled". One method to achieve the recommended configuration via Group Policy is to perform the following:
Set the following UI path to Enabled:
Computer Configuration\Policies\Windows Settings\Security Settings\Local Policies\Security Options\Interactive logon: Don't display last signed-in</t>
  </si>
  <si>
    <t>Win10-20H2-69</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</si>
  <si>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</si>
  <si>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Navigate to the UI Path articulated in the Remediation section and confirm it is set as prescribed. This group policy setting is backed by the following registry location:
HKEY_LOCAL_MACHINE\SOFTWARE\Microsoft\Windows\CurrentVersion\Policies\System:InactivityTimeoutSecs</t>
  </si>
  <si>
    <t>The screen saver will automatically activate when the computer has been unattended for the amount of time specified. The impact should be minimal since the screen saver is enabled by default.</t>
  </si>
  <si>
    <t>To establish the recommended configuration via GP, set the following UI path to 900 or fewer seconds, but not 0:
Computer Configuration\Policies\Windows Settings\Security Settings\Local Policies\Security Options\Interactive logon: Machine inactivity limit.</t>
  </si>
  <si>
    <t>Win10-20H2-70</t>
  </si>
  <si>
    <t>Navigate to the UI Path articulated in the Remediation section and confirm it is set as prescribed. This group policy setting is backed by the following registry location:
HKEY_LOCAL_MACHINE\SOFTWARE\Microsoft\Windows\CurrentVersion\Policies\System:LegalNoticeText</t>
  </si>
  <si>
    <t>HAC14</t>
  </si>
  <si>
    <t>HAC14: Warning banner is insufficient</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</si>
  <si>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</si>
  <si>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text for users attempting to log on.</t>
  </si>
  <si>
    <t>Win10-20H2-71</t>
  </si>
  <si>
    <t>Navigate to the UI Path articulated in the Remediation section and confirm it is set as prescribed. This group policy setting is backed by the following registry location:
HKEY_LOCAL_MACHINE\SOFTWARE\Microsoft\Windows\CurrentVersion\Policies\System:LegalNoticeCaption</t>
  </si>
  <si>
    <t>Users will have to acknowledge a dialog box with the configured title before they can log on to the computer.</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</si>
  <si>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</si>
  <si>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Win10-20H2-72</t>
  </si>
  <si>
    <t>This policy setting determines how far in advance users are warned that their password will expire. It is recommended that you configure this policy setting to at least 5 days but no more than 14 days to sufficiently warn users when their passwords will expire.
The recommended state for this setting is: ` 14 days`.</t>
  </si>
  <si>
    <t>Navigate to the UI Path articulated in the Remediation section and confirm it is set as prescribed. This group policy setting is backed by the following registry location:
HKEY_LOCAL_MACHINE\SOFTWARE\Microsoft\Windows NT\CurrentVersion\Winlogon:PasswordExpiryWarning</t>
  </si>
  <si>
    <t>Users will see a dialog box prompt to change their password each time that they log on to the domain when their password is configured to expire in 14 days.</t>
  </si>
  <si>
    <t>To establish the recommended configuration via GP, set the following UI path to a value 14 days:
Computer Configuration\Policies\Windows Settings\Security Settings\Local Policies\Security Options\Interactive logon: Prompt user to change password before expiration.</t>
  </si>
  <si>
    <t>Win10-20H2-73</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</si>
  <si>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</si>
  <si>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</si>
  <si>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</si>
  <si>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</si>
  <si>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Win10-20H2-74</t>
  </si>
  <si>
    <t>Set "Microsoft network client: Digitally sign communications (always)" to enabled</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</si>
  <si>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</si>
  <si>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HKEY_LOCAL_MACHINE\SYSTEM\CurrentControlSet\Services\LanmanWorkstation\Parameters:RequireSecuritySignature</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</si>
  <si>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</si>
  <si>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To establish the recommended configuration via GP, set the following UI path to Enabled:
Computer Configuration\Policies\Windows Settings\Security Settings\Local Policies\Security Options\Microsoft network client: Digitally sign communications (always).</t>
  </si>
  <si>
    <t>Win10-20H2-75</t>
  </si>
  <si>
    <t>Set "Microsoft network client: Digitally sign communications (if server agrees)" to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</si>
  <si>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</si>
  <si>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HKEY_LOCAL_MACHINE\SYSTEM\CurrentControlSet\Services\LanmanWorkstation\Parameters:EnableSecuritySignature</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</si>
  <si>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</si>
  <si>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To establish the recommended configuration via GP, set the following UI path to Enabled:
Computer Configuration\Policies\Windows Settings\Security Settings\Local Policies\Security Options\Microsoft network client: Digitally sign communications (if server agrees).</t>
  </si>
  <si>
    <t>Win10-20H2-76</t>
  </si>
  <si>
    <t>Set "Microsoft network client: Send unencrypted password to third-party SMB servers" to disabled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</si>
  <si>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</si>
  <si>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Navigate to the UI Path articulated in the Remediation section and confirm it is set as prescribed. This group policy setting is backed by the following registry location:
HKEY_LOCAL_MACHINE\SYSTEM\CurrentControlSet\Services\LanmanWorkstation\Parameters:EnablePlainTextPassword</t>
  </si>
  <si>
    <t>None - this is the default behavior.
Some very old applications and operating systems such as MS-DOS, Windows for Workgroups 3.11, and Windows 95a may not be able to communicate with the servers in your organization by means of the SMB protocol.</t>
  </si>
  <si>
    <t>To establish the recommended configuration via GP, set the following UI path to Disabled:
Computer Configuration\Policies\Windows Settings\Security Settings\Local Policies\Security Options\Microsoft network client: Send unencrypted password to third-party SMB servers.</t>
  </si>
  <si>
    <t>Win10-20H2-77</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</si>
  <si>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`30 or fewer minute(s)`.</t>
  </si>
  <si>
    <t>Navigate to the UI Path articulated in the Remediation section and confirm it is set as prescribed. This group policy setting is backed by the following registry location:
HKEY_LOCAL_MACHINE\SYSTEM\CurrentControlSet\Services\LanManServer\Parameters:AutoDisconnect</t>
  </si>
  <si>
    <t>There will be little impact because SMB sessions will be re-established automatically if the client resumes activity.</t>
  </si>
  <si>
    <t>To establish the recommended configuration via GP, set the following UI path to 30 or fewer minute(s):
Computer Configuration\Policies\Windows Settings\Security Settings\Local Policies\Security Options\Microsoft network server: Amount of idle time required before suspending session.</t>
  </si>
  <si>
    <t>Win10-20H2-78</t>
  </si>
  <si>
    <t>Set "Microsoft network server: Digitally sign communications (always)" to enabled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</si>
  <si>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</si>
  <si>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HKEY_LOCAL_MACHINE\SYSTEM\CurrentControlSet\Services\LanManServer\Parameters:RequireSecuritySignature</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</si>
  <si>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</si>
  <si>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To establish the recommended configuration via GP, set the following UI path to Enabled:
Computer Configuration\Policies\Windows Settings\Security Settings\Local Policies\Security Options\Microsoft network server: Digitally sign communications (always).</t>
  </si>
  <si>
    <t>Win10-20H2-79</t>
  </si>
  <si>
    <t>Set "Microsoft network server: Digitally sign communications (if client agrees)" to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</si>
  <si>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</si>
  <si>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HKEY_LOCAL_MACHINE\SYSTEM\CurrentControlSet\Services\LanManServer\Parameters:EnableSecuritySignature</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</si>
  <si>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</si>
  <si>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To establish the recommended configuration via GP, set the following UI path to Enabled:
Computer Configuration\Policies\Windows Settings\Security Settings\Local Policies\Security Options\Microsoft network server: Digitally sign communications (if client agrees).</t>
  </si>
  <si>
    <t>Win10-20H2-80</t>
  </si>
  <si>
    <t>Set "Microsoft network server: Disconnect clients when logon hours expire" to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</si>
  <si>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</si>
  <si>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HKEY_LOCAL_MACHINE\SYSTEM\CurrentControlSet\Services\LanManServer\Parameters:enableforcedlogoff</t>
  </si>
  <si>
    <t>None - this is the default behavior. If logon hours are not used in your organization, this policy setting will have no impact. If logon hours are used, existing user sessions will be forcibly terminated when their logon hours expire.</t>
  </si>
  <si>
    <t>To establish the recommended configuration via GP, set the following UI path to Enabled:
Computer Configuration\Policies\Windows Settings\Security Settings\Local Policies\Security Options\Microsoft network server: Disconnect clients when logon hours expire.</t>
  </si>
  <si>
    <t>Win10-20H2-81</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</si>
  <si>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t>
  </si>
  <si>
    <t>Navigate to the UI Path articulated in the Remediation section and confirm it is set as prescribed. This group policy setting is backed by the following registry location:
HKEY_LOCAL_MACHINE\SYSTEM\CurrentControlSet\Services\LanManServer\Parameters:SMBServerNameHardeningLevel</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</si>
  <si>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</si>
  <si>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</si>
  <si>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Set "Microsoft network server: Server SPN target name validation level" to "Accept if provided by client" or higher.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</si>
  <si>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Win10-20H2-82</t>
  </si>
  <si>
    <t>Set "Network access: Allow anonymous SID/Name translation" to disabled</t>
  </si>
  <si>
    <t>This policy setting determines whether an anonymous user can request security identifier (SID) attributes for another user, or use a SID to obtain its corresponding user name.
The recommended state for this setting is: `Disabled`.</t>
  </si>
  <si>
    <t>To establish the recommended configuration via GP, set the following UI path to Disabled:
Computer Configuration\Policies\Windows Settings\Security Settings\Local Policies\Security Options\Network access: Allow anonymous SID/Name translation.</t>
  </si>
  <si>
    <t>Win10-20H2-83</t>
  </si>
  <si>
    <t>Set "Network access: Do not allow anonymous enumeration of SAM accounts" to enabled</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</si>
  <si>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</si>
  <si>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HKEY_LOCAL_MACHINE\SYSTEM\CurrentControlSet\Control\Lsa:RestrictAnonymousSAM</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</si>
  <si>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</si>
  <si>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To establish the recommended configuration via GP, set the following UI path to Enabled:
Computer Configuration\Policies\Windows Settings\Security Settings\Local Policies\Security Options\Network access: Do not allow anonymous enumeration of SAM accounts.</t>
  </si>
  <si>
    <t>Win10-20H2-84</t>
  </si>
  <si>
    <t>Set "Network access: Do not allow anonymous enumeration of SAM accounts and shares" to enabled</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</si>
  <si>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</si>
  <si>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HKEY_LOCAL_MACHINE\SYSTEM\CurrentControlSet\Control\Lsa:RestrictAnonymous</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</si>
  <si>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</si>
  <si>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To establish the recommended configuration via GP, set the following UI path to Enabled:
Computer Configuration\Policies\Windows Settings\Security Settings\Local Policies\Security Options\Network access: Do not allow anonymous enumeration of SAM accounts and shares.</t>
  </si>
  <si>
    <t>Win10-20H2-85</t>
  </si>
  <si>
    <t>Set "Network access: Do not allow storage of passwords and credentials for network authentication" to enabled</t>
  </si>
  <si>
    <t>This policy setting determines whether Credential Manager (formerly called Stored User Names and Passwords) saves passwords or credentials for later use when it gains domain authentication.
The recommended state for this setting is: `Enabled`.
**Note:** Changes to this setting will not take effect until Windows is restarted.</t>
  </si>
  <si>
    <t>Navigate to the UI Path articulated in the Remediation section and confirm it is set as prescribed. This group policy setting is backed by the following registry location:
HKEY_LOCAL_MACHINE\SYSTEM\CurrentControlSet\Control\Lsa:DisableDomainCreds</t>
  </si>
  <si>
    <t>Credential Manager will not store passwords and credentials on the computer. Users will be forced to enter passwords whenever they log on to their Passport account or other network resources that aren't accessible to their domain account. Testing has shown that clients running Windows Vista or Windows Server 2008 will be unable to connect to Distributed File System (DFS) shares in untrusted domains. Enabling this setting also makes it impossible to specify alternate credentials for scheduled tasks, this can cause a variety of problems. For example, some third party backup products will no longer work. This policy setting should have no impact on users who access network resources that are configured to allow access with their Active Directory-based domain account.</t>
  </si>
  <si>
    <t>To establish the recommended configuration via GP, set the following UI path to Enabled:
Computer Configuration\Policies\Windows Settings\Security Settings\Local Policies\Security Options\Network access: Do not allow storage of passwords and credentials for network authentication.</t>
  </si>
  <si>
    <t>Set "Network access: Do not allow storage of passwords and credentials for network authentication"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</si>
  <si>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Win10-20H2-86</t>
  </si>
  <si>
    <t>Set "Network access: Let Everyone permissions apply to anonymous users" to disabled</t>
  </si>
  <si>
    <t>This policy setting determines what additional permissions are assigned for anonymous connections to the computer.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</si>
  <si>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HKEY_LOCAL_MACHINE\SYSTEM\CurrentControlSet\Control\Lsa:EveryoneIncludesAnonymous</t>
  </si>
  <si>
    <t>To establish the recommended configuration via GP, set the following UI path to Disabled:
Computer Configuration\Policies\Windows Settings\Security Settings\Local Policies\Security Options\Network access: Let Everyone permissions apply to anonymous users.</t>
  </si>
  <si>
    <t>Win10-20H2-87</t>
  </si>
  <si>
    <t>This policy setting determines which communication sessions, or pipes, will have attributes and permissions that allow anonymous access.
The recommended state for this setting is: `&lt;blank&gt;` (i.e. None).</t>
  </si>
  <si>
    <t>Navigate to the UI Path articulated in the Remediation section and confirm it is set as prescribed. This group policy setting is backed by the following registry location:
HKEY_LOCAL_MACHINE\SYSTEM\CurrentControlSet\Services\LanManServer\Parameters:NullSessionPipes</t>
  </si>
  <si>
    <t>This configuration will disable null session access over named pipes, and applications that rely on this feature or on unauthenticated access to named pipes will no longer function.</t>
  </si>
  <si>
    <t>To establish the recommended configuration via GP, set the following UI path to &lt;blank&gt; (i.e. None):
Computer Configuration\Policies\Windows Settings\Security Settings\Local Policies\Security Options\Network access: Named Pipes that can be accessed anonymously.</t>
  </si>
  <si>
    <t>Win10-20H2-88</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</si>
  <si>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</si>
  <si>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Navigate to the UI Path articulated in the Remediation section and confirm it is set as prescribed. This group policy setting is backed by the following registry location:
HKEY_LOCAL_MACHINE\SYSTEM\CurrentControlSet\Control\SecurePipeServers\Winreg\AllowedExactPaths:Machine</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</si>
  <si>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</si>
  <si>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</si>
  <si>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Set "Network access: Remotely accessible registry paths".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</si>
  <si>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Win10-20H2-89</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</si>
  <si>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t>
  </si>
  <si>
    <t>Navigate to the UI Path articulated in the Remediation section and confirm it is set as prescribed. This group policy setting is backed by the following registry location:
HKEY_LOCAL_MACHINE\SYSTEM\CurrentControlSet\Control\SecurePipeServers\Winreg\AllowedPaths:Machine</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</si>
  <si>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t>
  </si>
  <si>
    <t>Set "Network access: Remotely accessible registry paths and sub-paths". One method to achieve the recommended configuration via Group Policy is to perform the following: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t>
  </si>
  <si>
    <t>Win10-20H2-90</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</si>
  <si>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</si>
  <si>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</si>
  <si>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HKEY_LOCAL_MACHINE\SYSTEM\CurrentControlSet\Services\LanManServer\Parameters:RestrictNullSessAccess</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</si>
  <si>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</si>
  <si>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To establish the recommended configuration via GP, set the following UI path to Enabled:
Computer Configuration\Policies\Windows Settings\Security Settings\Local Policies\Security Options\Network access: Restrict anonymous access to Named Pipes and Shares.</t>
  </si>
  <si>
    <t>Win10-20H2-91</t>
  </si>
  <si>
    <t>This policy setting allows you to restrict remote RPC connections to SAM.
The recommended state for this setting is: `Administrators: Remote Access: Allow`.
**Note:** A Windows 10 R1607, Server 2016 or newer OS is required to access and set this value in Group Policy.</t>
  </si>
  <si>
    <t>Navigate to the UI Path articulated in the Remediation section and confirm it is set as prescribed. This group policy setting is backed by the following registry location:
HKEY_LOCAL_MACHINE\SYSTEM\CurrentControlSet\Control\Lsa:restrictremotesam</t>
  </si>
  <si>
    <t>To establish the recommended configuration via GP, set the following UI path to Administrators: Remote Access: Allow:
Computer Configuration\Policies\Windows Settings\Security Settings\Local Policies\Security Options\Network access: Restrict clients allowed to make remote calls to SAM.</t>
  </si>
  <si>
    <t>Win10-20H2-92</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</si>
  <si>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`&lt;blank&gt;` (i.e. None).</t>
  </si>
  <si>
    <t>Navigate to the UI Path articulated in the Remediation section and confirm it is set as prescribed. This group policy setting is backed by the following registry location:
HKEY_LOCAL_MACHINE\SYSTEM\CurrentControlSet\Services\LanManServer\Parameters:NullSessionShares</t>
  </si>
  <si>
    <t>To establish the recommended configuration via GP, set the following UI path to &lt;blank&gt; (i.e. None):
Computer Configuration\Policies\Windows Settings\Security Settings\Local Policies\Security Options\Network access: Shares that can be accessed anonymously.</t>
  </si>
  <si>
    <t>Win10-20H2-93</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</si>
  <si>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</si>
  <si>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Navigate to the UI Path articulated in the Remediation section and confirm it is set as prescribed. This group policy setting is backed by the following registry location:
HKEY_LOCAL_MACHINE\SYSTEM\CurrentControlSet\Control\Lsa:ForceGuest</t>
  </si>
  <si>
    <t>None - this is the default configuration for domain-joined computers.</t>
  </si>
  <si>
    <t>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t>
  </si>
  <si>
    <t>Win10-20H2-94</t>
  </si>
  <si>
    <t>Set "Network security: Allow Local System to use computer identity for NTLM" to enabled</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</si>
  <si>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</si>
  <si>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HKEY_LOCAL_MACHINE\SYSTEM\CurrentControlSet\Control\Lsa:UseMachineId</t>
  </si>
  <si>
    <t>Services running as Local System that use Negotiate when reverting to NTLM authentication will use the computer identity. This might cause some authentication requests between Windows operating systems to fail and log an error.</t>
  </si>
  <si>
    <t>To establish the recommended configuration via GP, set the following UI path to Enabled:
Computer Configuration\Policies\Windows Settings\Security Settings\Local Policies\Security Options\Network security: Allow Local System to use computer identity for NTLM.</t>
  </si>
  <si>
    <t>Win10-20H2-95</t>
  </si>
  <si>
    <t>Set "Network security: Allow LocalSystem NULL session fallback" to disabled</t>
  </si>
  <si>
    <t>This policy setting determines whether NTLM is allowed to fall back to a NULL session when used with LocalSystem.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</si>
  <si>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HKEY_LOCAL_MACHINE\SYSTEM\CurrentControlSet\Control\Lsa\MSV1_0:AllowNullSessionFallback</t>
  </si>
  <si>
    <t>None - this is the default behavior. Any applications that require NULL sessions for LocalSystem will not work as designed.</t>
  </si>
  <si>
    <t>To establish the recommended configuration via GP, set the following UI path to Disabled:
Computer Configuration\Policies\Windows Settings\Security Settings\Local Policies\Security Options\Network security: Allow LocalSystem NULL session fallback.</t>
  </si>
  <si>
    <t>Win10-20H2-96</t>
  </si>
  <si>
    <t>Set "Network Security: Allow PKU2U authentication requests to this computer to use online identities" to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</si>
  <si>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</si>
  <si>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HKEY_LOCAL_MACHINE\SYSTEM\CurrentControlSet\Control\Lsa\pku2u:AllowOnlineID</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</si>
  <si>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</si>
  <si>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Win10-20H2-97</t>
  </si>
  <si>
    <t>This policy setting allows you to set the encryption types that Kerberos is allowed to use.
The recommended state for this setting is: `AES128_HMAC_SHA1, AES256_HMAC_SHA1, Future encryption types`.
**Note:** Some legacy applications and OSes may still require `RC4_HMAC_MD5` - we recommend you test in your environment and verify whether you can safely remove it.</t>
  </si>
  <si>
    <t>If not selected, the encryption type will not be allowed. This setting may affect compatibility with client computers or services and applications. Multiple selections are permitted.
**Note:** Some legacy applications and OSes may still require `RC4_HMAC_MD5` - we recommend you test in your environment and verify whether you can safely remove it.
**Note #2:** Windows Vista and below allow DES for Kerberos by default, but later OS versions do not.
**Note #3:** Some prerequisites might need to be met on Domain Controllers to support Kerberos AES 128 and 256 bit encryption types, as well as enabling support for Kerberos AES 128 and 256 bit on user accounts (in account options) for this recommendation to work correctly.</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</si>
  <si>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</si>
  <si>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Win10-20H2-98</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</si>
  <si>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</si>
  <si>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</si>
  <si>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HKEY_LOCAL_MACHINE\SYSTEM\CurrentControlSet\Control\Lsa:NoLMHash</t>
  </si>
  <si>
    <t>None - this is the default behavior. Earlier operating systems such as Windows 95, Windows 98, and Windows ME as well as some third-party applications will fail.</t>
  </si>
  <si>
    <t>To establish the recommended configuration via GP, set the following UI path to Enabled:
Computer Configuration\Policies\Windows Settings\Security Settings\Local Policies\Security Options\Network security: Do not store LAN Manager hash value on next password change.</t>
  </si>
  <si>
    <t>Win10-20H2-99</t>
  </si>
  <si>
    <t>Set "Network security: Force logoff when logon hours expire" to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</si>
  <si>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</si>
  <si>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To establish the recommended configuration via GP, set the following UI path to Enabled.
Computer Configuration\Policies\Windows Settings\Security Settings\Local Policies\Security Options\Network security: Force logoff when logon hours expire.</t>
  </si>
  <si>
    <t>Win10-20H2-100</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</si>
  <si>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</si>
  <si>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Navigate to the UI Path articulated in the Remediation section and confirm it is set as prescribed. This group policy setting is backed by the following registry location:
HKEY_LOCAL_MACHINE\SYSTEM\CurrentControlSet\Control\Lsa:LmCompatibilityLevel</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</si>
  <si>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</si>
  <si>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</si>
  <si>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</si>
  <si>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Win10-20H2-101</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</si>
  <si>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</si>
  <si>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Navigate to the UI Path articulated in the Remediation section and confirm it is set as prescribed. This group policy setting is backed by the following registry location:
HKEY_LOCAL_MACHINE\SYSTEM\CurrentControlSet\Services\LDAP:LDAPClientIntegrity</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</si>
  <si>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</si>
  <si>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</si>
  <si>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Win10-20H2-102</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</si>
  <si>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</si>
  <si>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Navigate to the UI Path articulated in the Remediation section and confirm it is set as prescribed. This group policy setting is backed by the following registry location:
HKEY_LOCAL_MACHINE\SYSTEM\CurrentControlSet\Control\Lsa\MSV1_0:NTLMMinClientSec</t>
  </si>
  <si>
    <t>NTLM connections will fail if NTLMv2 protocol and strong encryption (128-bit) are not **both** negotiated. Client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</si>
  <si>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</si>
  <si>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Win10-20H2-103</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</si>
  <si>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</si>
  <si>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Navigate to the UI Path articulated in the Remediation section and confirm it is set as prescribed. This group policy setting is backed by the following registry location:
HKEY_LOCAL_MACHINE\SYSTEM\CurrentControlSet\Control\Lsa\MSV1_0:NTLMMinServerSec</t>
  </si>
  <si>
    <t>NTLM connections will fail if NTLMv2 protocol and strong encryption (128-bit) are not **both** negotiated. Server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</si>
  <si>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</si>
  <si>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Win10-20H2-104</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</si>
  <si>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</si>
  <si>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</si>
  <si>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Manager\Kernel:ObCaseInsensitive</t>
  </si>
  <si>
    <t>To establish the recommended configuration via GP, set the following UI path to Enabled:
Computer Configuration\Policies\Windows Settings\Security Settings\Local Policies\Security Options\System objects: Require case insensitivity for non-Windows subsystems.</t>
  </si>
  <si>
    <t>Win10-20H2-105</t>
  </si>
  <si>
    <t>Set "System objects: Strengthen default permissions of internal system objects (e.g. Symbolic Links)" to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</si>
  <si>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</si>
  <si>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Manager:ProtectionMode</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</si>
  <si>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</si>
  <si>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Win10-20H2-106</t>
  </si>
  <si>
    <t>Set "User Account Control: Admin Approval Mode for the Built-in Administrator account" to enabled</t>
  </si>
  <si>
    <t>This policy setting controls the behavior of Admin Approval Mode for the built-in Administrator account.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</si>
  <si>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HKEY_LOCAL_MACHINE\SOFTWARE\Microsoft\Windows\CurrentVersion\Policies\System:FilterAdministratorToken</t>
  </si>
  <si>
    <t>The built-in Administrator account uses Admin Approval Mode. Users that log on using the local Administrator account will be prompted for consent whenever a program requests an elevation in privilege, just like any other user would.</t>
  </si>
  <si>
    <t>To establish the recommended configuration via GP, set the following UI path to Enabled:
Computer Configuration\Policies\Windows Settings\Security Settings\Local Policies\Security Options\User Account Control: Admin Approval Mode for the Built-in Administrator account.</t>
  </si>
  <si>
    <t>Win10-20H2-107</t>
  </si>
  <si>
    <t>This policy setting controls the behavior of the elevation prompt for administrators.
The recommended state for this setting is: `Prompt for consent on the secure desktop`.</t>
  </si>
  <si>
    <t>Navigate to the UI Path articulated in the Remediation section and confirm it is set as prescribed. This group policy setting is backed by the following registry location:
HKEY_LOCAL_MACHINE\SOFTWARE\Microsoft\Windows\CurrentVersion\Policies\System:ConsentPromptBehaviorAdmin</t>
  </si>
  <si>
    <t>When an operation (including execution of a Windows binary) requires elevation of privilege, the user is prompted on the secure desktop to select either Permit or Deny. If the user selects Permit, the operation continues with the user's highest available privilege.</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</si>
  <si>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</si>
  <si>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Win10-20H2-108</t>
  </si>
  <si>
    <t>This policy setting controls the behavior of the elevation prompt for standard users.
The recommended state for this setting is: `Automatically deny elevation requests`.</t>
  </si>
  <si>
    <t>Navigate to the UI Path articulated in the Remediation section and confirm it is set as prescribed. This group policy setting is backed by the following registry location:
HKEY_LOCAL_MACHINE\SOFTWARE\Microsoft\Windows\CurrentVersion\Policies\System:ConsentPromptBehaviorUser</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</si>
  <si>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</si>
  <si>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</si>
  <si>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Win10-20H2-109</t>
  </si>
  <si>
    <t>Set "User Account Control: Detect application installations and prompt for elevation" to enabled</t>
  </si>
  <si>
    <t>This policy setting controls the behavior of application installation detection for the computer.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</si>
  <si>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HKEY_LOCAL_MACHINE\SOFTWARE\Microsoft\Windows\CurrentVersion\Policies\System:EnableInstallerDetection</t>
  </si>
  <si>
    <t>When an application installation package is detected that requires elevation of privilege, the user is prompted to enter an administrative user name and password. If the user enters valid credentials, the operation continues with the applicable privilege.</t>
  </si>
  <si>
    <t>To establish the recommended configuration via GP, set the following UI path to Enabled:
Computer Configuration\Policies\Windows Settings\Security Settings\Local Policies\Security Options\User Account Control: Detect application installations and prompt for elevation.</t>
  </si>
  <si>
    <t>Win10-20H2-110</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</si>
  <si>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</si>
  <si>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</si>
  <si>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HKEY_LOCAL_MACHINE\SOFTWARE\Microsoft\Windows\CurrentVersion\Policies\System:EnableSecureUIAPaths</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</si>
  <si>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</si>
  <si>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</si>
  <si>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Win10-20H2-111</t>
  </si>
  <si>
    <t>Set "User Account Control: Run all administrators in Admin Approval Mode" to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</si>
  <si>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</si>
  <si>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Navigate to the UI Path articulated in the Remediation section and confirm it is set as prescribed. This group policy setting is backed by the following registry location:
HKEY_LOCAL_MACHINE\SOFTWARE\Microsoft\Windows\CurrentVersion\Policies\System:EnableLUA</t>
  </si>
  <si>
    <t>None - this is the default behavior. Users and administrators will need to learn to work with UAC prompts and adjust their work habits to use least privilege operations.</t>
  </si>
  <si>
    <t>To establish the recommended configuration via GP, set the following UI path to Enabled:
Computer Configuration\Policies\Windows Settings\Security Settings\Local Policies\Security Options\User Account Control: Run all administrators in Admin Approval Mode.</t>
  </si>
  <si>
    <t>Win10-20H2-112</t>
  </si>
  <si>
    <t>Set "User Account Control: Switch to the secure desktop when prompting for elevation" to enabled</t>
  </si>
  <si>
    <t>This policy setting controls whether the elevation request prompt is displayed on the interactive user's desktop or the secure desktop.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</si>
  <si>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HKEY_LOCAL_MACHINE\SOFTWARE\Microsoft\Windows\CurrentVersion\Policies\System:PromptOnSecureDesktop</t>
  </si>
  <si>
    <t>To establish the recommended configuration via GP, set the following UI path to Enabled:
Computer Configuration\Policies\Windows Settings\Security Settings\Local Policies\Security Options\User Account Control: Switch to the secure desktop when prompting for elevation.</t>
  </si>
  <si>
    <t>Win10-20H2-113</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</si>
  <si>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</si>
  <si>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</si>
  <si>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HKEY_LOCAL_MACHINE\SOFTWARE\Microsoft\Windows\CurrentVersion\Policies\System:EnableVirtualization
</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</si>
  <si>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</si>
  <si>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Win10-20H2-114</t>
  </si>
  <si>
    <t>Set "Computer Browser (Browser)"  to disabled or "Not Installed"</t>
  </si>
  <si>
    <t>Maintains an updated list of computers on the network and supplies this list to computers designated as browsers. 
The recommended state for this setting is: `Disabled` or `Not Installed`.
**Note:** In Windows 8.1 and Windows 10, this service is bundled with the _SMB 1.0/CIFS File Sharing Support_ optional feature. As a result, removing that feature (highly recommended unless backward compatibility is needed to XP/2003 and older Windows OSes - see [Stop using SMB1 | Storage at Microsoft](https://blogs.technet.microsoft.com/filecab/2016/09/16/stop-using-smb1/)) will also remediate this recommendation. The feature is not installed by default starting with Windows 10 R1709.</t>
  </si>
  <si>
    <t>Navigate to the UI Path articulated in the Remediation section and confirm it is set as prescribed. This group policy setting is backed by the following registry location:
HKEY_LOCAL_MACHINE\SYSTEM\CurrentControlSet\Services\Browser:Start</t>
  </si>
  <si>
    <t>The list of computers and their shares on the network will not be updated or maintained.</t>
  </si>
  <si>
    <t>To establish the recommended configuration via GP, set the following UI path to: Disabled or ensure the service is not installed.
Computer Configuration\Policies\Windows Settings\Security Settings\System Services\Computer Browser.</t>
  </si>
  <si>
    <t>Set "Computer Browser (Browser)"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Services\Computer Browser.</t>
  </si>
  <si>
    <t>Win10-20H2-115</t>
  </si>
  <si>
    <t>Set "IIS Admin Service (IISADMIN)"  to disabled or "Not Installed"</t>
  </si>
  <si>
    <t>Enables the server to administer the IIS metabase. The IIS metabase stores configuration for the SMTP and FTP services. 
The recommended state for this setting is: `Disabled` or `Not Installed`.
**Note:** This service is not installed by default. It is supplied with Windows, but is installed by enabling an optional Windows feature (_Internet Information Services_).
**Note #2:** An organization may choose to selectively grant exceptions to web developers to allow IIS (or another web server) on their workstation, in order for them to locally test &amp; develop web pages. However, the organization should track those machines and ensure the security controls and mitigations are kept up to date, to reduce risk of compromise.</t>
  </si>
  <si>
    <t>Navigate to the UI Path articulated in the Remediation section and confirm it is set as prescribed. This group policy setting is backed by the following registry location:
HKEY_LOCAL_MACHINE\SYSTEM\CurrentControlSet\Services\IISADMIN:Start</t>
  </si>
  <si>
    <t>IIS will not function, including Web, SMTP or FTP services.</t>
  </si>
  <si>
    <t>To establish the recommended configuration via GP, set the following UI path to: Disabled or ensure the service is not installed.
Computer Configuration\Policies\Windows Settings\Security Settings\System Services\IIS Admin Service.</t>
  </si>
  <si>
    <t>Win10-20H2-116</t>
  </si>
  <si>
    <t>Set "Infrared monitor service (irmon)"  to disabled</t>
  </si>
  <si>
    <t>Detects other Infrared devices that are in range and launches the file transfer application. 
The recommended state for this setting is: `Disabled` or `Not Installed`.</t>
  </si>
  <si>
    <t>Navigate to the UI Path articulated in the Remediation section and confirm it is set as prescribed. This group policy setting is backed by the following registry location:
HKEY_LOCAL_MACHINE\SYSTEM\CurrentControlSet\Services\irmon:Start</t>
  </si>
  <si>
    <t>Infrared file transfers will be prevented from working.</t>
  </si>
  <si>
    <t>To establish the recommended configuration via GP, set the following UI path to: Disabled or ensure the service is not installed.
Computer Configuration\Policies\Windows Settings\Security Settings\System Services\Infrared monitor service.</t>
  </si>
  <si>
    <t>Win10-20H2-117</t>
  </si>
  <si>
    <t>Set "Internet Connection Sharing (ICS) (SharedAccess)" to disabled</t>
  </si>
  <si>
    <t>Provides network access translation, addressing, name resolution and/or intrusion prevention services for a home or small office network.
The recommended state for this setting is: `Disabled`.</t>
  </si>
  <si>
    <t>Navigate to the UI Path articulated in the Remediation section and confirm it is set as prescribed. This group policy setting is backed by the following registry location:
HKEY_LOCAL_MACHINE\SYSTEM\CurrentControlSet\Services\SharedAccess:Start</t>
  </si>
  <si>
    <t>Internet Connection Sharing (ICS) will not be available. Wireless connections using Miracast will also be prevented.
**Note:** This service is a prerequisite for the _Microsoft Defender Application Guard_ feature in Windows 10, so an exception should be made to this requirement if intending to use Microsoft Defender Application Guard.</t>
  </si>
  <si>
    <t>To establish the recommended configuration via GP, set the following UI path to: Disabled.
Computer Configuration\Policies\Windows Settings\Security Settings\System Services\Internet Connection Sharing (ICS).</t>
  </si>
  <si>
    <t>Win10-20H2-118</t>
  </si>
  <si>
    <t>Set "LxssManager (LxssManager)" to disabled or "Not Installed"</t>
  </si>
  <si>
    <t>The LXSS Manager service supports running native ELF binaries. The service provides the infrastructure necessary for ELF binaries to run on Windows.
The recommended state for this setting is: `Disabled` or `Not Installed`.
**Note:** This service is not installed by default. It is supplied with Windows, but is installed by enabling an optional Windows feature (_Windows Subsystem for Linux_).</t>
  </si>
  <si>
    <t>Navigate to the UI Path articulated in the Remediation section and confirm it is set as prescribed. This group policy setting is backed by the following registry location:
HKEY_LOCAL_MACHINE\SYSTEM\CurrentControlSet\Services\LxssManager:Start</t>
  </si>
  <si>
    <t>The Linux SubSystem will not be available, and native ELF binaries will no longer run.</t>
  </si>
  <si>
    <t>To establish the recommended configuration via GP, set the following UI path to: Disabled or ensure the service is not installed.
Computer Configuration\Policies\Windows Settings\Security Settings\System Services\LxssManager.</t>
  </si>
  <si>
    <t>Win10-20H2-119</t>
  </si>
  <si>
    <t>Set "Microsoft FTP Service (FTPSVC)" to disabled or "Not Installed"</t>
  </si>
  <si>
    <t>Enables the server to be a File Transfer Protocol (FTP) server.
The recommended state for this setting is: `Disabled` or `Not Installed`.
**Note:** This service is not installed by default. It is supplied with Windows, but is installed by enabling an optional Windows feature (_Internet Information Services - FTP Server_).</t>
  </si>
  <si>
    <t>Navigate to the UI Path articulated in the Remediation section and confirm it is set as prescribed. This group policy setting is backed by the following registry location:
HKEY_LOCAL_MACHINE\SYSTEM\CurrentControlSet\Services\FTPSVC:Start</t>
  </si>
  <si>
    <t>The computer will not function as an FTP server.</t>
  </si>
  <si>
    <t>To establish the recommended configuration via GP, set the following UI path to: Disabled or ensure the service is not installed.
Computer Configuration\Policies\Windows Settings\Security Settings\System Services\Microsoft FTP Service.</t>
  </si>
  <si>
    <t>Win10-20H2-120</t>
  </si>
  <si>
    <t>Set "OpenSSH SSH Server (sshd)" to disabled or "Not Installed"</t>
  </si>
  <si>
    <t>SSH protocol based service to provide secure encrypted communications between two untrusted hosts over an insecure network.
The recommended state for this setting is: `Disabled` or `Not Installed`.
**Note:** This service is not installed by default. It is supplied with Windows, but it is installed by enabling an optional Windows feature (_OpenSSH Server_).</t>
  </si>
  <si>
    <t xml:space="preserve">Navigate to the UI Path articulated in the Remediation section and confirm it is set as prescribed. This group policy setting is backed by the following registry location:
HKEY_LOCAL_MACHINE\SYSTEM\CurrentControlSet\Services\sshd:Start
</t>
  </si>
  <si>
    <t>5.13</t>
  </si>
  <si>
    <t>The workstation will not be permitted to be a SSH host server.</t>
  </si>
  <si>
    <t>To establish the recommended configuration via GP, set the following UI path to: Disabled or ensure the service is not installed.
Computer Configuration\Policies\Windows Settings\Security Settings\System Services\OpenSSH SSH Server.</t>
  </si>
  <si>
    <t>Win10-20H2-121</t>
  </si>
  <si>
    <t>Set "Remote Procedure Call (RPC) Locator (RpcLocator)" to disabled</t>
  </si>
  <si>
    <t>In Windows 2003 and older versions of Windows, the Remote Procedure Call (RPC) Locator service manages the RPC name service database. In Windows Vista and newer versions of Windows, this service does not provide any functionality and is present for application compatibility.
The recommended state for this setting is: `Disabled`.</t>
  </si>
  <si>
    <t>Navigate to the UI Path articulated in the Remediation section and confirm it is set as prescribed. This group policy setting is backed by the following registry location:
HKEY_LOCAL_MACHINE\SYSTEM\CurrentControlSet\Services\RpcLocator:Start</t>
  </si>
  <si>
    <t>5.23</t>
  </si>
  <si>
    <t>No impact, unless an old, legacy application requires it.</t>
  </si>
  <si>
    <t>To establish the recommended configuration via GP, set the following UI path to: Disabled.
Computer Configuration\Policies\Windows Settings\Security Settings\System Services\Remote Procedure Call (RPC) Locator.</t>
  </si>
  <si>
    <t>Win10-20H2-122</t>
  </si>
  <si>
    <t>Set "Routing and Remote Access (RemoteAccess)" to disabled</t>
  </si>
  <si>
    <t>Offers routing services to businesses in local area and wide area network environments.
The recommended state for this setting is: `Disabled`.</t>
  </si>
  <si>
    <t>Navigate to the UI Path articulated in the Remediation section and confirm it is set as prescribed. This group policy setting is backed by the following registry location:
HKEY_LOCAL_MACHINE\SYSTEM\CurrentControlSet\Services\RemoteAccess:Start</t>
  </si>
  <si>
    <t>5.25</t>
  </si>
  <si>
    <t>The computer will not be able to be configured as a Windows router between different connections.</t>
  </si>
  <si>
    <t>To establish the recommended configuration via GP, set the following UI path to: Disabled.
Computer Configuration\Policies\Windows Settings\Security Settings\System Services\Routing and Remote Access.</t>
  </si>
  <si>
    <t>Win10-20H2-123</t>
  </si>
  <si>
    <t>Set "Simple TCP/IP Services (simptcp)" to disabled or "Not Installed"</t>
  </si>
  <si>
    <t>Supports the following TCP/IP services: Character Generator, Daytime, Discard, Echo, and Quote of the Day.
The recommended state for this setting is: `Disabled` or `Not Installed`.
**Note:** This service is not installed by default. It is supplied with Windows, but is installed by enabling an optional Windows feature (_Simple TCPIP services (i.e. echo, daytime etc)_).</t>
  </si>
  <si>
    <t>Navigate to the UI Path articulated in the Remediation section and confirm it is set as prescribed. This group policy setting is backed by the following registry location:
HKEY_LOCAL_MACHINE\SYSTEM\CurrentControlSet\Services\simptcp:Start</t>
  </si>
  <si>
    <t>5.27</t>
  </si>
  <si>
    <t>The Simple TCP/IP services (Character Generator, Daytime, Discard, Echo and Quote of the Day) will not be available.</t>
  </si>
  <si>
    <t>To establish the recommended configuration via GP, set the following UI path to: Disabled or ensure the service is not installed.
Computer Configuration\Policies\Windows Settings\Security Settings\System Services\Simple TCP/IP Services.</t>
  </si>
  <si>
    <t>Win10-20H2-124</t>
  </si>
  <si>
    <t>Set “Special Administration Console Helper (sacsvr)” to Disabled or Not Installed</t>
  </si>
  <si>
    <t>This service allows administrators to remotely access a command prompt using Emergency Management Services.
The recommended state for this setting is: `Disabled` or `Not Installed`.
**Note:** This service is not installed by default. It is supplied with Windows, but it is installed by enabling an optional Windows capability (_Windows Emergency Management Services and Serial Console_).</t>
  </si>
  <si>
    <t>Navigate to the UI Path articulated in the Remediation section and confirm it is set as prescribed. This group policy setting is backed by the following registry location:
HKEY_LOCAL_MACHINE\SYSTEM\CurrentControlSet\Services\sacsvr:Start</t>
  </si>
  <si>
    <t>The setting “Special Administration Console Helper (sacsvr)” is set to disabled or not installed.</t>
  </si>
  <si>
    <t>The setting “Special Administration Console Helper (sacsvr)” is not set to disabled or not installed.</t>
  </si>
  <si>
    <t>5.29</t>
  </si>
  <si>
    <t>Allowing the use of a remotely accessible command prompt that provides the ability to perform remote management tasks on a computer is a security risk.</t>
  </si>
  <si>
    <t>Users will not have access to a remote command prompt using Emergency Management Services.</t>
  </si>
  <si>
    <t>To establish the recommended configuration via GP, set the following UI path to: Disabled or ensure the service is not installed.
Computer Configuration\Policies\Windows Settings\Security Settings\System Services\Special Administration Console Helper.</t>
  </si>
  <si>
    <t>Set “Special Administration Console Helper (sacsvr)”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Services\Special Administration Console Helper</t>
  </si>
  <si>
    <t>Win10-20H2-125</t>
  </si>
  <si>
    <t>Set "SSDP Discovery (SSDPSRV)" to disabled</t>
  </si>
  <si>
    <t>Discovers networked devices and services that use the SSDP discovery protocol, such as UPnP devices. Also announces SSDP devices and services running on the local computer. 
The recommended state for this setting is: `Disabled`.</t>
  </si>
  <si>
    <t>Navigate to the UI Path articulated in the Remediation section and confirm it is set as prescribed. This group policy setting is backed by the following registry location:
HKEY_LOCAL_MACHINE\SYSTEM\CurrentControlSet\Services\SSDPSRV:Start</t>
  </si>
  <si>
    <t>Universal Plug n Play (UPnP) is a real security risk - it allows automatic discovery and attachment to network devices. Note that UPnP is different than regular Plug n Play (PnP). Workstations should not be advertising their services (or automatically discovering and connecting to networked services) in a security-conscious enterprise managed environment.</t>
  </si>
  <si>
    <t>SSDP-based devices will not be discovered.</t>
  </si>
  <si>
    <t>To establish the recommended configuration via GP, set the following UI path to: Disabled.
Computer Configuration\Policies\Windows Settings\Security Settings\System Services\SSDP Discovery.</t>
  </si>
  <si>
    <t>Win10-20H2-126</t>
  </si>
  <si>
    <t>Set "UPnP Device Host (upnphost)" to disabled</t>
  </si>
  <si>
    <t>Allows UPnP devices to be hosted on this computer.
The recommended state for this setting is: `Disabled`.</t>
  </si>
  <si>
    <t>Navigate to the UI Path articulated in the Remediation section and confirm it is set as prescribed. This group policy setting is backed by the following registry location:
HKEY_LOCAL_MACHINE\SYSTEM\CurrentControlSet\Services\upnphost:Start</t>
  </si>
  <si>
    <t>Any hosted UPnP devices will stop functioning and no additional hosted devices can be added.</t>
  </si>
  <si>
    <t>To establish the recommended configuration via GP, set the following UI path to: Disabled.
Computer Configuration\Policies\Windows Settings\Security Settings\System Services\UPnP Device Host.</t>
  </si>
  <si>
    <t>Win10-20H2-127</t>
  </si>
  <si>
    <t>Set "Web Management Service (WMSvc)" to disabled or "Not Installed"</t>
  </si>
  <si>
    <t>The Web Management Service enables remote and delegated management capabilities for administrators to manage for the Web server, sites and applications present on the machine.
The recommended state for this setting is: `Disabled` or `Not Installed`.
**Note:** This service is not installed by default. It is supplied with Windows, but is installed by enabling an optional Windows feature (_Internet Information Services - Web Management Tools - IIS Management Service_).</t>
  </si>
  <si>
    <t>Navigate to the UI Path articulated in the Remediation section and confirm it is set as prescribed. This group policy setting is backed by the following registry location:
HKEY_LOCAL_MACHINE\SYSTEM\CurrentControlSet\Services\WMSvc:Start</t>
  </si>
  <si>
    <t>Remote web-based management of IIS will not be available.</t>
  </si>
  <si>
    <t>To establish the recommended configuration via GP, set the following UI path to: Disabled or ensure the service is not installed.
Computer Configuration\Policies\Windows Settings\Security Settings\System Services\Web Management Service.</t>
  </si>
  <si>
    <t>Win10-20H2-128</t>
  </si>
  <si>
    <t>Set "Windows Media Player Network Sharing Service (WMPNetworkSvc)" to disabled or "Not Installed"</t>
  </si>
  <si>
    <t>Shares Windows Media Player libraries to other networked players and media devices using Universal Plug and Play.
The recommended state for this setting is: `Disabled` or `Not Installed`.</t>
  </si>
  <si>
    <t>Navigate to the UI Path articulated in the Remediation section and confirm it is set as prescribed. This group policy setting is backed by the following registry location:
HKEY_LOCAL_MACHINE\SYSTEM\CurrentControlSet\Services\WMPNetworkSvc:Start</t>
  </si>
  <si>
    <t>Windows Media Player libraries will not be shared over the network to other devices and systems.</t>
  </si>
  <si>
    <t>To establish the recommended configuration via GP, set the following UI path to: Disabled or ensure the service is not installed.
Computer Configuration\Policies\Windows Settings\Security Settings\System Services\Windows Media Player Network Sharing Service.</t>
  </si>
  <si>
    <t>Win10-20H2-129</t>
  </si>
  <si>
    <t>Set "Windows Mobile Hotspot Service (icssvc)" to disabled</t>
  </si>
  <si>
    <t>Provides the ability to share a cellular data connection with another device.
The recommended state for this setting is: `Disabled`.</t>
  </si>
  <si>
    <t>Navigate to the UI Path articulated in the Remediation section and confirm it is set as prescribed. This group policy setting is backed by the following registry location:
HKEY_LOCAL_MACHINE\SYSTEM\CurrentControlSet\Services\icssvc:Start</t>
  </si>
  <si>
    <t>The Windows Mobile Hotspot feature will not be available.</t>
  </si>
  <si>
    <t xml:space="preserve">To establish the recommended configuration via GP, set the following UI path to: Disabled.
Computer Configuration\Policies\Windows Settings\Security Settings\System Services\Windows Mobile Hotspot Service
</t>
  </si>
  <si>
    <t>Win10-20H2-130</t>
  </si>
  <si>
    <t>Set "World Wide Web Publishing Service (W3SVC)" to disabled or "Not Installed"</t>
  </si>
  <si>
    <t>Provides Web connectivity and administration through the Internet Information Services Manager.
The recommended state for this setting is: `Disabled` or `Not Installed`.
**Note:** This service is not installed by default. It is supplied with Windows, but is installed by enabling an optional Windows feature (_Internet Information Services - World Wide Web Services_).
**Note #2:** An organization may choose to selectively grant exceptions to web developers to allow IIS (or another web server) on their workstation, in order for them to locally test &amp; develop web pages. However, the organization should track those machines and ensure the security controls and mitigations are kept up to date, to reduce risk of compromise.</t>
  </si>
  <si>
    <t>Navigate to the UI Path articulated in the Remediation section and confirm it is set as prescribed. This group policy setting is backed by the following registry location:
HKEY_LOCAL_MACHINE\SYSTEM\CurrentControlSet\Services\W3SVC:Start</t>
  </si>
  <si>
    <t>IIS Web Services will not function.</t>
  </si>
  <si>
    <t>To establish the recommended configuration via GP, set the following UI path to: Disabled or ensure the service is not installed.
Computer Configuration\Policies\Windows Settings\Security Settings\System Services\World Wide Web Publishing Service.</t>
  </si>
  <si>
    <t>Win10-20H2-131</t>
  </si>
  <si>
    <t>Set "Xbox Accessory Management Service (XboxGipSvc)" to disabled</t>
  </si>
  <si>
    <t>This service manages connected Xbox Accessories.
The recommended state for this setting is: `Disabled`.</t>
  </si>
  <si>
    <t>Navigate to the UI Path articulated in the Remediation section and confirm it is set as prescribed. This group policy setting is backed by the following registry location:
HKEY_LOCAL_MACHINE\SYSTEM\CurrentControlSet\Services\XboxGipSvc:Start</t>
  </si>
  <si>
    <t>Connected Xbox accessories may not function.</t>
  </si>
  <si>
    <t>To establish the recommended configuration via GP, set the following UI path to: Disabled.
Computer Configuration\Policies\Windows Settings\Security Settings\System Services\Xbox Accessory Management Service.</t>
  </si>
  <si>
    <t>Win10-20H2-132</t>
  </si>
  <si>
    <t>Set "Xbox Live Auth Manager (XblAuthManager)" to disabled</t>
  </si>
  <si>
    <t>Provides authentication and authorization services for interacting with Xbox Live. 
The recommended state for this setting is: `Disabled`.</t>
  </si>
  <si>
    <t>Navigate to the UI Path articulated in the Remediation section and confirm it is set as prescribed. This group policy setting is backed by the following registry location:
HKEY_LOCAL_MACHINE\SYSTEM\CurrentControlSet\Services\XblAuthManager:Start</t>
  </si>
  <si>
    <t>Connections to Xbox Live may fail and applications that interact with that service may also fail.</t>
  </si>
  <si>
    <t>To establish the recommended configuration via GP, set the following UI path to: Disabled.
Computer Configuration\Policies\Windows Settings\Security Settings\System Services\Xbox Live Auth Manager.</t>
  </si>
  <si>
    <t>Win10-20H2-133</t>
  </si>
  <si>
    <t>Set "Xbox Live Game Save (XblGameSave)" to disabled</t>
  </si>
  <si>
    <t>This service syncs save data for Xbox Live save enabled games. 
The recommended state for this setting is: `Disabled`.</t>
  </si>
  <si>
    <t>Navigate to the UI Path articulated in the Remediation section and confirm it is set as prescribed. This group policy setting is backed by the following registry location:
HKEY_LOCAL_MACHINE\SYSTEM\CurrentControlSet\Services\XblGameSave:Start</t>
  </si>
  <si>
    <t>Game save data will not upload to or download from Xbox Live.</t>
  </si>
  <si>
    <t>To establish the recommended configuration via GP, set the following UI path to: Disabled.
Computer Configuration\Policies\Windows Settings\Security Settings\System Services\Xbox Live Game Save.</t>
  </si>
  <si>
    <t>Set "Xbox Live Game Save (XblGameSave)" to "Disabled". One method to achieve the recommended configuration via Group Policy is to perform the following:
Set the following UI path to Disabled:
Computer Configuration\Policies\Windows Settings\Security Settings\System Services\Xbox Live Game Save</t>
  </si>
  <si>
    <t>Win10-20H2-134</t>
  </si>
  <si>
    <t>Set "Xbox Live Networking Service (XboxNetApiSvc)" to disabled</t>
  </si>
  <si>
    <t>This service supports the Windows.Networking.XboxLive application programming interface.
The recommended state for this setting is: `Disabled`.</t>
  </si>
  <si>
    <t>Navigate to the UI Path articulated in the Remediation section and confirm it is set as prescribed. This group policy setting is backed by the following registry location:
HKEY_LOCAL_MACHINE\SYSTEM\CurrentControlSet\Services\XboxNetpiSvc:Start</t>
  </si>
  <si>
    <t>To establish the recommended configuration via GP, set the following UI path to: Disabled.
Computer Configuration\Policies\Windows Settings\Security Settings\System Services\Xbox Live Networking Service.</t>
  </si>
  <si>
    <t>Win10-20H2-135</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</si>
  <si>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</si>
  <si>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Navigate to the UI Path articulated in the Remediation section and confirm it is set as prescribed. This group policy setting is backed by the following registry location:
HKEY_LOCAL_MACHINE\SOFTWARE\Policies\Microsoft\WindowsFirewall\DomainProfile:EnableFirewall</t>
  </si>
  <si>
    <t>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t>
  </si>
  <si>
    <t>Win10-20H2-136</t>
  </si>
  <si>
    <t>This setting determines the behavior for inbound connections that do not match an inbound firewall rule.
The recommended state for this setting is: `Block (default)`.</t>
  </si>
  <si>
    <t>Navigate to the UI Path articulated in the Remediation section and confirm it is set as prescribed. This group policy setting is backed by the following registry location:
HKEY_LOCAL_MACHINE\SOFTWARE\Policies\Microsoft\WindowsFirewall\DomainProfile:DefaultInboundAction</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</si>
  <si>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</si>
  <si>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t>
  </si>
  <si>
    <t>Win10-20H2-137</t>
  </si>
  <si>
    <t>This setting determines the behavior for outbound connections that do not match an outbound firewall rule.
The recommended state for this setting is: `Allow (default)`.</t>
  </si>
  <si>
    <t>Navigate to the UI Path articulated in the Remediation section and confirm it is set as prescribed. This group policy setting is backed by the following registry location:
HKEY_LOCAL_MACHINE\SOFTWARE\Policies\Microsoft\WindowsFirewall\DomainProfile:DefaultOutboundAction</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</si>
  <si>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</si>
  <si>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Win10-20H2-138</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</si>
  <si>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</si>
  <si>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HKEY_LOCAL_MACHINE\SOFTWARE\Policies\Microsoft\WindowsFirewall\DomainProfile:DisableNotifications</t>
  </si>
  <si>
    <t>Windows Firewall will not display a notification when a program is blocked from receiving inbound connections.</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</si>
  <si>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</si>
  <si>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Win10-20H2-139</t>
  </si>
  <si>
    <t>Use this option to specify the path and name of the file in which Windows Firewall will write its log information.
The recommended state for this setting is: `%SystemRoot%\System32\logfiles\firewall\domainfw.log`.</t>
  </si>
  <si>
    <t>Navigate to the UI Path articulated in the Remediation section and confirm it is set as prescribed. This group policy setting is backed by the following registry location:
HKEY_LOCAL_MACHINE\SOFTWARE\Policies\Microsoft\WindowsFirewall\DomainProfile\Logging:LogFilePath</t>
  </si>
  <si>
    <t>The log file will be stored in the specified file.</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</si>
  <si>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</si>
  <si>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Win10-20H2-140</t>
  </si>
  <si>
    <t>Use this option to specify the size limit of the file in which Windows Firewall will write its log information.
The recommended state for this setting is: `16,384 KB or greater`.</t>
  </si>
  <si>
    <t xml:space="preserve">Navigate to the UI Path articulated in the Remediation section and confirm it is set as prescribed. This group policy setting is backed by the following registry location:
HKEY_LOCAL_MACHINE\SOFTWARE\Policies\Microsoft\WindowsFirewall\DomainProfile\Logging:LogFileSize
</t>
  </si>
  <si>
    <t>The log file size will be limited to the specified size, old events will be overwritten by newer ones when the limit is reached.</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</si>
  <si>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</si>
  <si>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Win10-20H2-141</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</si>
  <si>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</si>
  <si>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HKEY_LOCAL_MACHINE\SOFTWARE\Policies\Microsoft\WindowsFirewall\DomainProfile\Logging:LogDroppedPackets</t>
  </si>
  <si>
    <t>Information about dropped packets will be recorded in the firewall log file.</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</si>
  <si>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</si>
  <si>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Win10-20H2-142</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</si>
  <si>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</si>
  <si>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HKEY_LOCAL_MACHINE\SOFTWARE\Policies\Microsoft\WindowsFirewall\DomainProfile\Logging:LogSuccessfulConnections</t>
  </si>
  <si>
    <t>Information about successful connections will be recorded in the firewall log file.</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</si>
  <si>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</si>
  <si>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Win10-20H2-143</t>
  </si>
  <si>
    <t xml:space="preserve">Navigate to the UI Path articulated in the Remediation section and confirm it is set as prescribed. This group policy setting is backed by the following registry location:
HKEY_LOCAL_MACHINE\SOFTWARE\Policies\Microsoft\WindowsFirewall\PrivateProfile:EnableFirewall
</t>
  </si>
  <si>
    <t>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</si>
  <si>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Win10-20H2-144</t>
  </si>
  <si>
    <t>Navigate to the UI Path articulated in the Remediation section and confirm it is set as prescribed. This group policy setting is backed by the following registry location:
HKEY_LOCAL_MACHINE\SOFTWARE\Policies\Microsoft\WindowsFirewall\PrivateProfile:DefaultInboundAction</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</si>
  <si>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</si>
  <si>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Win10-20H2-145</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</si>
  <si>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</si>
  <si>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setting is backed by the following registry location:
HKEY_LOCAL_MACHINE\SOFTWARE\Policies\Microsoft\WindowsFirewall\PrivateProfile:DefaultOutboundAction</t>
  </si>
  <si>
    <t>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t>
  </si>
  <si>
    <t>Win10-20H2-146</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</si>
  <si>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</si>
  <si>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HKEY_LOCAL_MACHINE\SOFTWARE\Policies\Microsoft\WindowsFirewall\PrivateProfile:DisableNotifications</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</si>
  <si>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</si>
  <si>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Win10-20H2-147</t>
  </si>
  <si>
    <t>Use this option to specify the path and name of the file in which Windows Firewall will write its log information.
The recommended state for this setting is: `%SystemRoot%\System32\logfiles\firewall\privatefw.log`.</t>
  </si>
  <si>
    <t>Navigate to the UI Path articulated in the Remediation section and confirm it is set as prescribed. This group policy setting is backed by the following registry location:
HKEY_LOCAL_MACHINE\SOFTWARE\Policies\Microsoft\WindowsFirewall\PrivateProfile\Logging:LogFilePath</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</si>
  <si>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</si>
  <si>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Win10-20H2-148</t>
  </si>
  <si>
    <t>Navigate to the UI Path articulated in the Remediation section and confirm it is set as prescribed. This group policy setting is backed by the following registry location:
HKEY_LOCAL_MACHINE\SOFTWARE\Policies\Microsoft\WindowsFirewall\PrivateProfile\Logging:LogFileSize</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</si>
  <si>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</si>
  <si>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Set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</si>
  <si>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Win10-20H2-149</t>
  </si>
  <si>
    <t>Navigate to the UI Path articulated in the Remediation section and confirm it is set as prescribed. This group policy setting is backed by the following registry location:
HKEY_LOCAL_MACHINE\SOFTWARE\Policies\Microsoft\WindowsFirewall\PrivateProfile\Logging:LogDroppedPackets</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</si>
  <si>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</si>
  <si>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Win10-20H2-150</t>
  </si>
  <si>
    <t>Navigate to the UI Path articulated in the Remediation section and confirm it is set as prescribed. This group policy setting is backed by the following registry location:
HKEY_LOCAL_MACHINE\SOFTWARE\Policies\Microsoft\WindowsFirewall\PrivateProfile\Logging:LogSuccessfulConnections</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</si>
  <si>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</si>
  <si>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Win10-20H2-151</t>
  </si>
  <si>
    <t>Navigate to the UI Path articulated in the Remediation section and confirm it is set as prescribed. This group policy setting is backed by the following registry location:
HKEY_LOCAL_MACHINE\SOFTWARE\Policies\Microsoft\WindowsFirewall\PublicProfile:EnableFirewall</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</si>
  <si>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</si>
  <si>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Win10-20H2-152</t>
  </si>
  <si>
    <t>Navigate to the UI Path articulated in the Remediation section and confirm it is set as prescribed. This group policy setting is backed by the following registry location:
HKEY_LOCAL_MACHINE\SOFTWARE\Policies\Microsoft\WindowsFirewall\PublicProfile:DefaultInboundAction</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</si>
  <si>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</si>
  <si>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Win10-20H2-153</t>
  </si>
  <si>
    <t>Navigate to the UI Path articulated in the Remediation section and confirm it is set as prescribed. This group policy setting is backed by the following registry location:
HKEY_LOCAL_MACHINE\SOFTWARE\Policies\Microsoft\WindowsFirewall\PublicProfile:DefaultOutboundAction</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</si>
  <si>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</si>
  <si>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Win10-20H2-154</t>
  </si>
  <si>
    <t>Select this option to have Windows Firewall with Advanced Security display notifications to the user when a program is blocked from receiving inbound connections.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</si>
  <si>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HKEY_LOCAL_MACHINE\SOFTWARE\Policies\Microsoft\WindowsFirewall\PublicProfile:DisableNotifications</t>
  </si>
  <si>
    <t>The setting "Windows Firewall: Public: Display a notification" is set to "Yes"</t>
  </si>
  <si>
    <t>The setting "Windows Firewall: Public: Display a notification" is not set to "Yes".</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</si>
  <si>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</si>
  <si>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Win10-20H2-155</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</si>
  <si>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</si>
  <si>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HKEY_LOCAL_MACHINE\SOFTWARE\Policies\Microsoft\WindowsFirewall\PublicProfile:AllowLocalPolicyMerge</t>
  </si>
  <si>
    <t>Administrators can still create firewall rules, but the rules will not be applied.</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</si>
  <si>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</si>
  <si>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Win10-20H2-156</t>
  </si>
  <si>
    <t>This setting controls whether local administrators are allowed to create connection security rules that apply together with connection security rules configured by Group Policy.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</si>
  <si>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HKEY_LOCAL_MACHINE\SOFTWARE\Policies\Microsoft\WindowsFirewall\PublicProfile:AllowLocalIPsecPolicyMerge</t>
  </si>
  <si>
    <t>Administrators can still create local connection security rules, but the rules will not be applied.</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</si>
  <si>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</si>
  <si>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Win10-20H2-157</t>
  </si>
  <si>
    <t>Use this option to specify the path and name of the file in which Windows Firewall will write its log information.
The recommended state for this setting is: `%SystemRoot%\System32\logfiles\firewall\publicfw.log`.</t>
  </si>
  <si>
    <t>Navigate to the UI Path articulated in the Remediation section and confirm it is set as prescribed. This group policy setting is backed by the following registry location:
HKEY_LOCAL_MACHINE\SOFTWARE\Policies\Microsoft\WindowsFirewall\PublicProfile\Logging:LogFilePath</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</si>
  <si>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</si>
  <si>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Win10-20H2-158</t>
  </si>
  <si>
    <t>Navigate to the UI Path articulated in the Remediation section and confirm it is set as prescribed. This group policy setting is backed by the following registry location:
HKEY_LOCAL_MACHINE\SOFTWARE\Policies\Microsoft\WindowsFirewall\PublicProfile\Logging:LogFileSize</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</si>
  <si>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</si>
  <si>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Win10-20H2-159</t>
  </si>
  <si>
    <t>Navigate to the UI Path articulated in the Remediation section and confirm it is set as prescribed. This group policy setting is backed by the following registry location:
HKEY_LOCAL_MACHINE\SOFTWARE\Policies\Microsoft\WindowsFirewall\PublicProfile\Logging:LogDroppedPackets</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</si>
  <si>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</si>
  <si>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Win10-20H2-160</t>
  </si>
  <si>
    <t>Navigate to the UI Path articulated in the Remediation section and confirm it is set as prescribed. This group policy setting is backed by the following registry location:
HKEY_LOCAL_MACHINE\SOFTWARE\Policies\Microsoft\WindowsFirewall\PublicProfile\Logging:LogSuccessfulConnections</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</si>
  <si>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</si>
  <si>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Win10-20H2-161</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</si>
  <si>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</si>
  <si>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</si>
  <si>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To establish the recommended configuration via GP, set the following UI path to Success and Failure:
Computer Configuration\Policies\Windows Settings\Security Settings\Advanced Audit Policy Configuration\Audit Policies\Account Logon\Audit Credential Validation.</t>
  </si>
  <si>
    <t>Win10-20H2-162</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</si>
  <si>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</si>
  <si>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</si>
  <si>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Set "Audit Application Group Management" to "Success and Failure". One method to achieve the recommended configuration via GP:
Set the following UI path to Success and Failure:
Computer Configuration\Policies\Windows Settings\Security Settings\Advanced Audit Policy Configuration\Audit Policies\Account Management\Audit Application Group Management</t>
  </si>
  <si>
    <t>Win10-20H2-163</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</si>
  <si>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</si>
  <si>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The setting "Audit Security Group Management" is set to "Success".</t>
  </si>
  <si>
    <t>To establish the recommended configuration via GP, set the following UI path to include Success:
Computer Configuration\Policies\Windows Settings\Security Settings\Advanced Audit Policy Configuration\Audit Policies\Account Management\Audit Security Group Management.</t>
  </si>
  <si>
    <t>Win10-20H2-164</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</si>
  <si>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</si>
  <si>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To establish the recommended configuration via GP, set the following UI path to Success and Failure:
Computer Configuration\Policies\Windows Settings\Security Settings\Advanced Audit Policy Configuration\Audit Policies\Account Management\Audit User Account Management.</t>
  </si>
  <si>
    <t>Win10-20H2-165</t>
  </si>
  <si>
    <t>This policy setting allows you to audit when plug and play detects an external device.
The recommended state for this setting is to include: `Success`.
**Note:** A Windows 10, Server 2016 or newer OS is required to access and set this value in Group Policy.</t>
  </si>
  <si>
    <t>To establish the recommended configuration via GP, set the following UI path to include Success:
Computer Configuration\Policies\Windows Settings\Security Settings\Advanced Audit Policy Configuration\Audit Policies\Detailed Tracking\Audit PNP Activity.</t>
  </si>
  <si>
    <t>Win10-20H2-166</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</si>
  <si>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</si>
  <si>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To establish the recommended configuration via GP, set the following UI path to include Success:
Computer Configuration\Policies\Windows Settings\Security Settings\Advanced Audit Policy Configuration\Audit Policies\Detailed Tracking\Audit Process Creation.</t>
  </si>
  <si>
    <t>Win10-20H2-167</t>
  </si>
  <si>
    <t>This subcategory reports when a user's account is locked out as a result of too many failed logon attempts. Events for this subcategory include:
- 4625: An account failed to log on.
The recommended state for this setting is to include: `Failure`.</t>
  </si>
  <si>
    <t>To establish the recommended configuration via GP, set the following UI path to include Failure:
Computer Configuration\Policies\Windows Settings\Security Settings\Advanced Audit Policy Configuration\Audit Policies\Logon/Logoff\Audit Account Lockout.</t>
  </si>
  <si>
    <t>Win10-20H2-168</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</si>
  <si>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</si>
  <si>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To establish the recommended configuration via GP, set the following UI path to include Success:
Computer Configuration\Policies\Windows Settings\Security Settings\Advanced Audit Policy Configuration\Audit Policies\Logon/Logoff\Audit Group Membership.</t>
  </si>
  <si>
    <t>Win10-20H2-169</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</si>
  <si>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</si>
  <si>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To establish the recommended configuration via GP, set the following UI path to include Success:
Computer Configuration\Policies\Windows Settings\Security Settings\Advanced Audit Policy Configuration\Audit Policies\Logon/Logoff\Audit Logoff.</t>
  </si>
  <si>
    <t>Win10-20H2-170</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</si>
  <si>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</si>
  <si>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To establish the recommended configuration via GP, set the following UI path to Success and Failure:
Computer Configuration\Policies\Windows Settings\Security Settings\Advanced Audit Policy Configuration\Audit Policies\Logon/Logoff\Audit Logon.</t>
  </si>
  <si>
    <t>Win10-20H2-171</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</si>
  <si>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</si>
  <si>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To establish the recommended configuration via GP, set the following UI path to Success and Failure:
Computer Configuration\Policies\Windows Settings\Security Settings\Advanced Audit Policy Configuration\Audit Policies\Logon/Logoff\Audit Other Logon/Logoff Events.</t>
  </si>
  <si>
    <t>Set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</si>
  <si>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Win10-20H2-172</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</si>
  <si>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to include: `Success`.</t>
  </si>
  <si>
    <t>To establish the recommended configuration via GP, set the following UI path to include Success:
Computer Configuration\Policies\Windows Settings\Security Settings\Advanced Audit Policy Configuration\Audit Policies\Logon/Logoff\Audit Special Logon.</t>
  </si>
  <si>
    <t>Win10-20H2-173</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</si>
  <si>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</si>
  <si>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To establish the recommended configuration via GP, set the following UI path to include Failure:
Computer Configuration\Policies\Windows Settings\Security Settings\Advanced Audit Policy Configuration\Audit Policies\Object Access\Audit Detailed File Share.</t>
  </si>
  <si>
    <t>Win10-20H2-174</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</si>
  <si>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</si>
  <si>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To establish the recommended configuration via GP, set the following UI path to Success and Failure:
Computer Configuration\Policies\Windows Settings\Security Settings\Advanced Audit Policy Configuration\Audit Policies\Object Access\Audit File Share.</t>
  </si>
  <si>
    <t>Win10-20H2-175</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</si>
  <si>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</si>
  <si>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To establish the recommended configuration via GP, set the following UI path to Success and Failure:
Computer Configuration\Policies\Windows Settings\Security Settings\Advanced Audit Policy Configuration\Audit Policies\Object Access\Audit Other Object Access Events.</t>
  </si>
  <si>
    <t>Win10-20H2-176</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</si>
  <si>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</si>
  <si>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To establish the recommended configuration via GP, set the following UI path to Success and Failure:
Computer Configuration\Policies\Windows Settings\Security Settings\Advanced Audit Policy Configuration\Audit Policies\Object Access\Audit Removable Storage.</t>
  </si>
  <si>
    <t>Win10-20H2-177</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</si>
  <si>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to include: `Success`.</t>
  </si>
  <si>
    <t>To establish the recommended configuration via GP, set the following UI path to include Success:
Computer Configuration\Policies\Windows Settings\Security Settings\Advanced Audit Policy Configuration\Audit Policies\Policy Change\Audit Audit Policy Change.</t>
  </si>
  <si>
    <t>Win10-20H2-178</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</si>
  <si>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</si>
  <si>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To establish the recommended configuration via GP, set the following UI path to include Success:
Computer Configuration\Policies\Windows Settings\Security Settings\Advanced Audit Policy Configuration\Audit Policies\Policy Change\Audit Authentication Policy Change.</t>
  </si>
  <si>
    <t>Win10-20H2-179</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</si>
  <si>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to include: `Success`.</t>
  </si>
  <si>
    <t>To establish the recommended configuration via GP, set the following UI path to include Success:
Computer Configuration\Policies\Windows Settings\Security Settings\Advanced Audit Policy Configuration\Audit Policies\Policy Change\Audit Authorization Policy Change.</t>
  </si>
  <si>
    <t>Win10-20H2-180</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</si>
  <si>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 `Success and Failure`</t>
  </si>
  <si>
    <t>To establish the recommended configuration via GP, set the following UI path to Success and Failure:
Computer Configuration\Policies\Windows Settings\Security Settings\Advanced Audit Policy Configuration\Audit Policies\Policy Change\Audit MPSSVC Rule-Level Policy Change.</t>
  </si>
  <si>
    <t>Win10-20H2-181</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</si>
  <si>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</si>
  <si>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To establish the recommended configuration via GP, set the following UI path to include Failure:
Computer Configuration\Policies\Windows Settings\Security Settings\Advanced Audit Policy Configuration\Audit Policies\Policy Change\Audit Other Policy Change Events.</t>
  </si>
  <si>
    <t>Win10-20H2-182</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</si>
  <si>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</si>
  <si>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To establish the recommended configuration via GP, set the following UI path to Success and Failure:
Computer Configuration\Policies\Windows Settings\Security Settings\Advanced Audit Policy Configuration\Audit Policies\Privilege Use\Audit Sensitive Privilege Use.</t>
  </si>
  <si>
    <t>Win10-20H2-183</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</si>
  <si>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</si>
  <si>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To establish the recommended configuration via GP, set the following UI path to Success and Failure:
Computer Configuration\Policies\Windows Settings\Security Settings\Advanced Audit Policy Configuration\Audit Policies\System\Audit IPsec Driver.</t>
  </si>
  <si>
    <t>Win10-20H2-184</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</si>
  <si>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</si>
  <si>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To establish the recommended configuration via GP, set the following UI path to Success and Failure:
Computer Configuration\Policies\Windows Settings\Security Settings\Advanced Audit Policy Configuration\Audit Policies\System\Audit Other System Events.</t>
  </si>
  <si>
    <t>Win10-20H2-185</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</si>
  <si>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</si>
  <si>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The setting "Audit Security State Change" is set to "Success</t>
  </si>
  <si>
    <t>The setting "Audit Security State Change" is not set to "Success</t>
  </si>
  <si>
    <t>To establish the recommended configuration via GP, set the following UI path to include Success:
Computer Configuration\Policies\Windows Settings\Security Settings\Advanced Audit Policy Configuration\Audit Policies\System\Audit Security State Change.</t>
  </si>
  <si>
    <t>Win10-20H2-186</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</si>
  <si>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</si>
  <si>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To establish the recommended configuration via GP, set the following UI path to include Success:
Computer Configuration\Policies\Windows Settings\Security Settings\Advanced Audit Policy Configuration\Audit Policies\System\Audit Security System Extension.</t>
  </si>
  <si>
    <t>Win10-20H2-187</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</si>
  <si>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</si>
  <si>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To establish the recommended configuration via GP, set the following UI path to Success and Failure:
Computer Configuration\Policies\Windows Settings\Security Settings\Advanced Audit Policy Configuration\Audit Policies\System\Audit System Integrity.</t>
  </si>
  <si>
    <t>Win10-20H2-188</t>
  </si>
  <si>
    <t>Set "Prevent enabling lock screen camera" to enabled</t>
  </si>
  <si>
    <t>Disables the lock screen camera toggle switch in PC Settings and prevents a camera from being invoked on the lock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</si>
  <si>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HKEY_LOCAL_MACHINE\SOFTWARE\Policies\Microsoft\Windows\Personalization:NoLockScreenCamera</t>
  </si>
  <si>
    <t>If you enable this setting, users will no longer be able to enable or disable lock screen camera access in PC Settings, and the camera cannot be invoked on the lock screen.</t>
  </si>
  <si>
    <t>To establish the recommended configuration via GP, set the following UI path to Enabled:
Computer Configuration\Policies\Administrative Templates\Control Panel\Personalization\Prevent enabling lock screen camera.</t>
  </si>
  <si>
    <t>Win10-20H2-189</t>
  </si>
  <si>
    <t>Set "Prevent enabling lock screen slide show" to enabled</t>
  </si>
  <si>
    <t>Disables the lock screen slide show settings in PC Settings and prevents a slide show from playing on the lock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</si>
  <si>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HKEY_LOCAL_MACHINE\SOFTWARE\Policies\Microsoft\Windows\Personalization:NoLockScreenSlideshow</t>
  </si>
  <si>
    <t>If you enable this setting, users will no longer be able to modify slide show settings in PC Settings, and no slide show will ever start.</t>
  </si>
  <si>
    <t>To establish the recommended configuration via GP, set the following UI path to Enabled:
Computer Configuration\Policies\Administrative Templates\Control Panel\Personalization\Prevent enabling lock screen slide show.</t>
  </si>
  <si>
    <t>Win10-20H2-190</t>
  </si>
  <si>
    <t>Set "Allow users to enable online speech recognition services" to disabled</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</si>
  <si>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</si>
  <si>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Navigate to the UI Path articulated in the Remediation section and confirm it is set as prescribed. This group policy setting is backed by the following registry location:
HKEY_LOCAL_MACHINE\SOFTWARE\Policies\Microsoft\InputPersonalization:AllowInputPersonalization</t>
  </si>
  <si>
    <t>Automatic learning of speech, inking, and typing stops and users cannot change its value via PC Settings.</t>
  </si>
  <si>
    <t>To establish the recommended configuration via GP, set the following UI path to Disabled:
Computer Configuration\Policies\Administrative Templates\Control Panel\Regional and Language Options\Allow users to enable online speech recognition services.</t>
  </si>
  <si>
    <t>Win10-20H2-191</t>
  </si>
  <si>
    <t>The LAPS AdmPwd GPO Extension / CSE can be verified to be installed by the presence of the following registry value:
HKEY_LOCAL_MACHINE\SOFTWARE\Microsoft\Windows NT\CurrentVersion\Winlogon\GPExtensions\{D76B9641-3288-4f75-942D-087DE603E3EA}:DllName</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</si>
  <si>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</si>
  <si>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</si>
  <si>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Win10-20H2-192</t>
  </si>
  <si>
    <t>Set "Do not allow password expiration time longer than required by policy" to enabled</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</si>
  <si>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</si>
  <si>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Services\AdmPwd:PwdExpirationProtectionEnabled</t>
  </si>
  <si>
    <t>Planned password expiration longer than password age dictated by "Password Settings" policy is NOT allowed.</t>
  </si>
  <si>
    <t>To establish the recommended configuration via GP, set the following UI path to Enabled:
Computer Configuration\Policies\Administrative Templates\LAPS\Do not allow password expiration time longer than required by policy.</t>
  </si>
  <si>
    <t>Win10-20H2-193</t>
  </si>
  <si>
    <t>Set "Enable Local Admin Password Management" to enabled</t>
  </si>
  <si>
    <t>Navigate to the UI Path articulated in the Remediation section and confirm it is set as prescribed. This group policy setting is backed by the following registry location:
HKEY_LOCAL_MACHINE\SOFTWARE\Policies\Microsoft Services\AdmPwd:AdmPwdEnabled</t>
  </si>
  <si>
    <t>The local administrator password is managed (provided that the LAPS AdmPwd GPO Extension / CSE is installed on the target computer (see Rule 18.2.1),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</si>
  <si>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To establish the recommended configuration via GP, set the following UI path to Enabled:
Computer Configuration\Policies\Administrative Templates\LAPS\Enable Local Admin Password Management.</t>
  </si>
  <si>
    <t>Win10-20H2-194</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</si>
  <si>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</si>
  <si>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Services\AdmPwd:PasswordComplexity</t>
  </si>
  <si>
    <t>LAPS-generated passwords will be required to contain large letters + small letters + numbers + special characters.</t>
  </si>
  <si>
    <t>To establish the recommended configuration via GP, set the following UI path to Enabled, and configure the Password Complexity option to Large letters + small letters + numbers + special characters:
Computer Configuration\Policies\Administrative Templates\LAPS\Password Settings.</t>
  </si>
  <si>
    <t>Win10-20H2-195</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</si>
  <si>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14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</si>
  <si>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Services\AdmPwd:PasswordLength</t>
  </si>
  <si>
    <t>Updated to 14 meet IRS Requirements.</t>
  </si>
  <si>
    <t>LAPS-generated passwords will be required to have a length of 14 characters (or more, if selected).</t>
  </si>
  <si>
    <t>To establish the recommended configuration via GP, set the following UI path to Enabled, and configure the Password Length option to 14 or more:
Computer Configuration\Policies\Administrative Templates\LAPS\Password Settings.</t>
  </si>
  <si>
    <t>Win10-20H2-196</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</si>
  <si>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</si>
  <si>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Services\AdmPwd:PasswordAgeDays</t>
  </si>
  <si>
    <t>LAPS-generated passwords will be required to have a maximum age of 30 days (or fewer, if selected).</t>
  </si>
  <si>
    <t>To establish the recommended configuration via GP, set the following UI path to Enabled, and configure the Password Age (Days) option to 30 or fewer:
Computer Configuration\Policies\Administrative Templates\LAPS\Password Settings.</t>
  </si>
  <si>
    <t>Win10-20H2-197</t>
  </si>
  <si>
    <t>Set "Apply UAC restrictions to local accounts on network logons" to enabled</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</si>
  <si>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</si>
  <si>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HKEY_LOCAL_MACHINE\SOFTWARE\Microsoft\Windows\CurrentVersion\Policies\System:LocalAccountTokenFilterPolicy</t>
  </si>
  <si>
    <t>To establish the recommended configuration via GP, set the following UI path to Enabled:
Computer Configuration\Policies\Administrative Templates\MS Security Guide\Apply UAC restrictions to local accounts on network logons.</t>
  </si>
  <si>
    <t>Win10-20H2-198</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</si>
  <si>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</si>
  <si>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Navigate to the UI Path articulated in the Remediation section and confirm it is set as prescribed. This group policy setting is backed by the following registry location:
HKEY_LOCAL_MACHINE\SYSTEM\CurrentControlSet\Services\mrxsmb10:Start</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</si>
  <si>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</si>
  <si>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To establish the recommended configuration via GP, set the following UI path to Enabled: Disable driver (recommended):
Computer Configuration\Policies\Administrative Templates\MS Security Guide\Configure SMB v1 client driver.</t>
  </si>
  <si>
    <t>Set "Configure SMB v1 client driver" to "Enabled: Disable driver (recommended)". One method to achieve the recommended configuration via Group Policy is to perform the following:
Set the following UI path to Enabled: Disable driver (recommended):
Computer Configuration\Policies\Administrative Templates\MS Security Guide\Configure SMB v1 client driver</t>
  </si>
  <si>
    <t>Win10-20H2-199</t>
  </si>
  <si>
    <t>Set "Configure SMB v1 server" to disabled</t>
  </si>
  <si>
    <t>This setting configures the server-side processing of the Server Message Block version 1 (SMBv1) protocol. 
The recommended state for this setting is: `Disabled`.</t>
  </si>
  <si>
    <t>Navigate to the UI Path articulated in the Remediation section and confirm it is set as prescribed. This group policy setting is backed by the following registry location:
HKEY_LOCAL_MACHINE\SYSTEM\CurrentControlSet\Services\LanmanServer\Parameters:SMB1</t>
  </si>
  <si>
    <t>To establish the recommended configuration via GP, set the following UI path to Disabled:
Computer Configuration\Policies\Administrative Templates\MS Security Guide\Configure SMB v1 server.</t>
  </si>
  <si>
    <t>Win10-20H2-200</t>
  </si>
  <si>
    <t>Set "Enable Structured Exception Handling Overwrite Protection (SEHOP)" to enabled</t>
  </si>
  <si>
    <t>Windows includes support for Structured Exception Handling Overwrite Protection (SEHOP). We recommend enabling this feature to improve the security profile of the computer.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</si>
  <si>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Manager\kernel:DisableExceptionChainValidation</t>
  </si>
  <si>
    <t>After you enable SEHOP, existing versions of Cygwin, Skype, and Armadillo-protected applications may not work correctly.</t>
  </si>
  <si>
    <t>To establish the recommended configuration via GP, set the following UI path to Enabled:
Computer Configuration\Policies\Administrative Templates\MS Security Guide\Enable Structured Exception Handling Overwrite Protection (SEHOP).</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</si>
  <si>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</si>
  <si>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Win10-20H2-201</t>
  </si>
  <si>
    <t>This setting determines which method NetBIOS over TCP/IP (NetBT) uses to register and resolve names. The available methods are:
- The B-node (broadcast) method only uses broadcasts.
- The P-node (point-to-point) method only uses name queries to a name server (WINS).
- The M-node (mixed) method broadcasts first, then queries a name server (WINS) if broadcast failed.
- The H-node (hybrid) method queries a name server (WINS) first, then broadcasts if the query failed.
The recommended state for this setting is: `Enabled: P-node (recommended)` (point-to-point).
**Note:** Resolution through LMHOSTS or DNS follows these methods. If the `NodeType` registry value is present, it overrides any `DhcpNodeType` registry value. If neither `NodeType` nor `DhcpNodeType` is present, the computer uses B-node (broadcast) if there are no WINS servers configured for the network, or H-node (hybrid) if there is at least one WINS server configured.</t>
  </si>
  <si>
    <t>Navigate to the UI Path articulated in the Remediation section and confirm it is set as prescribed. This group policy setting is backed by the following registry location:
HKEY_LOCAL_MACHINE\SYSTEM\CurrentControlSet\Services\NetBT\Parameters:NodeType</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</si>
  <si>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</si>
  <si>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To establish the recommended configuration via GP, set the following UI path to Enabled: P-node (recommended):
Computer Configuration\Policies\Administrative Templates\MS Security Guide\NetBT NodeType configuration.</t>
  </si>
  <si>
    <t>Win10-20H2-202</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</si>
  <si>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</si>
  <si>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</si>
  <si>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Navigate to the UI Path articulated in the Remediation section and confirm it is set as prescribed. This group policy setting is backed by the following registry location:
HKEY_LOCAL_MACHINE\SYSTEM\CurrentControlSet\Control\SecurityProviders\WDigest:UseLogonCredential</t>
  </si>
  <si>
    <t>None - this is also the default configuration for Windows 8.1 and newer.</t>
  </si>
  <si>
    <t>To establish the recommended configuration via GP, set the following UI path to Disabled:
Computer Configuration\Policies\Administrative Templates\MS Security Guide\WDigest Authentication (disabling may require KB2871997).</t>
  </si>
  <si>
    <t>Win10-20H2-203</t>
  </si>
  <si>
    <t>Set "MSS: (AutoAdminLogon) Enable Automatic Logon (not recommended)" to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</si>
  <si>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</si>
  <si>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Navigate to the UI Path articulated in the Remediation section and confirm it is set as prescribed. This group policy setting is backed by the following registry location:
HKEY_LOCAL_MACHINE\SOFTWARE\Microsoft\Windows NT\CurrentVersion\Winlogon:AutoAdminLogon</t>
  </si>
  <si>
    <t>To establish the recommended configuration via GP, set the following UI path to Disabled:
Computer Configuration\Policies\Administrative Templates\MSS (Legacy)\MSS: (AutoAdminLogon) Enable Automatic Logon (not recommended).</t>
  </si>
  <si>
    <t>Win10-20H2-204</t>
  </si>
  <si>
    <t>IP source routing is a mechanism that allows the sender to determine the IP route that a datagram should follow through the network.
The recommended state for this setting is: `Enabled: Highest protection, source routing is completely disabled`.</t>
  </si>
  <si>
    <t>Navigate to the UI Path articulated in the Remediation section and confirm it is set as prescribed. This group policy setting is backed by the following registry location:
HKEY_LOCAL_MACHINE\SYSTEM\CurrentControlSet\Services\Tcpip6\Parameters:DisableIPSourceRouting</t>
  </si>
  <si>
    <t>All incoming source routed packets will be dropped.</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</si>
  <si>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</si>
  <si>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Win10-20H2-205</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</si>
  <si>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</si>
  <si>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Navigate to the UI Path articulated in the Remediation section and confirm it is set as prescribed. This group policy setting is backed by the following registry location:
HKEY_LOCAL_MACHINE\SYSTEM\CurrentControlSet\Services\Tcpip\Parameters:DisableIPSourceRouting</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</si>
  <si>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</si>
  <si>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Win10-20H2-206</t>
  </si>
  <si>
    <t>Set "MSS: (EnableICMPRedirect) Allow ICMP redirects to override OSPF generated routes" to disabled</t>
  </si>
  <si>
    <t>Internet Control Message Protocol (ICMP) redirects cause the IPv4 stack to plumb host routes. These routes override the Open Shortest Path First (OSPF) generated routes.
The recommended state for this setting is: `Disabled`.</t>
  </si>
  <si>
    <t>Navigate to the UI Path articulated in the Remediation section and confirm it is set as prescribed for your organization. This group policy object is backed by the following registry location:
HKEY_LOCAL_MACHINE\SYSTEM\CurrentControlSet\Services\Tcpip\Parameters:EnableICMPRedirect</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</si>
  <si>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</si>
  <si>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To establish the recommended configuration via GP, set the following UI path to Disabled:
Computer Configuration\Policies\Administrative Templates\MSS (Legacy)\MSS: (EnableICMPRedirect) Allow ICMP redirects to override OSPF generated routes.</t>
  </si>
  <si>
    <t>Win10-20H2-207</t>
  </si>
  <si>
    <t>Set "MSS: (NoNameReleaseOnDemand) Allow the computer to ignore NetBIOS name release requests except from WINS servers" to enabled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</si>
  <si>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</si>
  <si>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HKEY_LOCAL_MACHINE\SYSTEM\CurrentControlSet\Services\NetBT\Parameters:NoNameReleaseOnDemand</t>
  </si>
  <si>
    <t>To establish the recommended configuration via GP, set the following UI path to Enabled:
Computer Configuration\Policies\Administrative Templates\MSS (Legacy)\MSS: (NoNameReleaseOnDemand) Allow the computer to ignore NetBIOS name release requests except from WINS servers.</t>
  </si>
  <si>
    <t>Win10-20H2-208</t>
  </si>
  <si>
    <t>Set "MSS: (SafeDllSearchMode) Enable Safe DLL search mode (recommended)" to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</si>
  <si>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</si>
  <si>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Navigate to the UI Path articulated in the Remediation section and confirm it is set as prescribed. This group policy setting is backed by the following registry location:
HKEY_LOCAL_MACHINE\SYSTEM\CurrentControlSet\Control\Session Manager:SafeDllSearchMode</t>
  </si>
  <si>
    <t>To establish the recommended configuration via GP, set the following UI path to Enabled:
Computer Configuration\Policies\Administrative Templates\MSS (Legacy)\MSS: (SafeDllSearchMode) Enable Safe DLL search mode (recommended).</t>
  </si>
  <si>
    <t>Win10-20H2-209</t>
  </si>
  <si>
    <t>Windows includes a grace period between when the screen saver is launched and when the console is actually locked automatically when screen saver locking is enabled.
The recommended state for this setting is: `Enabled: 5 or fewer seconds`.</t>
  </si>
  <si>
    <t>Users will have to enter their passwords to resume their console sessions as soon as the grace period ends after screen saver activation.</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</si>
  <si>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</si>
  <si>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Win10-20H2-210</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</si>
  <si>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</si>
  <si>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Navigate to the UI Path articulated in the Remediation section and confirm it is set as prescribed. This group policy setting is backed by the following registry location:
HKEY_LOCAL_MACHINE\SYSTEM\CurrentControlSet\Services\Eventlog\Security:WarningLevel</t>
  </si>
  <si>
    <t>An audit event will be generated when the Security log reaches the 90% percent full threshold (or whatever lower value may be set) unless the log is configured to overwrite events as needed.</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</si>
  <si>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</si>
  <si>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Win10-20H2-211</t>
  </si>
  <si>
    <t>Set "Turn off multicast name resolution" to enabled</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</si>
  <si>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</si>
  <si>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NT\DNSClient:EnableMulticast</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</si>
  <si>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</si>
  <si>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In the event DNS is unavailable a system will be unable to request it from other systems on the same subnet.</t>
  </si>
  <si>
    <t>To establish the recommended configuration via GP, set the following UI path to Enabled:
Computer Configuration\Policies\Administrative Templates\Network\DNS Client\Turn off multicast name resolution.</t>
  </si>
  <si>
    <t>Win10-20H2-212</t>
  </si>
  <si>
    <t>Set "Enable insecure guest logons" to disabled</t>
  </si>
  <si>
    <t>This policy setting determines if the SMB client will allow insecure guest logons to an SMB server.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</si>
  <si>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HKEY_LOCAL_MACHINE\SOFTWARE\Policies\Microsoft\Windows\LanmanWorkstation:AllowInsecureGuestAuth</t>
  </si>
  <si>
    <t>The SMB client will reject insecure guest logons. This was not originally the default behavior in older versions of Windows, but Microsoft changed the default behavior starting with Windows 10 R1709: [Guest access in SMB2 disabled by default in Windows 10 and Windows Server 2016](https://support.microsoft.com/en-us/help/4046019/guest-access-in-smb2-disabled-by-default-in-windows-10-and-windows-ser)</t>
  </si>
  <si>
    <t>To establish the recommended configuration via GP, set the following UI path to Disabled:
Computer Configuration\Policies\Administrative Templates\Network\Lanman Workstation\Enable insecure guest logons.</t>
  </si>
  <si>
    <t>Win10-20H2-213</t>
  </si>
  <si>
    <t>Set "Prohibit installation and configuration of Network Bridge on your DNS domain network" to enabled</t>
  </si>
  <si>
    <t>You can use this procedure to control a user's ability to install and configure a Network Bridge.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</si>
  <si>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HKEY_LOCAL_MACHINE\SOFTWARE\Policies\Microsoft\Windows\Network Connections:NC_AllowNetBridge_NLA</t>
  </si>
  <si>
    <t>Users cannot create or configure a Network Bridge.</t>
  </si>
  <si>
    <t>To establish the recommended configuration via GP, set the following UI path to Enabled:
Computer Configuration\Policies\Administrative Templates\Network\Network Connections\Prohibit installation and configuration of Network Bridge on your DNS domain network.</t>
  </si>
  <si>
    <t>Win10-20H2-214</t>
  </si>
  <si>
    <t>Set "Prohibit use of Internet Connection Sharing on your DNS domain network" to enabled</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</si>
  <si>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</si>
  <si>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Navigate to the UI Path articulated in the Remediation section and confirm it is set as prescribed. This group policy setting is backed by the following registry location:
HKEY_LOCAL_MACHINE\SOFTWARE\Policies\Microsoft\Windows\Network Connections:NC_ShowSharedAccessUI</t>
  </si>
  <si>
    <t>Mobile Hotspot cannot be enabled or configured by Administrators and non-Administrators alike.</t>
  </si>
  <si>
    <t>To establish the recommended configuration via GP, set the following UI path to Enabled:
Computer Configuration\Policies\Administrative Templates\Network\Network Connections\Prohibit use of Internet Connection Sharing on your DNS domain network.</t>
  </si>
  <si>
    <t>Win10-20H2-215</t>
  </si>
  <si>
    <t>Set "Require domain users to elevate when setting a network’s location" to enabled</t>
  </si>
  <si>
    <t>This policy setting determines whether to require domain users to elevate when setting a network's location.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</si>
  <si>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HKEY_LOCAL_MACHINE\SOFTWARE\Policies\Microsoft\Windows\Network Connections:NC_StdDomainUserSetLocation</t>
  </si>
  <si>
    <t>Domain users must elevate when setting a network's location.</t>
  </si>
  <si>
    <t>To establish the recommended configuration via GP, set the following UI path to Enabled:
Computer Configuration\Policies\Administrative Templates\Network\Network Connections\Require domain users to elevate when setting a network's location.</t>
  </si>
  <si>
    <t>Set "Require domain users to elevate when setting a network's location" to "Enabled".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</si>
  <si>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Win10-20H2-216</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</si>
  <si>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(non-R2) or newer systems, then the "`Privacy`" setting may (optionally) also be set to enable SMB encryption. However, using SMB encryption will render the targeted share paths completely inaccessible by older OSes, so only use this additional option with caution and thorough testing.</t>
  </si>
  <si>
    <t>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</si>
  <si>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</si>
  <si>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Windows only allows access to the specified UNC paths after fulfilling additional security requirements.</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</si>
  <si>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</si>
  <si>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Win10-20H2-217</t>
  </si>
  <si>
    <t>This policy setting prevents computers from establishing multiple simultaneous connections to either the Internet or to a Windows domain.
The recommended state for this setting is: `Enabled: 3 = Prevent Wi-Fi when on Ethernet`.</t>
  </si>
  <si>
    <t xml:space="preserve">Navigate to the UI Path articulated in the Remediation section and confirm it is set as prescribed. This group policy setting is backed by the following registry location:
HKEY_LOCAL_MACHINE\SOFTWARE\Policies\Microsoft\Windows\WcmSvc\GroupPolicy:fMinimizeConnections
</t>
  </si>
  <si>
    <t>While connected to an Ethernet connection, Windows won't allow use of a WLAN (automatically _or_ manually) until Ethernet is disconnected. However, if a cellular data connection is available, it will always stay connected for services that require it, but no Internet traffic will be routed over cellular if an Ethernet or WLAN connection is present.</t>
  </si>
  <si>
    <t>To establish the recommended configuration via GP, set the following UI path to Enabled: 3 = Prevent Wi-Fi when on Ethernet:
Computer Configuration\Policies\Administrative Templates\Network\Windows Connection Manager\Minimize the number of simultaneous connections to the Internet or a Windows Domain.</t>
  </si>
  <si>
    <t>Win10-20H2-218</t>
  </si>
  <si>
    <t>Set "Prohibit connection to non-domain networks when connected to domain authenticated network" to enabled</t>
  </si>
  <si>
    <t>This policy setting prevents computers from connecting to both a domain based network and a non-domain based network at the same time.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</si>
  <si>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HKEY_LOCAL_MACHINE\SOFTWARE\Policies\Microsoft\Windows\WcmSvc\GroupPolicy:fBlockNonDomain</t>
  </si>
  <si>
    <t>The computer responds to automatic and manual network connection attempts based on the following circumstances:
_Automatic connection attempts_ - When the computer is already connected to a domain based network, all automatic connection attempts to non-domain networks are blocked. - When the computer is already connected to a non-domain based network, automatic connection attempts to domain based networks are blocked.
_Manual connection attempts_ - When the computer is already connected to either a non-domain based network or a domain based network over media other than Ethernet, and a user attempts to create a manual connection to an additional network in violation of this policy setting, the existing network connection is disconnected and the manual connection is allowed. - When the computer is already connected to either a non-domain based network or a domain based network over Ethernet, and a user attempts to create a manual connection to an additional network in violation of this policy setting, the existing Ethernet connection is maintained and the manual connection attempt is blocked.</t>
  </si>
  <si>
    <t>To establish the recommended configuration via GP, set the following UI path to Enabled:
Computer Configuration\Policies\Administrative Templates\Network\Windows Connection Manager\Prohibit connection to non-domain networks when connected to domain authenticated network.</t>
  </si>
  <si>
    <t>Win10-20H2-219</t>
  </si>
  <si>
    <t>Set "Allow Windows to automatically connect to suggested open hotspots, to networks shared by contacts, and to hotspots offering paid services" to disabled</t>
  </si>
  <si>
    <t>This policy setting determines whether users can enable the following WLAN settings: "Connect to suggested open hotspots," "Connect to networks shared by my contacts," and "Enable paid services".
- "Connect to suggested open hotspots" enables Windows to automatically connect users to open hotspots it knows about by crowdsourcing networks that other people using Windows have connected to.
- "Connect to networks shared by my contacts" enables Windows to automatically connect to networks that the user's contacts have shared with them, and enables users on this device to share networks with their contacts.
- "Enable paid services" enables Windows to temporarily connect to open hotspots to determine if paid services are available.
The recommended state for this setting is: `Disabled`.
**Note:** These features are also known by the name "_Wi-Fi Sense_".</t>
  </si>
  <si>
    <t>Navigate to the UI Path articulated in the Remediation section and confirm it is set as prescribed. This group policy setting is backed by the following registry location:
HKEY_LOCAL_MACHINE\SOFTWARE\Microsoft\WcmSvc\wifinetworkmanager\config:AutoConnectAllowedOEM</t>
  </si>
  <si>
    <t>_Connect to suggested open hotspots_, _Connect to networks shared by my contacts_, and _Enable paid services_ will each be turned off and users on the device will be prevented from enabling them.</t>
  </si>
  <si>
    <t>To establish the recommended configuration via GP, set the following UI path to Disabled:
Computer Configuration\Policies\Administrative Templates\Network\WLAN Service\WLAN Settings\Allow Windows to automatically connect to suggested open hotspots, to networks shared by contacts, and to hotspots offering paid services.</t>
  </si>
  <si>
    <t>Set "Allow Windows to automatically connect to suggested open hotspots, to networks shared by contacts, and to hotspots offering paid services" to "Disabled". One method to achieve the recommended configuration via Group Policy is to perform the following:
Set the following UI path to Disabled:
Computer Configuration\Policies\Administrative Templates\Network\WLAN Service\WLAN Settings\Allow Windows to automatically connect to suggested open hotspots, to networks shared by contacts, and to hotspots offering paid services</t>
  </si>
  <si>
    <t>Win10-20H2-220</t>
  </si>
  <si>
    <t>Set "Include command line in process creation events" to disabled</t>
  </si>
  <si>
    <t>This policy setting determines what information is logged in security audit events when a new process has been created.
The recommended state for this setting is: `Disabled`.
**Note:** This feature that this setting controls is not normally supported in OSes older than Windows 8.1. However, in February 2015 Microsoft added support for the feature to Windows 7 and Windows 8 via a special update - [KB3004375](https://support.microsoft.com/en-us/help/3004375/microsoft-security-advisory-update-to-improve-windows-command-line-aud). Therefore, this setting is also important to set on those older OSes in the event that the update is installed on them.</t>
  </si>
  <si>
    <t>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t>
  </si>
  <si>
    <t>To establish the recommended configuration via GP, set the following UI path to Disabled:
Computer Configuration\Policies\Administrative Templates\System\Audit Process Creation\Include command line in process creation events.</t>
  </si>
  <si>
    <t>Win10-20H2-221</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</si>
  <si>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</si>
  <si>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 xml:space="preserve">Navigate to the UI Path articulated in the Remediation section and confirm it is set as prescribed. This group policy setting is backed by the following registry location:
HKEY_LOCAL_MACHINE\SOFTWARE\Microsoft\Windows\CurrentVersion\Policies\System\CredSSP\Parameters:AllowEncryptionOracle
</t>
  </si>
  <si>
    <t>Client applications which use CredSSP will not be able to fall back to the insecure versions and services using CredSSP will not accept unpatched clients. This setting should not be deployed until all remote hosts support the newest version, which is achieved by ensuring that all Microsoft security updates at least through May 2018 are installed.</t>
  </si>
  <si>
    <t>To establish the recommended configuration via GP, set the following UI path to Enabled: Force Updated Clients:
Computer Configuration\Policies\Administrative Templates\System\Credentials Delegation\Encryption Oracle Remediation.</t>
  </si>
  <si>
    <t>Win10-20H2-222</t>
  </si>
  <si>
    <t>Set "Remote host allows delegation of non-exportable credentials" to enabled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</si>
  <si>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</si>
  <si>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Navigate to the UI Path articulated in the Remediation section and confirm it is set as prescribed. This group policy setting is backed by the following registry location:
HKEY_LOCAL_MACHINE\SOFTWARE\Policies\Microsoft\Windows\CredentialsDelegation:AllowProtectedCreds</t>
  </si>
  <si>
    <t>The host will support the _Restricted Admin Mode_ and _Windows Defender Remote Credential Guard_ features.</t>
  </si>
  <si>
    <t>To establish the recommended configuration via GP, set the following UI path to Enabled:
Computer Configuration\Policies\Administrative Templates\System\Credentials Delegation\Remote host allows delegation of non-exportable credentials.</t>
  </si>
  <si>
    <t>Win10-20H2-223</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</si>
  <si>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</si>
  <si>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Navigate to the UI Path articulated in the Remediation section and confirm it is set as prescribed. This group policy setting is backed by the following registry location:
HKEY_LOCAL_MACHINE\SYSTEM\CurrentControlSet\Policies\EarlyLaunch:DriverLoadPolicy</t>
  </si>
  <si>
    <t>To establish the recommended configuration via GP, set the following UI path to Enabled: Good, unknown and bad but critical:
Computer Configuration\Policies\Administrative Templates\System\Early Launch Antimalware\Boot-Start Driver Initialization Policy.</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</si>
  <si>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</si>
  <si>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Win10-20H2-224</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</si>
  <si>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</si>
  <si>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t>
  </si>
  <si>
    <t>Group Policies will be reapplied every time they are refreshed, which could have a slight impact on performance.</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</si>
  <si>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</si>
  <si>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Win10-20H2-225</t>
  </si>
  <si>
    <t>The "Process even if the Group Policy objects have not changed" option updates and reapplies policies even if the policies have not changed.
The recommended state for this setting is: `Enabled: TRUE` (checked).</t>
  </si>
  <si>
    <t>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t>
  </si>
  <si>
    <t>Group Policies will be reapplied even if they have not been changed, which could have a slight impact on performance.</t>
  </si>
  <si>
    <t>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</si>
  <si>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Win10-20H2-226</t>
  </si>
  <si>
    <t>Set "Continue experiences on this device" to disabled</t>
  </si>
  <si>
    <t>This policy setting determines whether the Windows device is allowed to participate in cross-device experiences (continue experiences).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</si>
  <si>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HKEY_LOCAL_MACHINE\SOFTWARE\Policies\Microsoft\Windows\System:EnableCdp</t>
  </si>
  <si>
    <t>The Windows device will not be discoverable by other devices, and cannot participate in cross-device experiences.</t>
  </si>
  <si>
    <t>To establish the recommended configuration via GP, set the following UI path to Disabled:
Computer Configuration\Policies\Administrative Templates\System\Group Policy\Continue experiences on this device.</t>
  </si>
  <si>
    <t>Win10-20H2-227</t>
  </si>
  <si>
    <t>Set "Turn off background refresh of Group Policy" to disabled</t>
  </si>
  <si>
    <t>This policy setting prevents Group Policy from being updated while the computer is in use. This policy setting applies to Group Policy for computers, users and Domain Controllers.
The recommended state for this setting is: `Disabled`.</t>
  </si>
  <si>
    <t>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t>
  </si>
  <si>
    <t>To establish the recommended configuration via GP, set the following UI path to Disabled:
Computer Configuration\Policies\Administrative Templates\System\Group Policy\Turn off background refresh of Group Policy.</t>
  </si>
  <si>
    <t>Win10-20H2-228</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</si>
  <si>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</si>
  <si>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</si>
  <si>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NT\Printers:DisableWebPnPDownload</t>
  </si>
  <si>
    <t>Print drivers cannot be downloaded over HTTP.
**Note:** This policy setting does not prevent the client computer from printing to printers on the intranet or the Internet over HTTP. It only prohibits downloading drivers that are not already installed locally.</t>
  </si>
  <si>
    <t>To establish the recommended configuration via GP, set the following UI path to Enabled:
Computer Configuration\Policies\Administrative Templates\System\Internet Communication Management\Internet Communication settings\Turn off downloading of print drivers over HTTP.</t>
  </si>
  <si>
    <t>Win10-20H2-229</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</si>
  <si>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</si>
  <si>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</si>
  <si>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HKEY_LOCAL_MACHINE\SOFTWARE\Microsoft\Windows\CurrentVersion\Policies\Explorer:NoWebServices</t>
  </si>
  <si>
    <t>Windows is prevented from downloading providers; only the service providers cached in the local registry are displayed.</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</si>
  <si>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</si>
  <si>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Win10-20H2-230</t>
  </si>
  <si>
    <t>Set "Block user from showing account details on sign-in" to enabled</t>
  </si>
  <si>
    <t>This policy prevents the user from showing account details (email address or user name) on the sign-in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</si>
  <si>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HKEY_LOCAL_MACHINE\SOFTWARE\Policies\Microsoft\Windows\System:BlockUserFromShowingAccountDetailsOnSignin</t>
  </si>
  <si>
    <t>Users cannot choose to show account details on the sign-in screen.</t>
  </si>
  <si>
    <t>To establish the recommended configuration via GP, set the following UI path to Enabled:
Computer Configuration\Policies\Administrative Templates\System\Logon\Block user from showing account details on sign-in.</t>
  </si>
  <si>
    <t>Win10-20H2-231</t>
  </si>
  <si>
    <t>Set "Do not display network selection UI" to enabled</t>
  </si>
  <si>
    <t>This policy setting allows you to control whether anyone can interact with available networks UI on the logon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</si>
  <si>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HKEY_LOCAL_MACHINE\SOFTWARE\Policies\Microsoft\Windows\System:DontDisplayNetworkSelectionUI</t>
  </si>
  <si>
    <t>The PC's network connectivity state cannot be changed without signing into Windows.</t>
  </si>
  <si>
    <t>To establish the recommended configuration via GP, set the following UI path to Enabled:
Computer Configuration\Policies\Administrative Templates\System\Logon\Do not display network selection UI.</t>
  </si>
  <si>
    <t>Win10-20H2-232</t>
  </si>
  <si>
    <t>Set "Do not enumerate connected users on domain-joined computers" to enabled</t>
  </si>
  <si>
    <t>This policy setting prevents connected users from being enumerated on domain-joined computers.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</si>
  <si>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HKEY_LOCAL_MACHINE\SOFTWARE\Policies\Microsoft\Windows\System:DontEnumerateConnectedUsers</t>
  </si>
  <si>
    <t>The Logon UI will not enumerate any connected users on domain-joined computers.</t>
  </si>
  <si>
    <t>To establish the recommended configuration via GP, set the following UI path to Enabled:
Computer Configuration\Policies\Administrative Templates\System\Logon\Do not enumerate connected users on domain-joined computers.</t>
  </si>
  <si>
    <t>Win10-20H2-233</t>
  </si>
  <si>
    <t>Set "Enumerate local users on domain-joined computers" to disabled</t>
  </si>
  <si>
    <t>This policy setting allows local users to be enumerated on domain-joined computers.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</si>
  <si>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HKEY_LOCAL_MACHINE\SOFTWARE\Policies\Microsoft\Windows\System:EnumerateLocalUsers</t>
  </si>
  <si>
    <t>To establish the recommended configuration via GP, set the following UI path to Disabled:
Computer Configuration\Policies\Administrative Templates\System\Logon\Enumerate local users on domain-joined computers.</t>
  </si>
  <si>
    <t>Win10-20H2-234</t>
  </si>
  <si>
    <t>Set "Turn off app notifications on the lock screen" to enabled</t>
  </si>
  <si>
    <t>This policy setting allows you to prevent app notifications from appearing on the lock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</si>
  <si>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HKEY_LOCAL_MACHINE\SOFTWARE\Policies\Microsoft\Windows\System:DisableLockScreenAppNotifications</t>
  </si>
  <si>
    <t>No app notifications are displayed on the lock screen.</t>
  </si>
  <si>
    <t>To establish the recommended configuration via GP, set the following UI path to Enabled:
Computer Configuration\Policies\Administrative Templates\System\Logon\Turn off app notifications on the lock screen.</t>
  </si>
  <si>
    <t>Win10-20H2-235</t>
  </si>
  <si>
    <t>Set "Turn off picture password sign-in" to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</si>
  <si>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</si>
  <si>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Navigate to the UI Path articulated in the Remediation section and confirm it is set as prescribed. This group policy setting is backed by the following registry location:
HKEY_LOCAL_MACHINE\SOFTWARE\Policies\Microsoft\Windows\System:BlockDomainPicturePassword</t>
  </si>
  <si>
    <t>Users will not be able to set up or sign in with a picture password.</t>
  </si>
  <si>
    <t>To establish the recommended configuration via GP, set the following UI path to Enabled:
Computer Configuration\Policies\Administrative Templates\System\Logon\Turn off picture password sign-in.</t>
  </si>
  <si>
    <t>Win10-20H2-236</t>
  </si>
  <si>
    <t>Set "Turn on convenience PIN sign-in" to disabled</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</si>
  <si>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</si>
  <si>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HKEY_LOCAL_MACHINE\SOFTWARE\Policies\Microsoft\Windows\System:AllowDomainPINLogon</t>
  </si>
  <si>
    <t>To establish the recommended configuration via GP, set the following UI path to Disabled:
Computer Configuration\Policies\Administrative Templates\System\Logon\Turn on convenience PIN sign-in.</t>
  </si>
  <si>
    <t>Win10-20H2-237</t>
  </si>
  <si>
    <t>Set "Allow network connectivity during connected-standby (on battery)" to disabled</t>
  </si>
  <si>
    <t>This policy setting allows you to control the network connectivity state in standby on modern standby-capable systems. 
The recommended state for this setting is: `Disabled`.</t>
  </si>
  <si>
    <t>Navigate to the UI Path articulated in the Remediation section and confirm it is set as prescribed. This group policy setting is backed by the following registry location:
HKEY_LOCAL_MACHINE\SOFTWARE\Policies\Microsoft\Power\PowerSettings\f15576e8-98b7-4186-b944-eafa664402d9:DCSettingIndex</t>
  </si>
  <si>
    <t>Network connectivity in standby (while on battery) is not guaranteed. This connectivity restriction currently only applies to WLAN networks only, but is subject to change (according to Microsoft).</t>
  </si>
  <si>
    <t>To establish the recommended configuration via GP, set the following UI path to Disabled:
Computer Configuration\Policies\Administrative Templates\System\Power Management\Sleep Settings\Allow network connectivity during connected-standby (on battery).</t>
  </si>
  <si>
    <t>Win10-20H2-238</t>
  </si>
  <si>
    <t>Set "Allow network connectivity during connected-standby (plugged in)" to disabled</t>
  </si>
  <si>
    <t>Navigate to the UI Path articulated in the Remediation section and confirm it is set as prescribed. This group policy setting is backed by the following registry location:
HKEY_LOCAL_MACHINE\SOFTWARE\Policies\Microsoft\Power\PowerSettings\f15576e8-98b7-4186-b944-eafa664402d9:ACSettingIndex</t>
  </si>
  <si>
    <t>Network connectivity in standby (while plugged in) is not guaranteed. This connectivity restriction currently only applies to WLAN networks only, but is subject to change (according to Microsoft).</t>
  </si>
  <si>
    <t>To establish the recommended configuration via GP, set the following UI path to Disabled:
Computer Configuration\Policies\Administrative Templates\System\Power Management\Sleep Settings\Allow network connectivity during connected-standby (plugged in).</t>
  </si>
  <si>
    <t>Win10-20H2-239</t>
  </si>
  <si>
    <t>Set "Require a password when a computer wakes (on battery)" to enabled</t>
  </si>
  <si>
    <t>Specifies whether or not the user is prompted for a password when the system resumes from sleep.
The recommended state for this setting is: `Enabled`.</t>
  </si>
  <si>
    <t>Navigate to the UI Path articulated in the Remediation section and confirm it is set as prescribed. This group policy setting is backed by the following registry location:
HKEY_LOCAL_MACHINE\SOFTWARE\Policies\Microsoft\Power\PowerSettings\0e796bdb-100d-47d6-a2d5-f7d2daa51f51:DCSettingIndex</t>
  </si>
  <si>
    <t>To establish the recommended configuration via GP, set the following UI path to Enabled:
Computer Configuration\Policies\Administrative Templates\System\Power Management\Sleep Settings\Require a password when a computer wakes (on battery).</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</si>
  <si>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</si>
  <si>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Win10-20H2-240</t>
  </si>
  <si>
    <t>Set "Require a password when a computer wakes (plugged in)" to enabled</t>
  </si>
  <si>
    <t>Navigate to the UI Path articulated in the Remediation section and confirm it is set as prescribed. This group policy setting is backed by the following registry location:
HKEY_LOCAL_MACHINE\SOFTWARE\Policies\Microsoft\Power\PowerSettings\0e796bdb-100d-47d6-a2d5-f7d2daa51f51:ACSettingIndex</t>
  </si>
  <si>
    <t>To establish the recommended configuration via GP, set the following UI path to Enabled:
Computer Configuration\Policies\Administrative Templates\System\Power Management\Sleep Settings\Require a password when a computer wakes (plugged in).</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</si>
  <si>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</si>
  <si>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Win10-20H2-241</t>
  </si>
  <si>
    <t>Set "Configure Offer Remote Assistance" to disabled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</si>
  <si>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</si>
  <si>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Services:fAllowUnsolicited</t>
  </si>
  <si>
    <t>To establish the recommended configuration via GP, set the following UI path to Disabled:
Computer Configuration\Policies\Administrative Templates\System\Remote Assistance\Configure Offer Remote Assistance.</t>
  </si>
  <si>
    <t>Win10-20H2-242</t>
  </si>
  <si>
    <t>Set "Configure Solicited Remote Assistance" to disabled</t>
  </si>
  <si>
    <t>This policy setting allows you to turn on or turn off Solicited (Ask for) Remote Assistance on this computer.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</si>
  <si>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Services:fAllowToGetHelp</t>
  </si>
  <si>
    <t>Users on this computer cannot use e-mail or file transfer to ask someone for help. Also, users cannot use instant messaging programs to allow connections to this computer.</t>
  </si>
  <si>
    <t>To establish the recommended configuration via GP, set the following UI path to Disabled:
Computer Configuration\Policies\Administrative Templates\System\Remote Assistance\Configure Solicited Remote Assistance.</t>
  </si>
  <si>
    <t>Win10-20H2-243</t>
  </si>
  <si>
    <t>Set "Enable RPC Endpoint Mapper Client Authentication" to enabled</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</si>
  <si>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in effect until the system is rebooted.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</si>
  <si>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NT\Rpc:EnableAuthEpResolution</t>
  </si>
  <si>
    <t>RPC clients will authenticate to the Endpoint Mapper Service for calls that contain authentication information. Clients making such calls will not be able to communicate with the Windows NT4 Server Endpoint Mapper Service.</t>
  </si>
  <si>
    <t>To establish the recommended configuration via GP, set the following UI path to Enabled:
Computer Configuration\Policies\Administrative Templates\System\Remote Procedure Call\Enable RPC Endpoint Mapper Client Authentication.</t>
  </si>
  <si>
    <t>Win10-20H2-244</t>
  </si>
  <si>
    <t>This policy setting controls how the RPC server runtime handles unauthenticated RPC clients connecting to RPC servers.
This policy setting impacts all RPC applications. In a domain environment this policy setting should be used with caution as it can impact a wide range of functionality including group policy processing itself. Reverting a change to this policy setting can require manual intervention on each affected machine. **This policy setting should never be applied to a Domain Controller.**
A client will be considered an authenticated client if it uses a named pipe to communicate with the server or if it uses RPC Security. RPC Interfaces that have specifically requested to be accessible by unauthenticated clients may be exempt from this restriction, depending on the selected value for this policy setting.
-- "**None**" allows all RPC clients to connect to RPC Servers running on the machine on which the policy setting is applied.
-- "**Authenticated**" allows only authenticated RPC Clients (per the definition above) to connect to RPC Servers running on the machine on which the policy setting is applied. Exemptions are granted to interfaces that have requested them.
-- "**Authenticated without exceptions**" allows only authenticated RPC Clients (per the definition above) to connect to RPC Servers running on the machine on which the policy setting is applied. No exceptions are allowed. **This value has the potential to cause serious problems and is not recommended.**
**Note:** This policy setting will not be applied until the system is rebooted.
The recommended state for this setting is: `Enabled: Authenticated`.</t>
  </si>
  <si>
    <t>Navigate to the UI Path articulated in the Remediation section and confirm it is set as prescribed. This group policy setting is backed by the following registry location:
HKEY_LOCAL_MACHINE\SOFTWARE\Policies\Microsoft\Windows NT\Rpc:RestrictRemoteClients</t>
  </si>
  <si>
    <t>To establish the recommended configuration via GP, set the following UI path to Enabled: Authenticated:
Computer Configuration\Policies\Administrative Templates\System\Remote Procedure Call\Restrict Unauthenticated RPC clients.</t>
  </si>
  <si>
    <t>Win10-20H2-245</t>
  </si>
  <si>
    <t>Set "Prevent non-admin users from installing packaged Windows apps" to enabled</t>
  </si>
  <si>
    <t>This setting manages non-Administrator users' ability to install Windows app packages.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</si>
  <si>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HKEY_LOCAL_MACHINE\SOFTWARE\Policies\Microsoft\Windows\Appx:BlockNonAdminUserInstall</t>
  </si>
  <si>
    <t xml:space="preserve">The setting "Prevent non-admin users from installing packaged Windows apps" is set to enabled. </t>
  </si>
  <si>
    <t xml:space="preserve">The setting "Prevent non-admin users from installing packaged Windows apps" is not set to enabled. </t>
  </si>
  <si>
    <t>18.9.4</t>
  </si>
  <si>
    <t>18.9.4.2</t>
  </si>
  <si>
    <t>In a corporate managed environment, application installations should be managed centrally by IT staff, not by end users.</t>
  </si>
  <si>
    <t>Non-Administrator users will not be able to install Microsoft Store app packages, unless they are explicitly permitted by other policies. If a Microsoft Store app is required for legitimate use, an Administrator will need to perform the installation from an Administrator context.</t>
  </si>
  <si>
    <t>To establish the recommended configuration via GP, set the following UI path to Enabled:
Computer Configuration\Policies\Administrative Templates\Windows Components\App Package Deployment\Prevent non-admin users from installing packaged Windows apps.</t>
  </si>
  <si>
    <t>Set "Prevent non-admin users from installing packaged Windows apps" to enabled. One method to achieve the recommended configuration via GP:
Set the following UI path to Enabled:
Computer Configuration\Policies\Administrative Templates\Windows Components\App Package Deployment\Prevent non-admin users from installing packaged Windows apps</t>
  </si>
  <si>
    <t>Win10-20H2-246</t>
  </si>
  <si>
    <t>This policy setting specifies whether Windows apps can be activated by voice (apps and Cortana) while the system is locked.
The recommended state for this setting is: `Enabled: Force Deny`.</t>
  </si>
  <si>
    <t>Navigate to the UI Path articulated in the Remediation section and confirm it is set as prescribed. This group policy setting is backed by the following registry location:
HKEY_LOCAL_MACHINE\SOFTWARE\Policies\Microsoft\Windows\AppPrivacy:LetAppsActivateWithVoiceAboveLock</t>
  </si>
  <si>
    <t>Users will not be able to activate apps while the computer is locked.</t>
  </si>
  <si>
    <t>To establish the recommended configuration via GP, set the following UI path to Enabled: Force Deny:
Computer Configuration\Policies\Administrative Templates\Windows Components\App Privacy\Let Windows apps activate with voice while the system is locked.</t>
  </si>
  <si>
    <t>Win10-20H2-247</t>
  </si>
  <si>
    <t>Set "Allow Microsoft accounts to be optional" to enabled</t>
  </si>
  <si>
    <t>This policy setting lets you control whether Microsoft accounts are optional for Windows Store apps that require an account to sign in. This policy only affects Windows Store apps that support it.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</si>
  <si>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HKEY_LOCAL_MACHINE\SOFTWARE\Microsoft\Windows\CurrentVersion\Policies\System:MSAOptional</t>
  </si>
  <si>
    <t>Windows Store apps that typically require a Microsoft account to sign in will allow users to sign in with an enterprise account instead.</t>
  </si>
  <si>
    <t>To establish the recommended configuration via GP, set the following UI path to Enabled:
Computer Configuration\Policies\Administrative Templates\Windows Components\App runtime\Allow Microsoft accounts to be optional.</t>
  </si>
  <si>
    <t>Win10-20H2-248</t>
  </si>
  <si>
    <t>Set "Disallow Autoplay for non-volume devices" to enabled</t>
  </si>
  <si>
    <t>This policy setting disallows AutoPlay for MTP devices like cameras or phones.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</si>
  <si>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HKEY_LOCAL_MACHINE\SOFTWARE\Policies\Microsoft\Windows\Explorer:NoAutoplayfornonVolume</t>
  </si>
  <si>
    <t>AutoPlay will not be allowed for MTP devices like cameras or phones.</t>
  </si>
  <si>
    <t>To establish the recommended configuration via GP, set the following UI path to Enabled:
Computer Configuration\Policies\Administrative Templates\Windows Components\AutoPlay Policies\Disallow Autoplay for non-volume devices.</t>
  </si>
  <si>
    <t>Win10-20H2-249</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</si>
  <si>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</si>
  <si>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Navigate to the UI Path articulated in the Remediation section and confirm it is set as prescribed. This group policy setting is backed by the following registry location:
HKEY_LOCAL_MACHINE\SOFTWARE\Microsoft\Windows\CurrentVersion\Policies\Explorer:NoAutorun</t>
  </si>
  <si>
    <t>AutoRun commands will be completely disabled.</t>
  </si>
  <si>
    <t>To establish the recommended configuration via GP, set the following UI path to Enabled: Do not execute any autorun commands:
Computer Configuration\Policies\Administrative Templates\Windows Components\AutoPlay Policies\Set the default behavior for AutoRun.</t>
  </si>
  <si>
    <t>Win10-20H2-250</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</si>
  <si>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</si>
  <si>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Navigate to the UI Path articulated in the Remediation section and confirm it is set as prescribed. This group policy setting is backed by the following registry location:
HKEY_LOCAL_MACHINE\SOFTWARE\Microsoft\Windows\CurrentVersion\Policies\Explorer:NoDriveTypeAutoRun</t>
  </si>
  <si>
    <t>Autoplay will be disabled - users will have to manually launch setup or installation programs that are provided on removable media.</t>
  </si>
  <si>
    <t>To establish the recommended configuration via GP, set the following UI path to Enabled: All drives:
Computer Configuration\Policies\Administrative Templates\Windows Components\AutoPlay Policies\Turn off Autoplay.</t>
  </si>
  <si>
    <t>Win10-20H2-251</t>
  </si>
  <si>
    <t>Set "Configure enhanced anti-spoofing" to enabled</t>
  </si>
  <si>
    <t>This policy setting determines whether enhanced anti-spoofing is configured for devices which support it.
The recommended state for this setting is: `Enabled`.</t>
  </si>
  <si>
    <t>Navigate to the UI Path articulated in the Remediation section and confirm it is set as prescribed. This group policy setting is backed by the following registry location:
HKEY_LOCAL_MACHINE\SOFTWARE\Policies\Microsoft\Biometrics\FacialFeatures:EnhancedAntiSpoofing</t>
  </si>
  <si>
    <t>Windows will require all users on the device to use anti-spoofing for facial features, on devices which support it.</t>
  </si>
  <si>
    <t>To establish the recommended configuration via GP, set the following UI path to Enabled:
Computer Configuration\Policies\Administrative Templates\Windows Components\Biometrics\Facial Features\Configure enhanced anti-spoofing.</t>
  </si>
  <si>
    <t>Win10-20H2-252</t>
  </si>
  <si>
    <t>Set "Turn off Microsoft consumer experiences" to enabled</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</si>
  <si>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</si>
  <si>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Navigate to the UI Path articulated in the Remediation section and confirm it is set as prescribed. This group policy setting is backed by the following registry location:
HKEY_LOCAL_MACHINE\SOFTWARE\Policies\Microsoft\Windows\CloudContent:DisableWindowsConsumerFeatures</t>
  </si>
  <si>
    <t>18.9.13.2</t>
  </si>
  <si>
    <t>Users will no longer see personalized recommendations from Microsoft and notifications about their Microsoft account.</t>
  </si>
  <si>
    <t>To establish the recommended configuration via GP, set the following UI path to Enabled:
Computer Configuration\Policies\Administrative Templates\Windows Components\Cloud Content\Turn off Microsoft consumer experiences.</t>
  </si>
  <si>
    <t>Win10-20H2-253</t>
  </si>
  <si>
    <t>This policy setting controls whether or not a PIN is required for pairing to a wireless display device.
The recommended state for this setting is: `Enabled: First Time` OR `Enabled: Always`.</t>
  </si>
  <si>
    <t>Navigate to the UI Path articulated in the Remediation section and confirm it is set as prescribed. This group policy setting is backed by the following registry location:
HKEY_LOCAL_MACHINE\SOFTWARE\Policies\Microsoft\Windows\Connect:RequirePinForPairing</t>
  </si>
  <si>
    <t>The pairing ceremony for connecting to new wireless display devices will always require a PIN.</t>
  </si>
  <si>
    <t>To establish the recommended configuration via GP, set the following UI path to Enabled: First Time OR Enabled: Always:
Computer Configuration\Policies\Administrative Templates\Windows Components\Connect\Require pin for pairing.</t>
  </si>
  <si>
    <t>Win10-20H2-254</t>
  </si>
  <si>
    <t>Set "Do not display the password reveal button" to enabled</t>
  </si>
  <si>
    <t>This policy setting allows you to configure the display of the password reveal button in password entry user experiences.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</si>
  <si>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HKEY_LOCAL_MACHINE\SOFTWARE\Policies\Microsoft\Windows\CredUI:DisablePasswordReveal</t>
  </si>
  <si>
    <t>The password reveal button will not be displayed after a user types a password in the password entry text box.</t>
  </si>
  <si>
    <t>To establish the recommended configuration via GP, set the following UI path to Enabled:
Computer Configuration\Policies\Administrative Templates\Windows Components\Credential User Interface\Do not display the password reveal button.</t>
  </si>
  <si>
    <t>Win10-20H2-255</t>
  </si>
  <si>
    <t>Set "Enumerate administrator accounts on elevation" to disabled</t>
  </si>
  <si>
    <t>This policy setting controls whether administrator accounts are displayed when a user attempts to elevate a running application.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</si>
  <si>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HKEY_LOCAL_MACHINE\SOFTWARE\Microsoft\Windows\CurrentVersion\Policies\CredUI:EnumerateAdministrators</t>
  </si>
  <si>
    <t>To establish the recommended configuration via GP, set the following UI path to Disabled:
Computer Configuration\Policies\Administrative Templates\Windows Components\Credential User Interface\Enumerate administrator accounts on elevation.</t>
  </si>
  <si>
    <t>Win10-20H2-256</t>
  </si>
  <si>
    <t>Set "Prevent the use of security questions for local accounts" to enabled</t>
  </si>
  <si>
    <t>This policy setting controls whether security questions can be used to reset local account passwords. The security question feature does not apply to domain accounts, only local accounts on the workstation.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</si>
  <si>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HKEY_LOCAL_MACHINE\SOFTWARE\Policies\Microsoft\Windows\System:NoLocalPasswordResetQuestions</t>
  </si>
  <si>
    <t>Local user accounts will not be able to set up and use security questions to reset their passwords.</t>
  </si>
  <si>
    <t>To establish the recommended configuration via GP, set the following UI path to Enabled:
Computer Configuration\Policies\Administrative Templates\Windows Components\Credential User Interface\Prevent the use of security questions for local accounts.</t>
  </si>
  <si>
    <t>Win10-20H2-257</t>
  </si>
  <si>
    <t>This policy setting determines the amount of diagnostic and usage data reported to Microsoft:
- A value of `0 - Security [Enterprise Only]` will send minimal data to Microsoft. This data includes Malicious Software Removal Tool (MSRT) &amp; Microsoft Defender Antivirus data, if enabled, and telemetry client settings. Setting a value of 0 applies to enterprise, EDU, IoT and server devices only. Setting a value of 0 for other devices is equivalent to choosing a value of 1.
- A value of `1 - Basic` sends only a basic amount of diagnostic and usage data. Note that setting values of 0 or 1 will degrade certain experiences on the device.
- A value of `2 - Enhanced` sends enhanced diagnostic and usage data.
- A value of `3 - Full` sends the same data as a value of 2, plus additional diagnostics data, including the files and content that may have caused the problem.
Windows 10 telemetry settings apply to the Windows operating system and some first party apps. This setting does not apply to third party apps running on Windows 10.
The recommended state for this setting is: `Enabled: 0 - Security [Enterprise Only]` or `Enabled: 1 - Basic`.
**Note:** If the _Allow Telemetry_ setting is configured to `0 - Security [Enterprise Only]`, then the options in Windows Update to defer upgrades and updates will have no effect.
**Note #2:** In the Microsoft Windows 10 RTM (Release 1507) Administrative Templates, the zero value was initially named `0 - Off [Enterprise Only]`, but it was renamed to `0 - Security [Enterprise Only]` starting with the Windows 10 Release 1511 Administrative Templates.</t>
  </si>
  <si>
    <t>Navigate to the UI Path articulated in the Remediation section and confirm it is set as prescribed. This group policy setting is backed by the following registry location:
HKEY_LOCAL_MACHINE\SOFTWARE\Policies\Microsoft\Windows\DataCollection:AllowTelemetry</t>
  </si>
  <si>
    <t>Note that setting values of 0 or 1 will degrade certain experiences on the device.</t>
  </si>
  <si>
    <t>To establish the recommended configuration via GP, set the following UI path to Enabled: 0 - Security [Enterprise Only] or Enabled: 1 - Basic:
Computer Configuration\Policies\Administrative Templates\Windows Components\Data Collection and Preview Builds\Allow Telemetry.</t>
  </si>
  <si>
    <t>Win10-20H2-258</t>
  </si>
  <si>
    <t>Set "Do not show feedback notifications" to enabled</t>
  </si>
  <si>
    <t>This policy setting allows an organization to prevent its devices from showing feedback questions from Microsoft.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</si>
  <si>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HKEY_LOCAL_MACHINE\SOFTWARE\Policies\Microsoft\Windows\DataCollection:DoNotShowFeedbackNotifications</t>
  </si>
  <si>
    <t>Users will no longer see feedback notifications through the Windows Feedback app.</t>
  </si>
  <si>
    <t>To establish the recommended configuration via GP, set the following UI path to Enabled:
Computer Configuration\Policies\Administrative Templates\Windows Components\Data Collection and Preview Builds\Do not show feedback notifications.</t>
  </si>
  <si>
    <t>Win10-20H2-259</t>
  </si>
  <si>
    <t>Set "Toggle user control over Insider builds" to disabled</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</si>
  <si>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10 Pro or Windows 10 Enterprise, up until Release 1703. For Release 1709 or newer, Microsoft encourages using the `Manage preview builds` setting (Rule 18.9.102.1.1). We have kept this setting in the benchmark to ensure that any older builds of Windows 10 in the environment are still enforced.</t>
  </si>
  <si>
    <t>Navigate to the UI Path articulated in the Remediation section and confirm it is set as prescribed. This group policy setting is backed by the following registry location:
HKEY_LOCAL_MACHINE\SOFTWARE\Policies\Microsoft\Windows\PreviewBuilds:AllowBuildPreview</t>
  </si>
  <si>
    <t>The item "Get Insider builds" will be unavailable.</t>
  </si>
  <si>
    <t>To establish the recommended configuration via GP, set the following UI path to Disabled:
Computer Configuration\Policies\Administrative Templates\Windows Components\Data Collection and Preview Builds\Toggle user control over Insider builds.</t>
  </si>
  <si>
    <t>Win10-20H2-260</t>
  </si>
  <si>
    <t>This policy setting specifies the download method that Delivery Optimization can use in downloads of Windows Updates, Apps and App updates. The following methods are supported:
- 0 = HTTP only, no peering.
- 1 = HTTP blended with peering behind the same NAT.
- 2 = HTTP blended with peering across a private group. Peering occurs on devices in the same Active Directory Site (if exist) or the same domain by default. When this option is selected, peering will cross NATs. To create a custom group use Group ID in combination with Mode 2.
- 3 = HTTP blended with Internet Peering.
- 99 = Simple download mode with no peering. Delivery Optimization downloads using HTTP only and does not attempt to contact the Delivery Optimization cloud services.
- 100 = Bypass mode. Do not use Delivery Optimization and use BITS instead.
The recommended state for this setting is any value EXCEPT: `Enabled: Internet (3)`.
**Note:** The default on all SKUs other than Enterprise, Enterprise LTSB or Education is `Enabled: Internet (3)`, so on other SKUs, be sure to set this to a different value.</t>
  </si>
  <si>
    <t>Navigate to the UI Path articulated in the Remediation section and confirm it is set as prescribed. This group policy setting is backed by the following registry location:
HKEY_LOCAL_MACHINE\SOFTWARE\Policies\Microsoft\Windows\DeliveryOptimization:DODownloadMode</t>
  </si>
  <si>
    <t>Machines will not be able to download updates from peers on the Internet. If set to `Enabled: HTTP only (0)`, `Enabled: Simple (99)`, or `Enabled: Bypass (100)`, machines will not be able to download updates from other machines on the same LAN.</t>
  </si>
  <si>
    <t>To establish the recommended configuration via GP, set the following UI path to any value _other than_ Enabled: Internet (3):
Computer Configuration\Policies\Administrative Templates\Windows Components\Delivery Optimization\Download Mode.</t>
  </si>
  <si>
    <t>Win10-20H2-261</t>
  </si>
  <si>
    <t>Set "Application: Control Event Log behavior when the log file reaches its maximum size" to disabled</t>
  </si>
  <si>
    <t>This policy setting controls Event Log behavior when the log file reaches its maximum size.
The recommended state for this setting is: `Disabled`.
**Note:** Old events may or may not be retained according to the _Backup log automatically when full_ policy setting.</t>
  </si>
  <si>
    <t>Navigate to the UI Path articulated in the Remediation section and confirm it is set as prescribed. This group policy setting is backed by the following registry location:
HKEY_LOCAL_MACHINE\SOFTWARE\Policies\Microsoft\Windows\EventLog\Application:Retention</t>
  </si>
  <si>
    <t>To establish the recommended configuration via GP, set the following UI path to Disabled:
Computer Configuration\Policies\Administrative Templates\Windows Components\Event Log Service\Application\Control Event Log behavior when the log file reaches its maximum size.</t>
  </si>
  <si>
    <t>Win10-20H2-262</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</si>
  <si>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</si>
  <si>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Navigate to the UI Path articulated in the Remediation section and confirm it is set as prescribed. This group policy setting is backed by the following registry location:
HKEY_LOCAL_MACHINE\SOFTWARE\Policies\Microsoft\Windows\EventLog\Application:MaxSize</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</si>
  <si>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</si>
  <si>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To establish the recommended configuration via GP, set the following UI path to Enabled: 32,768 or greater:
Computer Configuration\Policies\Administrative Templates\Windows Components\Event Log Service\Application\Specify the maximum log file size (KB).</t>
  </si>
  <si>
    <t>Win10-20H2-263</t>
  </si>
  <si>
    <t>Set "Security: Control Event Log behavior when the log file reaches its maximum size" to disabled</t>
  </si>
  <si>
    <t>Navigate to the UI Path articulated in the Remediation section and confirm it is set as prescribed. This group policy setting is backed by the following registry location:
HKEY_LOCAL_MACHINE\SOFTWARE\Policies\Microsoft\Windows\EventLog\Security:Retention</t>
  </si>
  <si>
    <t>To establish the recommended configuration via GP, set the following UI path to Disabled:
Computer Configuration\Policies\Administrative Templates\Windows Components\Event Log Service\Security\Control Event Log behavior when the log file reaches its maximum size.</t>
  </si>
  <si>
    <t>Win10-20H2-264</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</si>
  <si>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</si>
  <si>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Navigate to the UI Path articulated in the Remediation section and confirm it is set as prescribed. This group policy setting is backed by the following registry location:
HKEY_LOCAL_MACHINE\SOFTWARE\Policies\Microsoft\Windows\EventLog\Security:MaxSize</t>
  </si>
  <si>
    <t>To establish the recommended configuration via GP, set the following UI path to Enabled: 196,608 or greater:
Computer Configuration\Policies\Administrative Templates\Windows Components\Event Log Service\Security\Specify the maximum log file size (KB).</t>
  </si>
  <si>
    <t>Win10-20H2-265</t>
  </si>
  <si>
    <t>Set "Setup: Control Event Log behavior when the log file reaches its maximum size" to disabled</t>
  </si>
  <si>
    <t>Navigate to the UI Path articulated in the Remediation section and confirm it is set as prescribed. This group policy setting is backed by the following registry location:
HKEY_LOCAL_MACHINE\SOFTWARE\Policies\Microsoft\Windows\EventLog\Setup:Retention</t>
  </si>
  <si>
    <t>To establish the recommended configuration via GP, set the following UI path to Disabled:
Computer Configuration\Policies\Administrative Templates\Windows Components\Event Log Service\Setup\Control Event Log behavior when the log file reaches its maximum size.</t>
  </si>
  <si>
    <t>Win10-20H2-266</t>
  </si>
  <si>
    <t>Navigate to the UI Path articulated in the Remediation section and confirm it is set as prescribed. This group policy setting is backed by the following registry location:
HKEY_LOCAL_MACHINE\SOFTWARE\Policies\Microsoft\Windows\EventLog\Setup:MaxSize</t>
  </si>
  <si>
    <t>To establish the recommended configuration via GP, set the following UI path to Enabled: 32,768 or greater:
Computer Configuration\Policies\Administrative Templates\Windows Components\Event Log Service\Setup\Specify the maximum log file size (KB).</t>
  </si>
  <si>
    <t>Set "Setup: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Service\Setup\Specify the maximum log file size (KB)</t>
  </si>
  <si>
    <t>Win10-20H2-267</t>
  </si>
  <si>
    <t>Set "System: Control Event Log behavior when the log file reaches its maximum size" to disabled</t>
  </si>
  <si>
    <t>Navigate to the UI Path articulated in the Remediation section and confirm it is set as prescribed. This group policy setting is backed by the following registry location:
HKEY_LOCAL_MACHINE\SOFTWARE\Policies\Microsoft\Windows\EventLog\System:Retention</t>
  </si>
  <si>
    <t>To establish the recommended configuration via GP, set the following UI path to Disabled:
Computer Configuration\Policies\Administrative Templates\Windows Components\Event Log Service\System\Control Event Log behavior when the log file reaches its maximum size.</t>
  </si>
  <si>
    <t>Win10-20H2-268</t>
  </si>
  <si>
    <t>Navigate to the UI Path articulated in the Remediation section and confirm it is set as prescribed. This group policy setting is backed by the following registry location:
HKEY_LOCAL_MACHINE\SOFTWARE\Policies\Microsoft\Windows\EventLog\System:MaxSize</t>
  </si>
  <si>
    <t>To establish the recommended configuration via GP, set the following UI path to Enabled: 32,768 or greater:
Computer Configuration\Policies\Administrative Templates\Windows Components\Event Log Service\System\Specify the maximum log file size (KB).</t>
  </si>
  <si>
    <t>Win10-20H2-269</t>
  </si>
  <si>
    <t>Set "Turn off Data Execution Prevention for Explorer" to disabled</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</si>
  <si>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</si>
  <si>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Navigate to the UI Path articulated in the Remediation section and confirm it is set as prescribed. This group policy setting is backed by the following registry location:
HKEY_LOCAL_MACHINE\SOFTWARE\Policies\Microsoft\Windows\Explorer:NoDataExecutionPrevention</t>
  </si>
  <si>
    <t>To establish the recommended configuration via GP, set the following UI path to Disabled:
Computer Configuration\Policies\Administrative Templates\Windows Components\File Explorer\Turn off Data Execution Prevention for Explorer.</t>
  </si>
  <si>
    <t>Set "Turn off Data Execution Prevention for Explorer" to "Disabled". One method to achieve the recommended configuration via Group Policy is to perform the following:
Set the following UI path to Disabled:
Computer Configuration\Policies\Administrative Templates\Windows Components\File Explorer\Turn off Data Execution Prevention for Explorer</t>
  </si>
  <si>
    <t>Win10-20H2-270</t>
  </si>
  <si>
    <t>Set "Turn off heap termination on corruption" to disabled</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</si>
  <si>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</si>
  <si>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HKEY_LOCAL_MACHINE\SOFTWARE\Policies\Microsoft\Windows\Explorer:NoHeapTerminationOnCorruption</t>
  </si>
  <si>
    <t>To establish the recommended configuration via GP, set the following UI path to Disabled:
Computer Configuration\Policies\Administrative Templates\Windows Components\File Explorer\Turn off heap termination on corruption.</t>
  </si>
  <si>
    <t>Win10-20H2-271</t>
  </si>
  <si>
    <t>Set "Turn off shell protocol protected mode" to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</si>
  <si>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</si>
  <si>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HKEY_LOCAL_MACHINE\SOFTWARE\Microsoft\Windows\CurrentVersion\Policies\Explorer:PreXPSP2ShellProtocolBehavior</t>
  </si>
  <si>
    <t>To establish the recommended configuration via GP, set the following UI path to Disabled:
Computer Configuration\Policies\Administrative Templates\Windows Components\File Explorer\Turn off shell protocol protected mode.</t>
  </si>
  <si>
    <t>Win10-20H2-272</t>
  </si>
  <si>
    <t>Set "Prevent the computer from joining a homegroup" to enabled</t>
  </si>
  <si>
    <t>By default, users can add their computer to a HomeGroup on a home network.
The recommended state for this setting is: `Enabled`.
**Note:** The HomeGroup feature is available in all workstation releases of Windows from Windows 7 through Windows 10 Release 1709. Microsoft removed the feature completely starting with Windows 10 Release 1803. However, if your environment still contains **any** Windows 10 Release 1709 (or older) workstations, then this setting remains important to disable HomeGroup on those systems.</t>
  </si>
  <si>
    <t>Navigate to the UI Path articulated in the Remediation section and confirm it is set as prescribed. This group policy setting is backed by the following registry location:
HKEY_LOCAL_MACHINE\SOFTWARE\Policies\Microsoft\Windows\HomeGroup:DisableHomeGroup</t>
  </si>
  <si>
    <t>A user on this computer will not be able to add this computer to a HomeGroup. This setting does not affect other network sharing features. Mobile users who access printers and other shared devices on their home networks will not be able to leverage the ease of use provided by HomeGroup functionality.</t>
  </si>
  <si>
    <t>To establish the recommended configuration via GP, set the following UI path to Enabled:
Computer Configuration\Policies\Administrative Templates\Windows Components\HomeGroup\Prevent the computer from joining a homegroup.</t>
  </si>
  <si>
    <t>Win10-20H2-273</t>
  </si>
  <si>
    <t>Set "Block all consumer Microsoft account user authentication" to enabled</t>
  </si>
  <si>
    <t>This setting determines whether applications and services on the device can utilize new consumer Microsoft account authentication via the Windows `OnlineID` and `WebAccountManager` APIs.
The recommended state for this setting is: `Enabled`.</t>
  </si>
  <si>
    <t>Navigate to the UI Path articulated in the Remediation section and confirm it is set as prescribed. This group policy setting is backed by the following registry location:
HKEY_LOCAL_MACHINE\SOFTWARE\Policies\Microsoft\MicrosoftAccount:DisableUserAuth</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</si>
  <si>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</si>
  <si>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To establish the recommended configuration via GP, set the following UI path to Enabled:
Computer Configuration\Policies\Administrative Templates\Windows Components\Microsoft accounts\Block all consumer Microsoft account user authentication.</t>
  </si>
  <si>
    <t>Win10-20H2-274</t>
  </si>
  <si>
    <t>This policy setting controls detection and action for Potentially Unwanted Applications (PUA), which are sneaky unwanted application bundlers or their bundled applications, that can deliver adware or malware.
The recommended state for this setting is: `Enabled: Block`.
For more information, see this link: [Block potentially unwanted applications with Microsoft Defender Antivirus | Microsoft Docs](https://docs.microsoft.com/en-us/windows/security/threat-protection/windows-defender-antivirus/detect-block-potentially-unwanted-apps-windows-defender-antivirus)</t>
  </si>
  <si>
    <t>Navigate to the UI Path articulated in the Remediation section and confirm it is set as prescribed. This group policy setting is backed by the following registry location:
HKEY_LOCAL_MACHINE\SOFTWARE\Policies\Microsoft\Windows Defender:PUAProtection</t>
  </si>
  <si>
    <t>18.9.45.14</t>
  </si>
  <si>
    <t>Applications that are identified by Microsoft as PUA will be blocked at download and install time.</t>
  </si>
  <si>
    <t>To establish the recommended configuration via GP, set the following UI path to Enabled: Block:
Computer Configuration\Policies\Administrative Templates\Windows Components\Microsoft Defender Antivirus\Configure detection for potentially unwanted applications.</t>
  </si>
  <si>
    <t>Set "Configure detection for potentially unwanted applications" to "Enabled: Block". One method to achieve the recommended configuration via Group Policy is to perform the following:
Set the following UI path to Enabled: Block:
Computer Configuration\Policies\Administrative Templates\Windows Components\Microsoft Defender Antivirus\Configure detection for potentially unwanted applications</t>
  </si>
  <si>
    <t>Win10-20H2-275</t>
  </si>
  <si>
    <t>SI-3</t>
  </si>
  <si>
    <t xml:space="preserve">Malicious Code Protection </t>
  </si>
  <si>
    <t>Set "Turn off Windows Defender Antivirus" to disabled</t>
  </si>
  <si>
    <t>This policy setting turns off Microsoft Defender Antivirus. If the setting is configured to Disabled, Microsoft Defender Antivirus runs and computers are scanned for malware and other potentially unwanted software.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</si>
  <si>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Defender:DisableAntiSpyware</t>
  </si>
  <si>
    <t>The Turn off Windows Defender Antivirus has not been set to disabled.</t>
  </si>
  <si>
    <t>18.9.45.15</t>
  </si>
  <si>
    <t>It is important to ensure a current, updated antivirus product is scanning each computer for malicious file activity. Microsoft provides a competent solution out of the box in Microsoft Defender Antivirus.
Organizations that choose to purchase a reputable 3rd-party antivirus solution may choose to exempt themselves from this recommendation in lieu of the commercial alternative.</t>
  </si>
  <si>
    <t>To establish the recommended configuration via GP, set the following UI path to Disabled:
Computer Configuration\Policies\Administrative Templates\Windows Components\Microsoft Defender Antivirus\Turn off Microsoft Defender AntiVirus.</t>
  </si>
  <si>
    <t>Set "Turn off Windows Defender AntiVirus" to "Disabled". One method to achieve the recommended configuration via Group Policy is to perform the following:
Set the following UI path to Disabled:
Computer Configuration\Policies\Administrative Templates\Windows Components\Microsoft Defender Antivirus\Turn off Microsoft Defender AntiVirus</t>
  </si>
  <si>
    <t>Win10-20H2-276</t>
  </si>
  <si>
    <t>Set "Configure local setting override for reporting to Microsoft MAPS" to disabled</t>
  </si>
  <si>
    <t>This policy setting configures a local override for the configuration to join Microsoft Active Protection Service (MAPS), which Microsoft renamed to _Windows Defender Antivirus Cloud Protection Service_ and then _Microsoft Defender Antivirus Cloud Protection Service_. This setting can only be set by Group Policy.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</si>
  <si>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Defender\Spynet:LocalSettingOverrideSpynetReporting</t>
  </si>
  <si>
    <t>18.9.45.3</t>
  </si>
  <si>
    <t>18.9.45.3.1</t>
  </si>
  <si>
    <t>The decision on whether or not to participate in Microsoft MAPS / Microsoft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</si>
  <si>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Computer Configuration\Policies\Administrative Templates\Windows Components\Microsoft Defender Antivirus\MAPS\Configure local setting override for reporting to Microsoft MAPS.</t>
  </si>
  <si>
    <t>Set "Configure local setting override for reporting to Microsoft MAPS" to "Disabled". One method to achieve the recommended configuration via Group Policy is to perform the following:
Set the following UI path to Disabled:
Computer Configuration\Policies\Administrative Templates\Windows Components\Microsoft Defender Antivirus\MAPS\Configure local setting override for reporting to Microsoft MAPS</t>
  </si>
  <si>
    <t>Win10-20H2-277</t>
  </si>
  <si>
    <t>Set "Configure Attack Surface Reduction rules" to enabled</t>
  </si>
  <si>
    <t>This policy setting controls the state for the Attack Surface Reduction (ASR) rules.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</si>
  <si>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Defender\Windows Defender Exploit Guard\ASR:ExploitGuard_ASR_Rules</t>
  </si>
  <si>
    <t>18.9.45.4.1</t>
  </si>
  <si>
    <t>18.9.45.4.1.1</t>
  </si>
  <si>
    <t>When a rule is triggered, a notification will be displayed from the Action Center.</t>
  </si>
  <si>
    <t>To establish the recommended configuration via GP, set the following UI path to Enabled:
Computer Configuration\Policies\Administrative Templates\Windows Components\Microsoft Defender Antivirus\Microsoft Defender Exploit Guard\Attack Surface Reduction\Configure Attack Surface Reduction rules.</t>
  </si>
  <si>
    <t>Set "Configure Attack Surface Reduction rules" to "Enabled". One method to achieve the recommended configuration via Group Policy is to perform the following:
Set the following UI path to Enabled:
Computer Configuration\Policies\Administrative Templates\Windows Components\Microsoft Defender Antivirus\Microsoft Defender Exploit Guard\Attack Surface Reduction\Configure Attack Surface Reduction rules</t>
  </si>
  <si>
    <t>Win10-20H2-278</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</si>
  <si>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`5beb7efe-fd9a-4556-801d-275e5ffc04cc - 1` (Block execution of potentially obfuscated scripts)
`75668c1f-73b5-4cf0-bb93-3ecf5cb7cc84 - 1` (Block Office applications from injecting code into other processes)
`7674ba52-37eb-4a4f-a9a1-f0f9a1619a2c - 1` (Block Adobe Reader from creating child processes)
`92e97fa1-2edf-4476-bdd6-9dd0b4dddc7b - 1` (Block Win32 API calls from Office macro)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`d3e037e1-3eb8-44c8-a917-57927947596d - 1` (Block JavaScript or VBScript from launching downloaded executable content)
`d4f940ab-401b-4efc-aadc-ad5f3c50688a - 1` (Block Office applications from creating child processes)
`e6db77e5-3df2-4cf1-b95a-636979351e5b - 1` (Block persistence through WMI event subscription)
**Note:** More information on ASR rules can be found at the following link: [Use Attack surface reduction rules to prevent malware infection | Microsoft Docs](https://docs.microsoft.com/en-us/windows/security/threat-protection/windows-defender-exploit-guard/attack-surface-reduction-exploit-guard)</t>
  </si>
  <si>
    <t>Navigate to the UI Path articulated in the Remediation section and confirm it is set as prescribed. This group policy setting is backed by the following registry location:
HKEY_LOCAL_MACHINE\SOFTWARE\Policies\Microsoft\Windows Defender\Windows Defender Exploit Guard\ASR\Rules:26190899-1602-49e8-8b27-eb1d0a1ce869
HKEY_LOCAL_MACHINE\SOFTWARE\Policies\Microsoft\Windows Defender\Windows Defender Exploit Guard\ASR\Rules:3b576869-a4ec-4529-8536-b80a7769e899
HKEY_LOCAL_MACHINE\SOFTWARE\Policies\Microsoft\Windows Defender\Windows Defender Exploit Guard\ASR\Rules:5beb7efe-fd9a-4556-801d-275e5ffc04cc
HKEY_LOCAL_MACHINE\SOFTWARE\Policies\Microsoft\Windows Defender\Windows Defender Exploit Guard\ASR\Rules:75668c1f-73b5-4cf0-bb93-3ecf5cb7cc84
HKEY_LOCAL_MACHINE\SOFTWARE\Policies\Microsoft\Windows Defender\Windows Defender Exploit Guard\ASR\Rules:7674ba52-37eb-4a4f-a9a1-f0f9a1619a2c
HKEY_LOCAL_MACHINE\SOFTWARE\Policies\Microsoft\Windows Defender\Windows Defender Exploit Guard\ASR\Rules:92e97fa1-2edf-4476-bdd6-9dd0b4dddc7b
HKEY_LOCAL_MACHINE\SOFTWARE\Policies\Microsoft\Windows Defender\Windows Defender Exploit Guard\ASR\Rules:9e6c4e1f-7d60-472f-ba1a-a39ef669e4b2
HKEY_LOCAL_MACHINE\SOFTWARE\Policies\Microsoft\Windows Defender\Windows Defender Exploit Guard\ASR\Rules:b2b3f03d-6a65-4f7b-a9c7-1c7ef74a9ba4
HKEY_LOCAL_MACHINE\SOFTWARE\Policies\Microsoft\Windows Defender\Windows Defender Exploit Guard\ASR\Rules:be9ba2d9-53ea-4cdc-84e5-9b1eeee46550
HKEY_LOCAL_MACHINE\SOFTWARE\Policies\Microsoft\Windows Defender\Windows Defender Exploit Guard\ASR\Rules:d3e037e1-3eb8-44c8-a917-57927947596d
HKEY_LOCAL_MACHINE\SOFTWARE\Policies\Microsoft\Windows Defender\Windows Defender Exploit Guard\ASR\Rules:d4f940ab-401b-4efc-aadc-ad5f3c50688a
HKEY_LOCAL_MACHINE\SOFTWARE\Policies\Microsoft\Windows Defender\Windows Defender Exploit Guard\ASR\Rules:e6db77e5-3df2-4cf1-b95a-636979351e5b</t>
  </si>
  <si>
    <t>18.9.45.4.1.2</t>
  </si>
  <si>
    <t>To establish the recommended configuration via GP,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d4f940ab-401b-4efc-aadc-ad5f3c50688a and e6db77e5-3df2-4cf1-b95a-636979351e5bare each set to a value of 1:
Computer Configuration\Policies\Administrative Templates\Windows Components\Microsoft Defender Antivirus\Microsoft Defender Exploit Guard\Attack Surface Reduction\Configure Attack Surface Reduction rules: Set the state for each ASR rule.</t>
  </si>
  <si>
    <t>Set "Configure Attack Surface Reduction rules: Set the state for each ASR rule" is "configured". One method to achieve the recommended configuration via Group Policy is to perform the following: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and d4f940ab-401b-4efc-aadc-ad5f3c50688a are each set to a value of 1:
Computer Configuration\Policies\Administrative Templates\Windows Components\Microsoft Defender Antivirus\Microsoft Defender Exploit Guard\Attack Surface Reduction\Configure Attack Surface Reduction rules: Set the state for each ASR rule</t>
  </si>
  <si>
    <t>Win10-20H2-279</t>
  </si>
  <si>
    <t>This policy setting controls Microsoft Defender Exploit Guard network protection. 
The recommended state for this setting is: `Enabled: Block`.</t>
  </si>
  <si>
    <t>Navigate to the UI Path articulated in the Remediation section and confirm it is set as prescribed. This group policy setting is backed by the following registry location:
HKEY_LOCAL_MACHINE\SOFTWARE\Policies\Microsoft\Microsoft Defender\Microsoft Defender Exploit Guard\Network Protection:EnableNetworkProtection</t>
  </si>
  <si>
    <t>18.9.45.4.3</t>
  </si>
  <si>
    <t>18.9.45.4.3.1</t>
  </si>
  <si>
    <t>Users and applications will not be able to access dangerous domains.</t>
  </si>
  <si>
    <t>To establish the recommended configuration via GP, set the following UI path to Enabled: Block:
Computer Configuration\Policies\Administrative Templates\Windows Components\Windows Defender Antivirus\Windows Defender Exploit Guard\Network Protection\Prevent users and apps from accessing dangerous websites
**Note:** This Group Policy path may not exist by default. It is provided by the Group Policy template WindowsDefender.admx/adml that is included with the Microsoft Windows 10 Release 1709 Administrative Templates (or newer).</t>
  </si>
  <si>
    <t>Win10-20H2-280</t>
  </si>
  <si>
    <t>Set "Scan all downloaded files and attachments" to enabled</t>
  </si>
  <si>
    <t>This policy setting configures scanning for all downloaded files and attachments.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</si>
  <si>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Defender\Real-Time Protection:DisableIOAVProtection</t>
  </si>
  <si>
    <t>The setting "Scan all downloaded files and attachments" is set to enabled.</t>
  </si>
  <si>
    <t>The setting "Scan all downloaded files and attachments" is not set to enabled.</t>
  </si>
  <si>
    <t>18.9.45.8</t>
  </si>
  <si>
    <t>18.9.45.8.1</t>
  </si>
  <si>
    <t>When running an antivirus solution such as Microsoft Defender Antivirus, it is important to ensure that it is configured to heuristically monitor in real-time for suspicious and known malicious activity.</t>
  </si>
  <si>
    <t>To establish the recommended configuration via GP, set the following UI path to Enabled:
Computer Configuration\Policies\Administrative Templates\Windows Components\Microsoft Defender Antivirus\Real-Time Protection\Scan all downloaded files and attachments.</t>
  </si>
  <si>
    <t>Set "Scan all downloaded files and attachments" to enabled. One method to achieve the recommended configuration via Group Policy is to perform the following:
Set the following UI path to Enabled:
Computer Configuration\Policies\Administrative Templates\Windows Components\Microsoft Defender Antivirus\Real-Time Protection\Scan all downloaded files and attachments</t>
  </si>
  <si>
    <t>Win10-20H2-281</t>
  </si>
  <si>
    <t xml:space="preserve">Set "Turn off real-time protection" to disabled </t>
  </si>
  <si>
    <t>This policy setting configures real-time protection prompts for known malware detection.
Microsoft Defender Antivirus alerts you when malware or potentially unwanted software attempts to install itself or to run on your computer.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</si>
  <si>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Defender\Real-Time Protection:DisableRealtimeMonitoring</t>
  </si>
  <si>
    <t>The setting "Turn off real-time protection" is set to disabled.</t>
  </si>
  <si>
    <t>The setting "Turn off real-time protection" is not set to disabled.</t>
  </si>
  <si>
    <t>18.9.45.8.2</t>
  </si>
  <si>
    <t>To establish the recommended configuration via GP, set the following UI path to Disabled:
Computer Configuration\Policies\Administrative Templates\Windows Components\Microsoft Defender Antivirus\Real-Time Protection\Turn off real-time protection.</t>
  </si>
  <si>
    <t>Set "Turn off real-time protection" to disabled. One method to achieve the recommended configuration via Group Policy is to perform the following:
Set the following UI path to Enabled:
Computer Configuration\Policies\Administrative Templates\Windows Components\Microsoft Defender Antivirus\Real-Time Protection\Turn off real-time protection</t>
  </si>
  <si>
    <t>Win10-20H2-282</t>
  </si>
  <si>
    <t>Set "Turn on behavior monitoring" to enabled</t>
  </si>
  <si>
    <t>This policy setting allows you to configure behavior monitoring for Microsoft Defender Antivirus.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</si>
  <si>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Defender\Real-Time Protection:DisableBehaviorMonitoring</t>
  </si>
  <si>
    <t>18.9.45.8.3</t>
  </si>
  <si>
    <t>To establish the recommended configuration via GP, set the following UI path to Enabled:
Computer Configuration\Policies\Administrative Templates\Windows Components\Microsoft Defender Antivirus\Real-Time Protection\Turn on behavior monitoring.</t>
  </si>
  <si>
    <t>Set "Turn on behavior monitoring" to "Enabled". One method to achieve the recommended configuration via Group Policy is to perform the following:
Set the following UI path to Enabled:
Computer Configuration\Policies\Administrative Templates\Windows Components\Microsoft Defender Antivirus\Real-Time Protection\Turn on behavior monitoring</t>
  </si>
  <si>
    <t>Win10-20H2-283</t>
  </si>
  <si>
    <t>Set "Scan removable drives" to enabled</t>
  </si>
  <si>
    <t>This policy setting allows you to manage whether or not to scan for malicious software and unwanted software in the contents of removable drives, such as USB flash drives, when running a full scan.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</si>
  <si>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Defender\Scan:DisableRemovableDriveScanning</t>
  </si>
  <si>
    <t>18.9.45.11.1</t>
  </si>
  <si>
    <t>Removable drives will be scanned during any type of scan by Microsoft Defender Antivirus.</t>
  </si>
  <si>
    <t>To establish the recommended configuration via GP, set the following UI path to Enabled:
Computer Configuration\Policies\Administrative Templates\Windows Components\Microsoft Defender Antivirus\Scan\Scan removable drives.</t>
  </si>
  <si>
    <t>Set "Scan removable drives" to "Enabled". One method to achieve the recommended configuration via Group Policy is to perform the following:
Set the following UI path to Enabled:
Computer Configuration\Policies\Administrative Templates\Windows Components\Microsoft Defender Antivirus\Scan\Scan removable drives</t>
  </si>
  <si>
    <t>Win10-20H2-284</t>
  </si>
  <si>
    <t>Set "Turn on e-mail scanning" to enabled</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</si>
  <si>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</si>
  <si>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Defender\Scan:DisableEmailScanning</t>
  </si>
  <si>
    <t>18.9.45.11.2</t>
  </si>
  <si>
    <t>Incoming e-mails should be scanned by an antivirus solution such as Microsoft Defender Antivirus, as email attachments are a commonly used attack vector to infiltrate computers with malicious software.</t>
  </si>
  <si>
    <t>E-mail scanning by Microsoft Defender Antivirus will be enabled.</t>
  </si>
  <si>
    <t>To establish the recommended configuration via GP, set the following UI path to Enabled:
Computer Configuration\Policies\Administrative Templates\Windows Components\Microsoft Defender Antivirus\Scan\Turn on e-mail scanning.</t>
  </si>
  <si>
    <t>Set "Turn on e-mail scanning" to "Enabled". One method to achieve the recommended configuration via Group Policy is to perform the following:
Set the following UI path to Enabled:
Computer Configuration\Policies\Administrative Templates\Windows Components\Microsoft Defender Antivirus\Scan\Turn on e-mail scanning</t>
  </si>
  <si>
    <t>Win10-20H2-285</t>
  </si>
  <si>
    <t>Set "Allow Sideloading of extension" to disabled</t>
  </si>
  <si>
    <t>This policy controls whether unverified extensions can be sideloaded in Microsoft Edge.
The recommended state for this setting is: `Disabled`.
**Note:** This policy does not prevent sideloading of Microsoft Edge extensions using `Add-AppxPackage` via PowerShell, or from an approved source such as:
- Microsoft Store
- Microsoft Store for Business
- Enterprise storefront (such as a company portal)</t>
  </si>
  <si>
    <t>Navigate to the UI Path articulated in the Remediation section and confirm it is set as prescribed. This group policy setting is backed by the following registry location:
HKEY_LOCAL_MACHINE\SOFTWARE\Policies\Microsoft\MicrosoftEdge\Extensions:AllowSideloadingOfExtensions</t>
  </si>
  <si>
    <t>18.9.48</t>
  </si>
  <si>
    <t>18.9.48.4</t>
  </si>
  <si>
    <t>Sideloading of unverified extensions in Microsoft Edge is not allowed.</t>
  </si>
  <si>
    <t>To establish the recommended configuration via GP, set the following UI path to Disabled:
Computer Configuration\Policies\Administrative Templates\Windows Components\Microsoft Edge\Allow Sideloading of extension.</t>
  </si>
  <si>
    <t>Set "Allow Sideloading of extension" to "Disabled". One method to achieve the recommended configuration via Group Policy is to perform the following:
Set the following UI path to Disabled:
Computer Configuration\Policies\Administrative Templates\Windows Components\Microsoft Edge\Allow Sideloading of extension</t>
  </si>
  <si>
    <t>Win10-20H2-286</t>
  </si>
  <si>
    <t>This setting lets you configure how your company deals with cookies.
The recommended state for this setting is: `Enabled: Block only 3rd-party cookies`. Configuring this setting to `Enabled: Block all cookies` also conforms to the benchmark.</t>
  </si>
  <si>
    <t>Navigate to the UI Path articulated in the Remediation section and confirm it is set as prescribed. This group policy setting is backed by the following registry location:
HKEY_LOCAL_MACHINE\SOFTWARE\Policies\Microsoft\MicrosoftEdge\Main:Cookies</t>
  </si>
  <si>
    <t>18.9.48.5</t>
  </si>
  <si>
    <t>If you select "Block only 3rd-party cookies", cookies from 3rd-party websites will be blocked, but 1st-party website cookies will still be permitted. If you select "Block all cookies", cookies from all websites will be blocked.
**Note:** Blocking all cookies may interfere with functionality on some websites that depend on them for session tracking and/or login credentials.</t>
  </si>
  <si>
    <t>To establish the recommended configuration via GP, set the following UI path to Enabled: Block only 3rd-party cookies  (or, if applicable for your environment, Enabled: Block all cookies):
Computer Configuration\Policies\Administrative Templates\Windows Components\Microsoft Edge\Configure cookies.</t>
  </si>
  <si>
    <t>Win10-20H2-287</t>
  </si>
  <si>
    <t>Set "Configure Password Manager" to disabled</t>
  </si>
  <si>
    <t>This setting lets you decide whether employees can save their passwords locally, using Password Manager.
The recommended state for this setting is: `Disabled`.</t>
  </si>
  <si>
    <t>Navigate to the UI Path articulated in the Remediation section and confirm it is set as prescribed. This group policy setting is backed by the following registry location:
HKEY_LOCAL_MACHINE\SOFTWARE\Policies\Microsoft\MicrosoftEdge\Main:FormSuggest Passwords</t>
  </si>
  <si>
    <t>18.9.48.6</t>
  </si>
  <si>
    <t>Employees will not be able to use Password Manager.</t>
  </si>
  <si>
    <t>To establish the recommended configuration via GP, set the following UI path to Disabled:
Computer Configuration\Policies\Administrative Templates\Windows Components\Microsoft Edge\Configure Password Manager.</t>
  </si>
  <si>
    <t>Win10-20H2-288</t>
  </si>
  <si>
    <t>Set "Configure the Adobe Flash Click-to-Run setting" to enabled</t>
  </si>
  <si>
    <t>This setting controls whether Adobe Flash (within the Microsoft Edge web browser) will require the user to click on the Flash element before the browser will display the Flash content.
The recommended state for this setting is: `Enabled`.
**Note:** This setting will not manage Adobe Flash usage from other web browsers, so we recommend that each organization make a determining decision on how to manage (or whether to uninstall) Adobe Flash for other browsers on their systems.</t>
  </si>
  <si>
    <t>Navigate to the UI Path articulated in the Remediation section and confirm it is set as prescribed. This group policy setting is backed by the following registry location:
HKEY_LOCAL_MACHINE\SOFTWARE\Policies\Microsoft\MicrosoftEdge\Security:FlashClickToRunMode</t>
  </si>
  <si>
    <t>18.9.48.9</t>
  </si>
  <si>
    <t>To establish the recommended configuration via GP, set the following UI path to Enabled:
Computer Configuration\Policies\Administrative Templates\Windows Components\Microsoft Edge\Configure the Adobe Flash Click-to-Run setting.</t>
  </si>
  <si>
    <t>Win10-20H2-289</t>
  </si>
  <si>
    <t>Set "Prevent bypassing Windows Defender SmartScreen prompts for files" to enabled</t>
  </si>
  <si>
    <t>This setting lets you decide whether employees can override the SmartScreen Filter warnings about downloading unverified files.
The recommended state for this setting is: `Enabled`.</t>
  </si>
  <si>
    <t>Navigate to the UI Path articulated in the Remediation section and confirm it is set as prescribed. This group policy setting is backed by the following registry location:
HKEY_LOCAL_MACHINE\SOFTWARE\Policies\Microsoft\MicrosoftEdge\PhishingFilter:PreventOverrideAppRepUnknown</t>
  </si>
  <si>
    <t>18.9.48.11</t>
  </si>
  <si>
    <t>Employees will not be able to ignore SmartScreen Filter warnings on files, and they will be blocked from downloading unverified files (that are potentially malicious) that SmartScreen detects.</t>
  </si>
  <si>
    <t>To establish the recommended configuration via GP, set the following UI path to Enabled:
Computer Configuration\Policies\Administrative Templates\Windows Components\Microsoft Edge\Prevent bypassing Windows Defender SmartScreen prompts for files.</t>
  </si>
  <si>
    <t>Set "Prevent bypassing Windows Defender SmartScreen prompts for files" to "Enabled". One method to achieve the recommended configuration via Group Policy is to perform the following:
Set the following UI path to Enabled:
 Computer Configuration\Policies\Administrative Templates\Windows Components\Microsoft Edge\Prevent bypassing Windows Defender SmartScreen prompts for files</t>
  </si>
  <si>
    <t>Win10-20H2-290</t>
  </si>
  <si>
    <t>Set "Prevent certificate error overrides" to enabled</t>
  </si>
  <si>
    <t>This policy controls whether users can choose to override certificate errors.
The recommended state for this setting is: `Enabled`.</t>
  </si>
  <si>
    <t>Navigate to the UI Path articulated in the Remediation section and confirm it is set as prescribed. This group policy setting is backed by the following registry location:
HKEY_LOCAL_MACHINE\SOFTWARE\Policies\Microsoft\MicrosoftEdge\Internet Settings:PreventCertErrorOverrides</t>
  </si>
  <si>
    <t>18.9.48.12</t>
  </si>
  <si>
    <t>Overriding certificate errors is not allowed. Internal websites at an organization may not load if they use self-signed SSL certificates that are not issued from a trusted PKI source.</t>
  </si>
  <si>
    <t>To establish the recommended configuration via GP, set the following UI path to Enabled:
Computer Configuration\Policies\Administrative Templates\Windows Components\Microsoft Edge\Prevent certificate error overrides.</t>
  </si>
  <si>
    <t>Win10-20H2-291</t>
  </si>
  <si>
    <t>Set "Prevent the usage of OneDrive for file storage" to enabled</t>
  </si>
  <si>
    <t>This policy setting lets you prevent apps and features from working with files on OneDrive using the Next Generation Sync Client.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</si>
  <si>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HKEY_LOCAL_MACHINE\SOFTWARE\Policies\Microsoft\Windows\OneDrive:DisableFileSyncNGSC</t>
  </si>
  <si>
    <t>18.9.55</t>
  </si>
  <si>
    <t>18.9.55.1</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</si>
  <si>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
**Note #2:** If your organization has decided to implement **OneDrive for Business** and therefore needs to except itself from this recommendation, we highly suggest that you also obtain and utilize the `OneDrive.admx/adml` template that is bundled with the latest OneDrive client, as noted [at this link](https://docs.microsoft.com/en-us/onedrive/use-group-policy) (this template is not included with the Windows Administrative Templates). Two alternative OneDrive settings in particular from that template are worth your consideration:
- _Allow syncing OneDrive accounts for only specific organizations_ - a computer-based setting that restricts OneDrive client connections to only **approved** tenant IDs.
- _Prevent users from synchronizing personal OneDrive accounts_ - a user-based setting that prevents use of consumer OneDrive (i.e. non-business).</t>
  </si>
  <si>
    <t>To establish the recommended configuration via GP, set the following UI path to Enabled:
Computer Configuration\Policies\Administrative Templates\Windows Components\OneDrive\Prevent the usage of OneDrive for file storage.</t>
  </si>
  <si>
    <t>Win10-20H2-292</t>
  </si>
  <si>
    <t>Set "Do not allow passwords to be saved" to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</si>
  <si>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</si>
  <si>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Navigate to the UI Path articulated in the Remediation section and confirm it is set as prescribed. This group policy setting is backed by the following registry location:
HKEY_LOCAL_MACHINE\SOFTWARE\Policies\Microsoft\Windows NT\Terminal Services:DisablePasswordSaving</t>
  </si>
  <si>
    <t>18.9.62.2</t>
  </si>
  <si>
    <t>18.9.62.2.2</t>
  </si>
  <si>
    <t>The password saving checkbox will be disabled for Remote Desktop clients and users will not be able to save passwords.</t>
  </si>
  <si>
    <t>To establish the recommended configuration via GP, set the following UI path to Enabled:
Computer Configuration\Policies\Administrative Templates\Windows Components\Remote Desktop Services\Remote Desktop Connection Client\Do not allow passwords to be saved.</t>
  </si>
  <si>
    <t>Win10-20H2-293</t>
  </si>
  <si>
    <t>Information in Shared System Resources</t>
  </si>
  <si>
    <t>Set "Do not allow drive redirection" to enabled</t>
  </si>
  <si>
    <t>This policy setting prevents users from sharing the local drives on their client computers to Remote Desktop Servers that they access. Mapped drives appear in the session folder tree in Windows Explorer in the following format:
`\\TSClient\&lt;driveletter&gt;$`
If local drives are shared they are left vulnerable to intruders who want to exploit the data that is stored on them.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</si>
  <si>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Services:fDisableCdm</t>
  </si>
  <si>
    <t>18.9.62.3.3</t>
  </si>
  <si>
    <t>18.9.62.3.3.2</t>
  </si>
  <si>
    <t>Drive redirection will not be possible. In most situations, traditional network drive mapping to file shares (including administrative shares) performed manually by the connected user will serve as a capable substitute to still allow file transfers when needed.</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</si>
  <si>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</si>
  <si>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Win10-20H2-294</t>
  </si>
  <si>
    <t>Set "Always prompt for password upon connection" to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</si>
  <si>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</si>
  <si>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Services:fPromptForPassword</t>
  </si>
  <si>
    <t>18.9.62.3.9</t>
  </si>
  <si>
    <t>18.9.62.3.9.1</t>
  </si>
  <si>
    <t>Users cannot automatically log on to Remote Desktop Services by supplying their passwords in the Remote Desktop Connection client. They will be prompted for a password to log on.</t>
  </si>
  <si>
    <t>To establish the recommended configuration via GP, set the following UI path to Enabled:
Computer Configuration\Policies\Administrative Templates\Windows Components\Remote Desktop Services\Remote Desktop Session Host\Security\Always prompt for password upon connection.</t>
  </si>
  <si>
    <t>Win10-20H2-295</t>
  </si>
  <si>
    <t>Set "Require secure RPC communication" to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</si>
  <si>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</si>
  <si>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Services:fEncryptRPCTraffic</t>
  </si>
  <si>
    <t>18.9.62.3.9.2</t>
  </si>
  <si>
    <t>Remote Desktop Services accepts requests from RPC clients that support secure requests, and does not allow unsecured communication with untrusted clients.</t>
  </si>
  <si>
    <t>To establish the recommended configuration via GP, set the following UI path to Enabled:
Computer Configuration\Policies\Administrative Templates\Windows Components\Remote Desktop Services\Remote Desktop Session Host\Security\Require secure RPC communication.</t>
  </si>
  <si>
    <t>Set "Require secure RPC communication"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</si>
  <si>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Win10-20H2-296</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</si>
  <si>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labeled _SSL_, it is actually enforcing Transport Layer Security (TLS) version 1.2, not the older (and less secure) SSL protocol.</t>
  </si>
  <si>
    <t>Navigate to the UI Path articulated in the Remediation section and confirm it is set as prescribed. This group policy setting is backed by the following registry location:
HKEY_LOCAL_MACHINE\SOFTWARE\Policies\Microsoft\Windows NT\Terminal Services:SecurityLayer</t>
  </si>
  <si>
    <t>18.9.62.3.9.3</t>
  </si>
  <si>
    <t>TLS 1.2 will be required to authenticate to the RD Session Host server. If TLS is not supported, the connection fails.
**Note:** By default, this setting will use a self-signed certificate for RDP connections. If your organization has established the use of a Public Key Infrastructure (PKI) for SSL/TLS encryption, then we recommend that you also configure the _Server authentication certificate template_ setting to instruct RDP to use a certificate from your PKI instead of a self-signed one. Note that the certificate template used for this purpose must have “Client Authentication” configured as an Intended Purpose. Note also that a valid, non-expired certificate using the specified template must already be installed on the workstation for it to work.
**Note #2:** Some third party two-factor authentication solutions (e.g. RSA Authentication Agent) can be negatively affected by this setting, as the SSL/TLS security layer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</si>
  <si>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To establish the recommended configuration via GP, set the following UI path to Enabled: SSL:
Computer Configuration\Policies\Administrative Templates\Windows Components\Remote Desktop Services\Remote Desktop Session Host\Security\Require use of specific security layer for remote (RDP) connections.</t>
  </si>
  <si>
    <t>Win10-20H2-297</t>
  </si>
  <si>
    <t>Set "Require user authentication for remote connections by using Network Level Authentication" to enabled</t>
  </si>
  <si>
    <t>This policy setting allows you to specify whether to require user authentication for remote connections to the RD Session Host server by using Network Level Authentication.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</si>
  <si>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Services:UserAuthentication</t>
  </si>
  <si>
    <t>18.9.62.3.9.4</t>
  </si>
  <si>
    <t>Only client computers that support Network Level Authentication can connect to the RD Session Host server.
**Note:** Some third party two-factor authentication solutions (e.g. RSA Authentication Agent) can be negatively affected by this setting, as Network Level Authentication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</si>
  <si>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To establish the recommended configuration via GP, set the following UI path to Enabled:
Computer Configuration\Policies\Administrative Templates\Windows Components\Remote Desktop Services\Remote Desktop Session Host\Security\Require user authentication for remote connections by using Network Level Authentication.</t>
  </si>
  <si>
    <t>Win10-20H2-298</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</si>
  <si>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</si>
  <si>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Navigate to the UI Path articulated in the Remediation section and confirm it is set as prescribed. This group policy setting is backed by the following registry location:
HKEY_LOCAL_MACHINE\SOFTWARE\Policies\Microsoft\Windows NT\Terminal Services:MinEncryptionLevel</t>
  </si>
  <si>
    <t>18.9.62.3.9.5</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</si>
  <si>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</si>
  <si>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Win10-20H2-299</t>
  </si>
  <si>
    <t>Set "Do not delete temp folders upon exit" to disabled</t>
  </si>
  <si>
    <t>This policy setting specifies whether Remote Desktop Services retains a user's per-session temporary folders at logoff.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</si>
  <si>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Services:DeleteTempDirsOnExit</t>
  </si>
  <si>
    <t>18.9.62.3.11</t>
  </si>
  <si>
    <t>18.9.62.3.11.1</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</si>
  <si>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</si>
  <si>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Win10-20H2-300</t>
  </si>
  <si>
    <t>Set "Prevent downloading of enclosures" to enabled</t>
  </si>
  <si>
    <t>This policy setting prevents the user from having enclosures (file attachments) downloaded from an RSS feed to the user's computer.
The recommended state for this setting is: `Enabled`.</t>
  </si>
  <si>
    <t>Navigate to the UI Path articulated in the Remediation section and confirm it is set as prescribed. This group policy setting is backed by the following registry location:
HKEY_LOCAL_MACHINE\SOFTWARE\Policies\Microsoft\Internet Explorer\Feeds:DisableEnclosureDownload</t>
  </si>
  <si>
    <t>18.9.63</t>
  </si>
  <si>
    <t>18.9.63.1</t>
  </si>
  <si>
    <t>Users cannot set the Feed Sync Engine to download an enclosure through the Feed property page. Developers cannot change the download setting through feed APIs.</t>
  </si>
  <si>
    <t>To establish the recommended configuration via GP, set the following UI path to Enabled:
Computer Configuration\Policies\Administrative Templates\Windows Components\RSS Feeds\Prevent downloading of enclosures.</t>
  </si>
  <si>
    <t>Win10-20H2-301</t>
  </si>
  <si>
    <t>Set "Allow Cortana" to disabled</t>
  </si>
  <si>
    <t>This policy setting specifies whether Cortana is allowed on the device.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</si>
  <si>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 Search:AllowCortana</t>
  </si>
  <si>
    <t>18.9.64</t>
  </si>
  <si>
    <t>18.9.64.3</t>
  </si>
  <si>
    <t>Cortana will be turned off. Users will still be able to use search to find things on the device and on the Internet.</t>
  </si>
  <si>
    <t>To establish the recommended configuration via GP, set the following UI path to Disabled:
Computer Configuration\Policies\Administrative Templates\Windows Components\Search\Allow Cortana.</t>
  </si>
  <si>
    <t>Win10-20H2-302</t>
  </si>
  <si>
    <t>Set "Allow Cortana above lock screen" to disabled</t>
  </si>
  <si>
    <t>This policy setting determines whether or not the user can interact with Cortana using speech while the system is locked.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</si>
  <si>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 Search:AllowCortanaAboveLock</t>
  </si>
  <si>
    <t>18.9.64.4</t>
  </si>
  <si>
    <t>The system will need to be unlocked for the user to interact with Cortana using speech.</t>
  </si>
  <si>
    <t>To establish the recommended configuration via GP, set the following UI path to Disabled:
Computer Configuration\Policies\Administrative Templates\Windows Components\Search\Allow Cortana above lock screen.</t>
  </si>
  <si>
    <t>Win10-20H2-303</t>
  </si>
  <si>
    <t>Set "Allow indexing of encrypted files" to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</si>
  <si>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</si>
  <si>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 Search:AllowIndexingEncryptedStoresOrItems</t>
  </si>
  <si>
    <t>18.9.64.5</t>
  </si>
  <si>
    <t>To establish the recommended configuration via GP, set the following UI path to Disabled:
Computer Configuration\Policies\Administrative Templates\Windows Components\Search\Allow indexing of encrypted files.</t>
  </si>
  <si>
    <t>Win10-20H2-304</t>
  </si>
  <si>
    <t>Set "Allow search and Cortana to use location" to disabled</t>
  </si>
  <si>
    <t>This policy setting specifies whether search and Cortana can provide location aware search and Cortana results.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</si>
  <si>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 Search:AllowSearchToUseLocation</t>
  </si>
  <si>
    <t>18.9.64.6</t>
  </si>
  <si>
    <t>Search and Cortana will not have access to location information.</t>
  </si>
  <si>
    <t>To establish the recommended configuration via GP, set the following UI path to Disabled:
Computer Configuration\Policies\Administrative Templates\Windows Components\Search\Allow search and Cortana to use location.</t>
  </si>
  <si>
    <t>Win10-20H2-305</t>
  </si>
  <si>
    <t>Set "Only display the private store within the Microsoft Store" to enabled</t>
  </si>
  <si>
    <t>This policy setting denies access to the retail catalog in the Microsoft Store, but displays the private store.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</si>
  <si>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HKEY_LOCAL_MACHINE\SOFTWARE\Policies\Microsoft\WindowsStore:RequirePrivateStoreOnly</t>
  </si>
  <si>
    <t>18.9.72</t>
  </si>
  <si>
    <t>18.9.72.2</t>
  </si>
  <si>
    <t>Users will not be able to view the retail catalog in the Microsoft Store, but they will be able to view apps in the private store.</t>
  </si>
  <si>
    <t>To establish the recommended configuration via GP, set the following UI path to Enabled:
Computer Configuration\Policies\Administrative Templates\Windows Components\Store\Only display the private store within the Microsoft Store.</t>
  </si>
  <si>
    <t>Win10-20H2-306</t>
  </si>
  <si>
    <t>Set "Turn off Automatic Download and Install of updates" to disabled</t>
  </si>
  <si>
    <t>This setting enables or disables the automatic download and installation of Microsoft Store app updates.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</si>
  <si>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HKEY_LOCAL_MACHINE\SOFTWARE\Policies\Microsoft\WindowsStore:AutoDownload</t>
  </si>
  <si>
    <t>18.9.72.3</t>
  </si>
  <si>
    <t>To establish the recommended configuration via GP, set the following UI path to Disabled:
Computer Configuration\Policies\Administrative Templates\Windows Components\Store\Turn off Automatic Download and Install of updates.</t>
  </si>
  <si>
    <t>Win10-20H2-307</t>
  </si>
  <si>
    <t>Set "Turn off the offer to update to the latest version of Windows" to enabled</t>
  </si>
  <si>
    <t>Enables or disables the Microsoft Store offer to update to the latest version of Windows.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</si>
  <si>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HKEY_LOCAL_MACHINE\SOFTWARE\Policies\Microsoft\WindowsStore:DisableOSUpgrade</t>
  </si>
  <si>
    <t>18.9.72.4</t>
  </si>
  <si>
    <t>The Microsoft Store application will not offer updates to the latest version of Windows.</t>
  </si>
  <si>
    <t>To establish the recommended configuration via GP, set the following UI path to Enabled:
Computer Configuration\Policies\Administrative Templates\Windows Components\Store\Turn off the offer to update to the latest version of Windows.</t>
  </si>
  <si>
    <t>Win10-20H2-308</t>
  </si>
  <si>
    <t>This policy setting allows you to manage the behavior of Windows Defender SmartScreen. Windows Defender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</si>
  <si>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t>
  </si>
  <si>
    <t>Windows Defender SmartScreen helps keep PCs safer by warning users before running unrecognized programs downloaded from the Internet. However, due to the fact that some information is sent to Microsoft about files and programs run on PCs some organizations may prefer to disable it.</t>
  </si>
  <si>
    <t>Users will be warned before they are allowed to run unrecognized programs downloaded from the Internet.</t>
  </si>
  <si>
    <t>To establish the recommended configuration via GP, set the following UI path to Enabled: Warn and prevent bypass:
Computer Configuration\Policies\Administrative Templates\Windows Components\Windows Defender SmartScreen\Explorer\Configure Windows Defender SmartScreen.</t>
  </si>
  <si>
    <t>Win10-20H2-309</t>
  </si>
  <si>
    <t>Set "Configure Windows Defender SmartScreen" to enabled</t>
  </si>
  <si>
    <t>This setting lets you decide whether to turn on SmartScreen Filter. SmartScreen Filter provides warning messages to help protect your employees from potential phishing scams and malicious software.
The recommended state for this setting is: `Enabled`.</t>
  </si>
  <si>
    <t>Navigate to the UI Path articulated in the Remediation section and confirm it is set as prescribed. This group policy setting is backed by the following registry location:
HKEY_LOCAL_MACHINE\SOFTWARE\Policies\Microsoft\MicrosoftEdge\PhishingFilter:EnabledV9</t>
  </si>
  <si>
    <t>The "Configure Windows Defender SmartScreen" has not been enabled.</t>
  </si>
  <si>
    <t>To establish the recommended configuration via GP, set the following UI path to Enabled:
Computer Configuration\Policies\Administrative Templates\Windows Components\Windows Defender SmartScreen\Microsoft Edge\Configure Windows Defender SmartScreen.</t>
  </si>
  <si>
    <t>Win10-20H2-310</t>
  </si>
  <si>
    <t>This setting lets you decide whether employees can override the SmartScreen Filter warnings about potentially malicious websites.
The recommended state for this setting is: `Enabled`.</t>
  </si>
  <si>
    <t>Navigate to the UI Path articulated in the Remediation section and confirm it is set as prescribed. This group policy setting is backed by the following registry location:
HKEY_LOCAL_MACHINE\SOFTWARE\Policies\Microsoft\MicrosoftEdge\PhishingFilter:PreventOverride</t>
  </si>
  <si>
    <t>Employees will not be able to ignore SmartScreen Filter warnings, and they will be blocked from going to potentially malicious websites that SmartScreen detects.</t>
  </si>
  <si>
    <t>To establish the recommended configuration via GP, set the following UI path to Enabled:
Computer Configuration\Policies\Administrative Templates\Windows Components\Windows Defender SmartScreen\Microsoft Edge\Prevent bypassing Windows Defender SmartScreen prompts for sites.</t>
  </si>
  <si>
    <t>Set "Prevent bypassing Windows Defender SmartScreen prompts for files" to "Enabled". One method to achieve the recommended configuration via Group Policy is to perform the following:
Set the following UI path to Enabled:
Computer Configuration\Policies\Administrative Templates\Windows Components\Windows Defender SmartScreen\Microsoft Edge\Prevent bypassing Windows Defender SmartScreen prompts for sites</t>
  </si>
  <si>
    <t>Win10-20H2-311</t>
  </si>
  <si>
    <t>Set "Enables or disables Windows Game Recording and Broadcasting" to disabled</t>
  </si>
  <si>
    <t>This setting enables or disables the Windows Game Recording and Broadcasting features.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</si>
  <si>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HKEY_LOCAL_MACHINE\SOFTWARE\Policies\Microsoft\Windows\GameDVR:AllowGameDVR</t>
  </si>
  <si>
    <t>Windows Game Recording will not be allowed.</t>
  </si>
  <si>
    <t>To establish the recommended configuration via GP, set the following UI path to Disabled:
Computer Configuration\Policies\Administrative Templates\Windows Components\Windows Game Recording and Broadcasting\Enables or disables Windows Game Recording and Broadcasting.</t>
  </si>
  <si>
    <t>Win10-20H2-312</t>
  </si>
  <si>
    <t>Set "Allow Windows Ink Workspace" to "Enabled: On, but disallow access above lock" OR disabled but not "Enabled: On"</t>
  </si>
  <si>
    <t>This policy setting determines whether Windows Ink items are allowed above the lock screen.
The recommended state for this setting is: `Enabled: On, but disallow access above lock` OR `Disabled`.</t>
  </si>
  <si>
    <t>Navigate to the UI Path articulated in the Remediation section and confirm it is set as prescribed. This group policy setting is backed by the following registry location:
HKEY_LOCAL_MACHINE\SOFTWARE\Policies\Microsoft\WindowsInkWorkspace:AllowWindowsInkWorkspace</t>
  </si>
  <si>
    <t>Windows Ink Workspace will not be permitted above the lock screen.</t>
  </si>
  <si>
    <t>To establish the recommended configuration via GP, set the following UI path to Enabled: On, but disallow access above lock OR Disabled:
Computer Configuration\Policies\Administrative Templates\Windows Components\Windows Ink Workspace\Allow Windows Ink Workspace.</t>
  </si>
  <si>
    <t>Set "Allow Windows Ink Workspace" to "Enabled: On, but disallow access above lock" OR "Disabled" but not "Enabled: On". One method to achieve the recommended configuration via Group Policy is to perform the following:
Set the following UI path to Enabled: On, but disallow access above lock or disabled:
Computer Configuration\Policies\Administrative Templates\Windows Components\Windows Ink Workspace\Allow Windows Ink Workspace</t>
  </si>
  <si>
    <t>Win10-20H2-313</t>
  </si>
  <si>
    <t>Set "Allow user control over installs" to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</si>
  <si>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</si>
  <si>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HKEY_LOCAL_MACHINE\SOFTWARE\Policies\Microsoft\Windows\Installer:EnableUserControl</t>
  </si>
  <si>
    <t>To establish the recommended configuration via GP, set the following UI path to Disabled:
Computer Configuration\Policies\Administrative Templates\Windows Components\Windows Installer\Allow user control over installs.</t>
  </si>
  <si>
    <t>Win10-20H2-314</t>
  </si>
  <si>
    <t>Set "Always install with elevated privileges" to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</si>
  <si>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</si>
  <si>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HKEY_LOCAL_MACHINE\SOFTWARE\Policies\Microsoft\Windows\Installer:AlwaysInstallElevated</t>
  </si>
  <si>
    <t>To establish the recommended configuration via GP, set the following UI path to Disabled:
Computer Configuration\Policies\Administrative Templates\Windows Components\Windows Installer\Always install with elevated privileges.</t>
  </si>
  <si>
    <t>Win10-20H2-315</t>
  </si>
  <si>
    <t>Set "Sign-in and lock last interactive user automatically after a restart" to disabled</t>
  </si>
  <si>
    <t>This policy setting controls whether a device will automatically sign-in the last interactive user after Windows Update restarts the system.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</si>
  <si>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HKEY_LOCAL_MACHINE\SOFTWARE\Microsoft\Windows\CurrentVersion\Policies\System:DisableAutomaticRestartSignOn</t>
  </si>
  <si>
    <t>The device does not store the user's credentials for automatic sign-in after a Windows Update restart. The users' lock screen apps are not restarted after the system restarts. The user is required to present the logon credentials in order to proceed after restart.</t>
  </si>
  <si>
    <t>To establish the recommended configuration via GP, set the following UI path to Disabled:
Computer Configuration\Policies\Administrative Templates\Windows Components\Windows Logon Options\Sign-in and lock last interactive user automatically after a restart.</t>
  </si>
  <si>
    <t>Win10-20H2-316</t>
  </si>
  <si>
    <t>Set "Turn on PowerShell Script Block Logging" to disabled</t>
  </si>
  <si>
    <t>This policy setting enables logging of all PowerShell script input to the Microsoft-Windows-PowerShell/Operational event log.
The recommended state for this setting is: `Disabled`.
**Note:** In Microsoft's own hardening guidance, they recommend the opposite value, `Enabled`, because having this data logged improves investigations of PowerShell attack incidents. However, the default ACL on the PowerShell Operational log allows Interactive User (i.e. _any_ logged on user) to read it, and therefore possibly expose passwords or other sensitive information to unauthorized users. If Microsoft locks down the default ACL on that log in the future (e.g. to restrict it only to Administrators), then we will revisit this recommendation in a future release.</t>
  </si>
  <si>
    <t>Navigate to the UI Path articulated in the Remediation section and confirm it is set as prescribed. This group policy setting is backed by the following registry location:
HKEY_LOCAL_MACHINE\SOFTWARE\Policies\Microsoft\Windows\PowerShell\ScriptBlockLogging:EnableScriptBlockLogging</t>
  </si>
  <si>
    <t>There are potential risks of capturing passwords in the PowerShell logs. This setting should only be needed for debugging purposes, and not in normal operation, it is important to ensure this is set to `Disabled`.</t>
  </si>
  <si>
    <t>Logging of PowerShell script input is disabled.</t>
  </si>
  <si>
    <t>To establish the recommended configuration via GP, set the following UI path to Disabled:
Computer Configuration\Policies\Administrative Templates\Windows Components\Windows PowerShell\Turn on PowerShell Script Block Logging.</t>
  </si>
  <si>
    <t>Win10-20H2-317</t>
  </si>
  <si>
    <t>Set "Turn on PowerShell Transcription" to disabled</t>
  </si>
  <si>
    <t>This Policy setting lets you capture the input and output of Windows PowerShell commands into text-based transcripts.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</si>
  <si>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HKEY_LOCAL_MACHINE\SOFTWARE\Policies\Microsoft\Windows\PowerShell\Transcription:EnableTranscripting</t>
  </si>
  <si>
    <t>If this setting is enabled there is a risk that passwords could get stored in plain text in the `PowerShell_transcript` output file.</t>
  </si>
  <si>
    <t>To establish the recommended configuration via GP, set the following UI path to Disabled:
Computer Configuration\Policies\Administrative Templates\Windows Components\Windows PowerShell\Turn on PowerShell Transcription.</t>
  </si>
  <si>
    <t>Win10-20H2-318</t>
  </si>
  <si>
    <t>Set "Allow Basic authentication" to disabled</t>
  </si>
  <si>
    <t>This policy setting allows you to manage whether the Windows Remote Management (WinRM) client uses Basic authentication.
The recommended state for this setting is: `Disabled`.
**Note:** Clients that use Microsoft's Exchange Online service (Office 365) will require an exception to this recommendation, to instead have this setting set to Enabled. Exchange Online uses Basic authentication over HTTPS, and so the Exchange Online authentication traffic will still be safely encrypted.</t>
  </si>
  <si>
    <t>Navigate to the UI Path articulated in the Remediation section and confirm it is set as prescribed. This group policy setting is backed by the following registry location:
HKEY_LOCAL_MACHINE\SOFTWARE\Policies\Microsoft\Windows\WinRM\Client:AllowBasic</t>
  </si>
  <si>
    <t>To establish the recommended configuration via GP, set the following UI path to Disabled:
Computer Configuration\Policies\Administrative Templates\Windows Components\Windows Remote Management (WinRM)\WinRM Client\Allow Basic authentication.</t>
  </si>
  <si>
    <t>Win10-20H2-319</t>
  </si>
  <si>
    <t>Set "Allow unencrypted traffic" to disabled</t>
  </si>
  <si>
    <t>This policy setting allows you to manage whether the Windows Remote Management (WinRM) client sends and receives unencrypted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</si>
  <si>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HKEY_LOCAL_MACHINE\SOFTWARE\Policies\Microsoft\Windows\WinRM\Client:AllowUnencryptedTraffic</t>
  </si>
  <si>
    <t>To establish the recommended configuration via GP, set the following UI path to Disabled:
Computer Configuration\Policies\Administrative Templates\Windows Components\Windows Remote Management (WinRM)\WinRM Client\Allow unencrypted traffic.</t>
  </si>
  <si>
    <t>Win10-20H2-320</t>
  </si>
  <si>
    <t>Set "Disallow Digest authentication" to enabled</t>
  </si>
  <si>
    <t>This policy setting allows you to manage whether the Windows Remote Management (WinRM) client will not use Digest authentication.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</si>
  <si>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HKEY_LOCAL_MACHINE\SOFTWARE\Policies\Microsoft\Windows\WinRM\Client:AllowDigest</t>
  </si>
  <si>
    <t>The WinRM client will not use Digest authentication.</t>
  </si>
  <si>
    <t>To establish the recommended configuration via GP, set the following UI path to Enabled:
Computer Configuration\Policies\Administrative Templates\Windows Components\Windows Remote Management (WinRM)\WinRM Client\Disallow Digest authentication.</t>
  </si>
  <si>
    <t>Win10-20H2-321</t>
  </si>
  <si>
    <t>This policy setting allows you to manage whether the Windows Remote Management (WinRM) service accepts Basic authentication from a remote client.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</si>
  <si>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HKEY_LOCAL_MACHINE\SOFTWARE\Policies\Microsoft\Windows\WinRM\Service:AllowBasic</t>
  </si>
  <si>
    <t>To establish the recommended configuration via GP, set the following UI path to Disabled:
Computer Configuration\Policies\Administrative Templates\Windows Components\Windows Remote Management (WinRM)\WinRM Service\Allow Basic authentication.</t>
  </si>
  <si>
    <t>Win10-20H2-322</t>
  </si>
  <si>
    <t>This policy setting allows you to manage whether the Windows Remote Management (WinRM) service sends and receives unencrypted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</si>
  <si>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HKEY_LOCAL_MACHINE\SOFTWARE\Policies\Microsoft\Windows\WinRM\Service:AllowUnencryptedTraffic</t>
  </si>
  <si>
    <t>To establish the recommended configuration via GP, set the following UI path to Disabled:
Computer Configuration\Policies\Administrative Templates\Windows Components\Windows Remote Management (WinRM)\WinRM Service\Allow unencrypted traffic.</t>
  </si>
  <si>
    <t>Win10-20H2-323</t>
  </si>
  <si>
    <t>Set "Disallow WinRM from storing RunAs credentials" to enabled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</si>
  <si>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</si>
  <si>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Navigate to the UI Path articulated in the Remediation section and confirm it is set as prescribed. This group policy setting is backed by the following registry location:
HKEY_LOCAL_MACHINE\SOFTWARE\Policies\Microsoft\Windows\WinRM\Service:DisableRunAs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</si>
  <si>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</si>
  <si>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To establish the recommended configuration via GP, set the following UI path to Enabled:
Computer Configuration\Policies\Administrative Templates\Windows Components\Windows Remote Management (WinRM)\WinRM Service\Disallow WinRM from storing RunAs credentials.</t>
  </si>
  <si>
    <t>Win10-20H2-324</t>
  </si>
  <si>
    <t>Set "Prevent users from modifying settings" to enabled</t>
  </si>
  <si>
    <t>This policy setting prevent users from making changes to the Exploit protection settings area in the Windows Security settings.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</si>
  <si>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 Security Center\App and Browser protection:DisallowExploitProtectionOverride</t>
  </si>
  <si>
    <t>Local users cannot make changes in the Exploit protection settings area.</t>
  </si>
  <si>
    <t>To establish the recommended configuration via GP, set the following UI path to Enabled:
Computer Configuration\Policies\Administrative Templates\Windows Components\Windows Defender Security Center\App and browser protection\Prevent users from modifying settings.</t>
  </si>
  <si>
    <t>Win10-20H2-325</t>
  </si>
  <si>
    <t>Set "Configure Automatic Updates" to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</si>
  <si>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recommendation, and instead configure it to `Disabled` so that the native Windows Update mechanism does not interfere with the 3rd-party patching process.</t>
  </si>
  <si>
    <t>Navigate to the UI Path articulated in the Remediation section and confirm it is set as prescribed. This group policy setting is backed by the following registry location:
HKEY_LOCAL_MACHINE\SOFTWARE\Policies\Microsoft\Windows\WindowsUpdate\AU:NoAutoUpdate</t>
  </si>
  <si>
    <t>Critical operating system updates and service packs will be installed as necessary.</t>
  </si>
  <si>
    <t>To establish the recommended configuration via GP, set the following UI path to Enabled:
Computer Configuration\Policies\Administrative Templates\Windows Components\Windows Update\Configure Automatic Updates.</t>
  </si>
  <si>
    <t>Win10-20H2-326</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</si>
  <si>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Rule 18.9.102.2. It will have no impact if any other option is selected.</t>
  </si>
  <si>
    <t xml:space="preserve">Navigate to the UI Path articulated in the Remediation section and confirm it is set as prescribed. This group policy setting is backed by the following registry location:
HKEY_LOCAL_MACHINE\SOFTWARE\Policies\Microsoft\Windows\WindowsUpdate\AU:ScheduledInstallDay
</t>
  </si>
  <si>
    <t>If `4 - Auto download and schedule the install` is selected in Rule 18.9.102.2, critical operating system updates and service packs will automatically download every day (at 3:00 A.M., by default).</t>
  </si>
  <si>
    <t>To establish the recommended configuration via GP, set the following UI path to 0 - Every day:
Computer Configuration\Policies\Administrative Templates\Windows Components\Windows Update\Configure Automatic Updates: Scheduled install day.</t>
  </si>
  <si>
    <t>Win10-20H2-327</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</si>
  <si>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</si>
  <si>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</si>
  <si>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Navigate to the UI Path articulated in the Remediation section and confirm it is set as prescribed. This group policy setting is backed by the following registry location:
HKEY_LOCAL_MACHINE\SOFTWARE\Policies\Microsoft\Windows\WindowsUpdate\AU:NoAutoRebootWithLoggedOnUsers</t>
  </si>
  <si>
    <t>To establish the recommended configuration via GP, set the following UI path to Disabled:
Computer Configuration\Policies\Administrative Templates\Windows Components\Windows Update\No auto-restart with logged on users for scheduled automatic updates installations.</t>
  </si>
  <si>
    <t>Win10-20H2-328</t>
  </si>
  <si>
    <t>Set "Remove access to “Pause updates” feature" to enabled</t>
  </si>
  <si>
    <t>This policy removes access to "Pause updates" feature.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</si>
  <si>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HKEY_LOCAL_MACHINE\SOFTWARE\Policies\Microsoft\Windows\WindowsUpdate:SetDisablePauseUXAccess</t>
  </si>
  <si>
    <t>Users will not be able to select the "Pause updates" option in Windows Update to prevent updates from being installed on a system.</t>
  </si>
  <si>
    <t>To establish the recommended configuration via GP, set the following UI path to Enabled:
Computer Configuration\Policies\Administrative Templates\Windows Components\Windows Update\Remove access to “Pause updates” feature.</t>
  </si>
  <si>
    <t>Win10-20H2-329</t>
  </si>
  <si>
    <t>This policy setting determines whether users can access the Windows Insider Program controls in Settings -&gt; Update and Security. These controls enable users to make their devices available for downloading and installing preview (beta) builds of Windows software.
The recommended state for this setting is: `Enabled: Disable preview builds`.</t>
  </si>
  <si>
    <t>Navigate to the UI Path articulated in the Remediation section and confirm it is set as prescribed. This group policy setting is backed by the following registry location:
HKEY_LOCAL_MACHINE\SOFTWARE\Policies\Microsoft\Windows\WindowsUpdate:ManagePreviewBuilds
HKEY_LOCAL_MACHINE\SOFTWARE\Policies\Microsoft\Windows\WindowsUpdate:ManagePreviewBuildsPolicyValue</t>
  </si>
  <si>
    <t>Preview builds are prevented from installing on the device.</t>
  </si>
  <si>
    <t>To establish the recommended configuration via GP, set the following UI path to Enabled: Disable preview builds:
Computer Configuration\Policies\Administrative Templates\Windows Components\Windows Update\Windows Update for Business\Manage preview builds.</t>
  </si>
  <si>
    <t>Set "Manage preview builds" to "Enabled: Disable preview builds". One method to achieve the recommended configuration via Group Policy is to perform the following:
Set the following UI path to Enabled: Disable preview builds:
Computer Configuration\Policies\Administrative Templates\Windows Components\Windows Update\Windows Update for Business\Manage preview builds</t>
  </si>
  <si>
    <t>Win10-20H2-330</t>
  </si>
  <si>
    <t>This policy setting determines the level of Preview Build or Feature Updates to receive, and when.
The Windows readiness level for each new Windows 10 Feature Update is classified in one of 5 categories, depending on your organizations level of comfort with receiving them:
- **Preview Build - Fast:** Devices set to this level will be the first to receive new builds of Windows with features not yet available to the general public. Select Fast to participate in identifying and reporting issues to Microsoft, and provide suggestions on new functionality.
- **Preview Build - Slow:** Devices set to this level receive new builds of Windows before they are available to the general public, but at a slower cadence than those set to Fast, and with changes and fixes identified in earlier builds.
- **Release Preview:** Receive builds of Windows just before Microsoft releases them to the general public.
- **Semi-Annual Channel (Targeted):** Receive feature updates when they are released to the general public.
- **Semi-Annual Channel:** Feature updates will arrive when they are declared Semi-Annual Channel. This usually occurs about 4 months after Semi-Annual Channel (Targeted), indicating that Microsoft, Independent Software Vendors (ISVs), partners and customer believe that the release is ready for broad deployment.
The recommended state for this setting is: `Enabled: Semi-Annual Channel, 180 or more days`.
**Note:** If the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10 R1703, values above 180 days are not recognized by the OS. Starting with Windows 10 R1703, the maximum number of days you can defer is 365 days.</t>
  </si>
  <si>
    <t>Navigate to the UI Path articulated in the Remediation section and confirm it is set as prescribed. This group policy setting is backed by the following registry location:
HKEY_LOCAL_MACHINE\SOFTWARE\Policies\Microsoft\Windows\WindowsUpdate:DeferFeatureUpdates
HKEY_LOCAL_MACHINE\SOFTWARE\Policies\Microsoft\Windows\WindowsUpdate:BranchReadinessLevel
HKEY_LOCAL_MACHINE\SOFTWARE\Policies\Microsoft\Windows\WindowsUpdate:DeferFeatureUpdatesPeriodInDays</t>
  </si>
  <si>
    <t>Feature Updates will be delayed until 180 or more days after they are declared to have a Windows readiness level of "Semi-Annual Channel".</t>
  </si>
  <si>
    <t>To establish the recommended configuration via GP, set the following UI path to Enabled: Semi-Annual Channel, 180 or more days:
Computer Configuration\Policies\Administrative Templates\Windows Components\Windows Update\Windows Update for Business\Select when Preview Builds and Feature Updates are received.</t>
  </si>
  <si>
    <t>Win10-20H2-331</t>
  </si>
  <si>
    <t>This settings controls when Quality Updates are received.
The recommended state for this setting is: `Enabled: 0 days`.
**Note:** If the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</si>
  <si>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Navigate to the UI Path articulated in the Remediation section and confirm it is set as prescribed. This group policy setting is backed by the following registry location:
HKEY_LOCAL_MACHINE\SOFTWARE\Policies\Microsoft\Windows\WindowsUpdate:DeferQualityUpdates
HKEY_LOCAL_MACHINE\SOFTWARE\Policies\Microsoft\Windows\WindowsUpdate:DeferQualityUpdatesPeriodInDays</t>
  </si>
  <si>
    <t>To establish the recommended configuration via GP, set the following UI path to Enabled:0 days:
Computer Configuration\Policies\Administrative Templates\Windows Components\Windows Update\Windows Update for Business\Select when Quality Updates are received.</t>
  </si>
  <si>
    <t>Win10-20H2-332</t>
  </si>
  <si>
    <t>Set "Enable screen saver" to enabled</t>
  </si>
  <si>
    <t>This policy setting enables/disables the use of desktop screen savers.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</si>
  <si>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SID]\Software\Policies\Microsoft\Windows\Control Panel\Desktop:ScreenSaveActive</t>
  </si>
  <si>
    <t>A screen saver runs, provided that the following two conditions hold: First, a valid screen saver on the client is specified through the _Force specific screen saver_ setting (Rule 19.1.3.2) or through Control Panel on the client computer. Second, the _Screen saver timeout_ setting (Rule 19.1.3.3) is set to a nonzero value through the setting or through Control Panel.</t>
  </si>
  <si>
    <t>To establish the recommended configuration via GP, set the following UI path to Enabled:
User Configuration\Policies\Administrative Templates\Control Panel\Personalization\Enable screen saver.</t>
  </si>
  <si>
    <t>Set "Enable screen saver" to "Enabled". One method to achieve the recommended configuration via Group Policy is to perform the following:
Set the following UI path to Enabled:
er Configuration\Policies\Administrative Templates\Control Panel\Personalization\Enable screen saver</t>
  </si>
  <si>
    <t>Win10-20H2-333</t>
  </si>
  <si>
    <t>Set "Password protect the screen saver" to enabled</t>
  </si>
  <si>
    <t>This setting determines whether screen savers used on the computer are password protected.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</si>
  <si>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SID]\Software\Policies\Microsoft\Windows\Control Panel\Desktop:ScreenSaverIsSecure</t>
  </si>
  <si>
    <t>All screen savers are password protected. The "Password protected" checkbox on the Screen Saver dialog in the Personalization or Display Control Panel will be disabled, preventing users from changing the password protection setting.</t>
  </si>
  <si>
    <t>To establish the recommended configuration via GP, set the following UI path to Enabled:
User Configuration\Policies\Administrative Templates\Control Panel\Personalization\Password protect the screen saver.</t>
  </si>
  <si>
    <t>Win10-20H2-334</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</si>
  <si>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</si>
  <si>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Navigate to the UI Path articulated in the Remediation section and confirm it is set as prescribed. This group policy setting is backed by the following registry location:
HKEY_USERS\[USER SID]\Software\Policies\Microsoft\Windows\Control Panel\Desktop:ScreenSaveTimeOut</t>
  </si>
  <si>
    <t>The screen saver will automatically activate when the computer has been left unattended for the amount of time specified, and the users will not be able to change the timeout value.</t>
  </si>
  <si>
    <t>To establish the recommended configuration via GP, set the following UI path to Enabled: 900 or fewer, but not 0:
User Configuration\Policies\Administrative Templates\Control Panel\Personalization\Screen saver timeout.</t>
  </si>
  <si>
    <t>Win10-20H2-335</t>
  </si>
  <si>
    <t>Set "Turn off toast notifications on the lock screen" to enabled</t>
  </si>
  <si>
    <t>This policy setting turns off toast notifications on the lock screen.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</si>
  <si>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t>
  </si>
  <si>
    <t>Applications will not be able to raise toast notifications on the lock screen.</t>
  </si>
  <si>
    <t>To establish the recommended configuration via GP, set the following UI path to Enabled:
User Configuration\Policies\Administrative Templates\Start Menu and Taskbar\Notifications\Turn off toast notifications on the lock screen.</t>
  </si>
  <si>
    <t>Win10-20H2-336</t>
  </si>
  <si>
    <t>Set "Do not preserve zone information in file attachments" to disabled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</si>
  <si>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</si>
  <si>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Navigate to the UI Path articulated in the Remediation section and confirm it is set as prescribed. This group policy setting is backed by the following registry location:
HKEY_USERS\[USER SID]\Software\Microsoft\Windows\CurrentVersion\Policies\Attachments:SaveZoneInformation</t>
  </si>
  <si>
    <t>To establish the recommended configuration via GP, set the following UI path to Disabled:
User Configuration\Policies\Administrative Templates\Windows Components\Attachment Manager\Do not preserve zone information in file attachments.</t>
  </si>
  <si>
    <t>Win10-20H2-337</t>
  </si>
  <si>
    <t>Set "Notify antivirus programs when opening attachments" to enabled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</si>
  <si>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</si>
  <si>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Navigate to the UI Path articulated in the Remediation section and confirm it is set as prescribed. This group policy setting is backed by the following registry location:
HKEY_USERS\[USER SID]\Software\Microsoft\Windows\CurrentVersion\Policies\Attachments:ScanWithAntiVirus</t>
  </si>
  <si>
    <t>Windows tells the registered antivirus program(s) to scan the file when a user opens a file attachment. If the antivirus program fails, the attachment is blocked from being opened.</t>
  </si>
  <si>
    <t>To establish the recommended configuration via GP, set the following UI path to Enabled:
User Configuration\Policies\Administrative Templates\Windows Components\Attachment Manager\Notify antivirus programs when opening attachments.</t>
  </si>
  <si>
    <t>Win10-20H2-338</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</si>
  <si>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</si>
  <si>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Navigate to the UI Path articulated in the Remediation section and confirm it is set as prescribed. This group policy setting is backed by the following registry location:
HKEY_USERS\[USER SID]\Software\Policies\Microsoft\Windows\CloudContent:ConfigureWindowsSpotlight</t>
  </si>
  <si>
    <t>19.7.8</t>
  </si>
  <si>
    <t>19.7.8.1</t>
  </si>
  <si>
    <t>Windows Spotlight will be turned off and users will no longer be able to select it as their lock screen.</t>
  </si>
  <si>
    <t>To establish the recommended configuration via GP, set the following UI path to Disabled:
User Configuration\Policies\Administrative Templates\Windows Components\Cloud Content\Configure Windows spotlight on lock screen.</t>
  </si>
  <si>
    <t>Win10-20H2-339</t>
  </si>
  <si>
    <t>Set "Do not suggest third-party content in Windows spotlight" to enabled</t>
  </si>
  <si>
    <t>This policy setting determines whether Windows will suggest apps and content from third-party software publishers.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</si>
  <si>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SID]\Software\Policies\Microsoft\Windows\CloudContent:DisableThirdPartySuggestions</t>
  </si>
  <si>
    <t>19.7.8.2</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</si>
  <si>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</si>
  <si>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To establish the recommended configuration via GP, set the following UI path to Enabled:
User Configuration\Policies\Administrative Templates\Windows Components\Cloud Content\Do not suggest third-party content in Windows spotlight.</t>
  </si>
  <si>
    <t>Win10-20H2-340</t>
  </si>
  <si>
    <t>Set "Prevent users from sharing files within their profile." to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</si>
  <si>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</si>
  <si>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Navigate to the UI Path articulated in the Remediation section and confirm it is set as prescribed. This group policy setting is backed by the following registry location:
HKEY_USERS\[USER SID]\Software\Microsoft\Windows\CurrentVersion\Policies\Explorer:NoInplaceSharing</t>
  </si>
  <si>
    <t>19.7.28</t>
  </si>
  <si>
    <t>19.7.28.1</t>
  </si>
  <si>
    <t>Users cannot share files within their profile using the sharing wizard. Also, the sharing wizard cannot create a share at `%root%\Users` and can only be used to create SMB shares on folders.</t>
  </si>
  <si>
    <t>To establish the recommended configuration via GP, set the following UI path to Enabled:
User Configuration\Policies\Administrative Templates\Windows Components\Network Sharing\Prevent users from sharing files within their profile.</t>
  </si>
  <si>
    <t>Win10-20H2-341</t>
  </si>
  <si>
    <t>Navigate to the UI Path articulated in the Remediation section and confirm it is set as prescribed. This group policy setting is backed by the following registry location:
HKEY_USERS\[USER SID]\Software\Policies\Microsoft\Windows\Installer:AlwaysInstallElevated</t>
  </si>
  <si>
    <t>19.7.43</t>
  </si>
  <si>
    <t>19.7.43.1</t>
  </si>
  <si>
    <t>To establish the recommended configuration via GP, set the following UI path to Disabled:
User Configuration\Policies\Administrative Templates\Windows Components\Windows Installer\Always install with elevated privileges.</t>
  </si>
  <si>
    <t>Win10-21H1-01</t>
  </si>
  <si>
    <t>Win10-21H1-02</t>
  </si>
  <si>
    <t>Win10-21H1-03</t>
  </si>
  <si>
    <t>Win10-21H1-04</t>
  </si>
  <si>
    <t>Win10-21H1-05</t>
  </si>
  <si>
    <t>Win10-21H1-06</t>
  </si>
  <si>
    <t>Set "Maximum password age" to 90 or fewer days for all Users,  but not 0. One method to achieve the recommended configuration via Group Policy is to perform the following: 
Set the following UI path to 90 or fewer days for all Users, but not 0:
Computer Configuration\Policies\Windows Settings\Security Settings\Account Policies\Password Policy\Maximum password age</t>
  </si>
  <si>
    <t>Win10-21H1-07</t>
  </si>
  <si>
    <t>Win10-21H1-08</t>
  </si>
  <si>
    <t>Change the password minimum length of 8 to 14 characters to comply with the new publication</t>
  </si>
  <si>
    <t>Set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</si>
  <si>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Win10-21H1-09</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</si>
  <si>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</si>
  <si>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</si>
  <si>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Win10-21H1-10</t>
  </si>
  <si>
    <t>Win10-21H1-11</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</si>
  <si>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</si>
  <si>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Win10-21H1-12</t>
  </si>
  <si>
    <t>Set "Account lockout duration" to "120 or more minute(s)". One method to achieve the recommended configuration via Group Policy is to perform the following:  
Set the following UI path to 120 or more minute(s):
Computer Configuration\Policies\Windows Settings\Security Settings\Account Policies\Account Lockout Policy\Account lockout duration</t>
  </si>
  <si>
    <t>Win10-21H1-13</t>
  </si>
  <si>
    <t>Set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</si>
  <si>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Win10-21H1-14</t>
  </si>
  <si>
    <t>Win10-21H1-15</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</si>
  <si>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</si>
  <si>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Win10-21H1-16</t>
  </si>
  <si>
    <t>Set "Access this computer from the network" to "Administrators, Remote Desktop Users". One method to achieve the recommended configuration via Group Policy is to perform the following:  
Set the following UI path to Administrators, Remote Desktop Users:
Computer Configuration\Policies\Windows Settings\Security Settings\Local Policies\User Rights Assignment\Access this computer from the network</t>
  </si>
  <si>
    <t>Win10-21H1-17</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</si>
  <si>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</si>
  <si>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Win10-21H1-18</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</si>
  <si>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</si>
  <si>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Win10-21H1-19</t>
  </si>
  <si>
    <t>Set "Allow log on locally" to "Administrators, Users". One method to achieve the recommended configuration via Group Policy is to perform the following:  
Set the following UI path to Administrators, Users:
Computer Configuration\Policies\Windows Settings\Security Settings\Local Policies\User Rights Assignment\Allow log on locally</t>
  </si>
  <si>
    <t>Win10-21H1-20</t>
  </si>
  <si>
    <t>Set "Allow log on through Remote Desktop Services" to "Administrators, Remote Desktop Users". One method to achieve the recommended configuration via Group Policy is to perform the following:  
Set the following UI path to Administrators, Remote Desktop Users:
Computer Configuration\Policies\Windows Settings\Security Settings\Local Policies\User Rights Assignment\Allow log on through Remote Desktop Services</t>
  </si>
  <si>
    <t>Win10-21H1-21</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</si>
  <si>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</si>
  <si>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Win10-21H1-22</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</si>
  <si>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</si>
  <si>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Win10-21H1-23</t>
  </si>
  <si>
    <t>Set "Change the time zone" to "Administrators, LOCAL SERVICE, Users". One method to achieve the recommended configuration via Group Policy is to perform the following:  
Set the following UI path to Administrators, LOCAL SERVICE, Users:
Computer Configuration\Policies\Windows Settings\Security Settings\Local Policies\User Rights Assignment\Change the time zone</t>
  </si>
  <si>
    <t>Win10-21H1-24</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</si>
  <si>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</si>
  <si>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Win10-21H1-25</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</si>
  <si>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</si>
  <si>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Win10-21H1-26</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</si>
  <si>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</si>
  <si>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Win10-21H1-27</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</si>
  <si>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</si>
  <si>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Win10-21H1-28</t>
  </si>
  <si>
    <t>Configure "Create symbolic links". One method to achieve the recommended configuration via Group Policy is to perform the following:  
Configure the following UI path:
Computer Configuration\Policies\Windows Settings\Security Settings\Local Policies\User Rights Assignment\Create symbolic links</t>
  </si>
  <si>
    <t>Win10-21H1-29</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</si>
  <si>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</si>
  <si>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Win10-21H1-30</t>
  </si>
  <si>
    <t>Set "Deny access to this computer from the network" to include "Guests, Local account". One method to achieve the recommended configuration via Group Policy is to perform the following:  
Set the following UI path to include Guests, Local account:
Computer Configuration\Policies\Windows Settings\Security Settings\Local Policies\User Rights Assignment\Deny access to this computer from the network</t>
  </si>
  <si>
    <t>Win10-21H1-31</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</si>
  <si>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</si>
  <si>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Win10-21H1-32</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</si>
  <si>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</si>
  <si>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Win10-21H1-33</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</si>
  <si>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</si>
  <si>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Win10-21H1-34</t>
  </si>
  <si>
    <t>Set "Deny log on through Remote Desktop Services" to include "Guests, Local account". One method to achieve the recommended configuration via Group Policy is to perform the following:  
Set the following UI path to include Guests, Local account:
Computer Configuration\Policies\Windows Settings\Security Settings\Local Policies\User Rights Assignment\Deny log on through Remote Desktop Services</t>
  </si>
  <si>
    <t>Win10-21H1-35</t>
  </si>
  <si>
    <t>Set "Enable computer and user accounts to be trusted for delegation" to "No One". One method to achieve the recommended configuration via Group Policy is to perform the following:  
Set the following UI path to No One:
Computer Configuration\Policies\Windows Settings\Security Settings\Local Policies\User Rights Assignment\Enable computer and user accounts to be trusted for delegation</t>
  </si>
  <si>
    <t>Win10-21H1-36</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</si>
  <si>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</si>
  <si>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Win10-21H1-37</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</si>
  <si>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</si>
  <si>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Win10-21H1-38</t>
  </si>
  <si>
    <t>Set "Impersonate a client after authentication"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Assignment\Impersonate a client after authentication</t>
  </si>
  <si>
    <t>Win10-21H1-39</t>
  </si>
  <si>
    <t>Set "Increase scheduling priority" to 'Administrators, Window Manager\Window Manager Group. One method to achieve the recommended configuration via Group Policy is to perform the following:
Set the following UI path to Administrators, Window Manager\Window Manager Group:
Computer Configuration\Policies\Windows Settings\Security Settings\Local Policies\User Rights Assignment\Increase scheduling priority</t>
  </si>
  <si>
    <t>Win10-21H1-40</t>
  </si>
  <si>
    <t>Set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</si>
  <si>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Win10-21H1-41</t>
  </si>
  <si>
    <t>Set "Lock pages in memory" to "No One". One method to achieve the recommended configuration via Group Policy is to perform the following:  
Set the following UI path to No One:
Computer Configuration\Policies\Windows Settings\Security Settings\Local Policies\User Rights Assignment\Lock pages in memory</t>
  </si>
  <si>
    <t>Win10-21H1-42</t>
  </si>
  <si>
    <t>Set "Manage auditing and security log" to "Administrators". One method to achieve the recommended configuration via Group Policy is to perform the following:  
Set the following UI path to Administrators:
Computer Configuration\Policies\Windows Settings\Security Settings\Local Policies\User Rights Assignment\Manage auditing and security log</t>
  </si>
  <si>
    <t>Win10-21H1-43</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</si>
  <si>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</si>
  <si>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Win10-21H1-44</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</si>
  <si>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</si>
  <si>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Win10-21H1-45</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</si>
  <si>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</si>
  <si>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Win10-21H1-46</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</si>
  <si>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</si>
  <si>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Win10-21H1-47</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</si>
  <si>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</si>
  <si>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Win10-21H1-48</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</si>
  <si>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</si>
  <si>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Win10-21H1-49</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</si>
  <si>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</si>
  <si>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Win10-21H1-50</t>
  </si>
  <si>
    <t>Set "Shut down the system" to "Administrators, Users". One method to achieve the recommended configuration via Group Policy is to perform the following:  
Set the following UI path to Administrators, Users:
Computer Configuration\Policies\Windows Settings\Security Settings\Local Policies\User Rights Assignment\Shut down the system</t>
  </si>
  <si>
    <t>Win10-21H1-51</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</si>
  <si>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</si>
  <si>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Win10-21H1-52</t>
  </si>
  <si>
    <t>Set "Accounts: Administrator account status" to "Disabled". One method to achieve the recommended configuration via Group Policy is to perform the following:  
Set the following UI path to Disabled:
Computer Configuration\Policies\Windows Settings\Security Settings\Local Policies\Security Options\Accounts: Administrator account status</t>
  </si>
  <si>
    <t>Win10-21H1-53</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</si>
  <si>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</si>
  <si>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Win10-21H1-54</t>
  </si>
  <si>
    <t>Set "Accounts: Guest account status" to "Disabled". One method to achieve the recommended configuration via Group Policy is to perform the following:  
Set the following UI path to Disabled:
Computer Configuration\Policies\Windows Settings\Security Settings\Local Policies\Security Options\Accounts: Guest account status</t>
  </si>
  <si>
    <t>Win10-21H1-55</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</si>
  <si>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</si>
  <si>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Win10-21H1-56</t>
  </si>
  <si>
    <t>Configure "Accounts: Rename administrator account". One method to achieve the recommended configuration via Group Policy is to perform the following: 
Configure the following UI path:
Computer Configuration\Policies\Windows Settings\Security Settings\Local Policies\Security Options\Accounts: Rename administrator account</t>
  </si>
  <si>
    <t>Win10-21H1-57</t>
  </si>
  <si>
    <t>Configure "Accounts: Rename guest account". One method to achieve the recommended configuration via Group Policy is to perform the following: 
Configure the following UI path:
Computer Configuration\Policies\Windows Settings\Security Settings\Local Policies\Security Options\Accounts: Rename guest account</t>
  </si>
  <si>
    <t>Win10-21H1-58</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</si>
  <si>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</si>
  <si>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Win10-21H1-59</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</si>
  <si>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</si>
  <si>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Win10-21H1-60</t>
  </si>
  <si>
    <t>Set "Devices: Allowed to format and eject removable media" to "Administrators and Interactive Users". One method to achieve the recommended configuration via Group Policy is to perform the following:  
Set the following UI path to Administrators and Interactive Users:
Computer Configuration\Policies\Windows Settings\Security Settings\Local Policies\Security Options\Devices: Allowed to format and eject removable media</t>
  </si>
  <si>
    <t>Win10-21H1-61</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</si>
  <si>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</si>
  <si>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Win10-21H1-62</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</si>
  <si>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</si>
  <si>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Win10-21H1-63</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</si>
  <si>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</si>
  <si>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Win10-21H1-64</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</si>
  <si>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</si>
  <si>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Win10-21H1-65</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</si>
  <si>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</si>
  <si>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Win10-21H1-66</t>
  </si>
  <si>
    <t>Set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</si>
  <si>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Win10-21H1-67</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</si>
  <si>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</si>
  <si>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Win10-21H1-68</t>
  </si>
  <si>
    <t>Set "Interactive logon: Don't display last signed-in" to "Enabled". One method to achieve the recommended configuration via Group Policy is to perform the following:  
Set the following UI path to Enabled:
Computer Configuration\Policies\Windows Settings\Security Settings\Local Policies\Security Options\Interactive logon: Don't display last signed-in</t>
  </si>
  <si>
    <t>Win10-21H1-69</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</si>
  <si>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</si>
  <si>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Win10-21H1-70</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</si>
  <si>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Configuration\Policies\Windows Settings\Security Settings\Local Policies\Security Options\Interactive logon: Message text for users attempting to log on</t>
  </si>
  <si>
    <t>Win10-21H1-71</t>
  </si>
  <si>
    <t>Configure "Interactive logon: Message title for users attempting to log on". One method to achieve the recommended configuration via Group Policy is to perform the following: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</si>
  <si>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Win10-21H1-72</t>
  </si>
  <si>
    <t>Set "Interactive logon: Prompt user to change password before expiration" to "14 days". One method to achieve the recommended configuration via Group Policy is to perform the following:  
Set the following UI path to a value 14 days:
Computer Configuration\Policies\Windows Settings\Security Settings\Local Policies\Security Options\Interactive logon: Prompt user to change password before expiration</t>
  </si>
  <si>
    <t>Win10-21H1-73</t>
  </si>
  <si>
    <t>Set "Interactive logon: Smart card removal behavior" to "Lock Workstation" or higher. One method to achieve the recommended configuration via Group Policy is to perform the following: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</si>
  <si>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Win10-21H1-74</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</si>
  <si>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</si>
  <si>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Win10-21H1-75</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</si>
  <si>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</si>
  <si>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Win10-21H1-76</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</si>
  <si>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</si>
  <si>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Win10-21H1-77</t>
  </si>
  <si>
    <t>Set "Microsoft network server: Amount of idle time required before suspending session" to "15 or fewer minute(s)". One method to achieve the recommended configuration via Group Policy is to perform the following:  
Set the following UI path to 15 or fewer minute(s):
Computer Configuration\Policies\Windows Settings\Security Settings\Local Policies\Security Options\Microsoft network server: Amount of idle time required before suspending session</t>
  </si>
  <si>
    <t>Win10-21H1-78</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</si>
  <si>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</si>
  <si>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Win10-21H1-79</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</si>
  <si>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</si>
  <si>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Win10-21H1-80</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</si>
  <si>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</si>
  <si>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Win10-21H1-81</t>
  </si>
  <si>
    <t>Set "Microsoft network server: Server SPN target name validation level" to "Accept if provided by client" or higher.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</si>
  <si>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Win10-21H1-82</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</si>
  <si>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</si>
  <si>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Win10-21H1-83</t>
  </si>
  <si>
    <t>Set "Network access: Do not allow anonymous enumeration of SAM accounts"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t>
  </si>
  <si>
    <t>Win10-21H1-84</t>
  </si>
  <si>
    <t>Set "Network access: Do not allow anonymous enumeration of SAM accounts and shares"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</si>
  <si>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Win10-21H1-85</t>
  </si>
  <si>
    <t>Set "Network access: Do not allow storage of passwords and credentials for network authentication"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</si>
  <si>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Win10-21H1-86</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</si>
  <si>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t>
  </si>
  <si>
    <t>Win10-21H1-87</t>
  </si>
  <si>
    <t>Set "Network access: Named Pipes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Named Pipes that can be accessed anonymously</t>
  </si>
  <si>
    <t>Win10-21H1-88</t>
  </si>
  <si>
    <t>Set "Network access: Remotely accessible registry paths".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</si>
  <si>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Win10-21H1-89</t>
  </si>
  <si>
    <t>Set "Network access: Remotely accessible registry paths and sub-paths". One method to achieve the recommended configuration via Group Policy is to perform the following: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t>
  </si>
  <si>
    <t>Win10-21H1-90</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</si>
  <si>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</si>
  <si>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Win10-21H1-91</t>
  </si>
  <si>
    <t>Set "Network access: Restrict clients allowed to make remote calls to SAM" to "Administrators: Remote Access: Allow". One method to achieve the recommended configuration via Group Policy is to perform the following:  
Set the following UI path to Administrators: Remote Access: Allow:
Computer Configuration\Policies\Windows Settings\Security Settings\Local Policies\Security Options\Network access: Restrict clients allowed to make remote calls to SAM</t>
  </si>
  <si>
    <t>Win10-21H1-92</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</si>
  <si>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</si>
  <si>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Win10-21H1-93</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</si>
  <si>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</si>
  <si>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Win10-21H1-94</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</si>
  <si>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</si>
  <si>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Win10-21H1-95</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</si>
  <si>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</si>
  <si>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Win10-21H1-96</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</si>
  <si>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</si>
  <si>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Win10-21H1-97</t>
  </si>
  <si>
    <t>Set "Network security: Configure encryption types allowed for Kerberos" to "AES128_HMAC_SHA1, AES256_HMAC_SHA1, Future encryption types". One method to achieve the recommended configuration via Group Policy is to perform the following:  
Set the following UI path to AES128_HMAC_SHA1, AES256_HMAC_SHA1, Future encryption types:
Computer Configuration\Policies\Windows Settings\Security Settings\Local Policies\Security Options\Network security: Configure encryption types allowed for Kerberos</t>
  </si>
  <si>
    <t>Win10-21H1-98</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</si>
  <si>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</si>
  <si>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Win10-21H1-99</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</si>
  <si>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</si>
  <si>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Win10-21H1-100</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</si>
  <si>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</si>
  <si>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Win10-21H1-101</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</si>
  <si>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to the benchmark):
Computer Configuration\Policies\Windows Settings\Security Settings\Local Policies\Security Options\Network security: LDAP client signing requirements</t>
  </si>
  <si>
    <t>Win10-21H1-102</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</si>
  <si>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</si>
  <si>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Win10-21H1-103</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</si>
  <si>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</si>
  <si>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Win10-21H1-104</t>
  </si>
  <si>
    <t>Set "System objects: Require case insensitivity for non-Windows subsystems" to "Enabled".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</si>
  <si>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Win10-21H1-105</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</si>
  <si>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</si>
  <si>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Win10-21H1-106</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</si>
  <si>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</si>
  <si>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Win10-21H1-107</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</si>
  <si>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</si>
  <si>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Win10-21H1-108</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</si>
  <si>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</si>
  <si>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Win10-21H1-109</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</si>
  <si>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</si>
  <si>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Win10-21H1-110</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</si>
  <si>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</si>
  <si>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Win10-21H1-111</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</si>
  <si>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</si>
  <si>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Win10-21H1-112</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</si>
  <si>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</si>
  <si>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Win10-21H1-113</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</si>
  <si>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</si>
  <si>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Win10-21H1-114</t>
  </si>
  <si>
    <t>Set "Computer Browser (Browser)" to "Disabled" or "Not Installed". One method to achieve the recommended configuration via Group Policy is to perform the following:  
Set the following UI path to Disabledor ensure the service is not installed:
Computer Configuration\Policies\Windows Settings\Security Settings\System Services\Computer Browser</t>
  </si>
  <si>
    <t>Win10-21H1-115</t>
  </si>
  <si>
    <t>Set "IIS Admin Service (IISADMIN)"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Services\IIS Admin Service</t>
  </si>
  <si>
    <t>Win10-21H1-116</t>
  </si>
  <si>
    <t>Set "Infrared monitor service (irmon)" to "Disabled". One method to achieve the recommended configuration via Group Policy is to perform the following:  
Set the following UI path to Disabled:
Computer Configuration\Policies\Windows Settings\Security Settings\System Services\Infrared monitor service</t>
  </si>
  <si>
    <t>Win10-21H1-117</t>
  </si>
  <si>
    <t>Set "Internet Connection Sharing (ICS) (SharedAccess)" to "Disabled". One method to achieve the recommended configuration via Group Policy is to perform the following:  
Set the following UI path to Disabled:
Computer Configuration\Policies\Windows Settings\Security Settings\System Services\Internet Connection Sharing (ICS)</t>
  </si>
  <si>
    <t>Win10-21H1-118</t>
  </si>
  <si>
    <t>Set "LxssManager (LxssManager)"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Services\LxssManager</t>
  </si>
  <si>
    <t>Win10-21H1-119</t>
  </si>
  <si>
    <t>Set "Microsoft FTP Service (FTPSVC)"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Services\Microsoft FTP Service</t>
  </si>
  <si>
    <t>Win10-21H1-120</t>
  </si>
  <si>
    <t>Set "OpenSSH SSH Server (sshd)" to "Disabled" or "Not Installed". One method to achieve the recommended configuration via Group Policy is to perform the following:  
Set the following UI path to Disabled:
Computer Configuration\Policies\Windows Settings\Security Settings\System Services\OpenSSH SSH Server</t>
  </si>
  <si>
    <t>Win10-21H1-121</t>
  </si>
  <si>
    <t>Set "Remote Procedure Call (RPC) Locator (RpcLocator)" to "Disabled". One method to achieve the recommended configuration via Group Policy is to perform the following:  
Set the following UI path to Disabled:
Computer Configuration\Policies\Windows Settings\Security Settings\System Services\Remote Procedure Call (RPC) Locator</t>
  </si>
  <si>
    <t>Win10-21H1-122</t>
  </si>
  <si>
    <t>Set "Routing and Remote Access (RemoteAccess)" to "Disabled". One method to achieve the recommended configuration via Group Policy is to perform the following:  
Set the following UI path to Disabled:
Computer Configuration\Policies\Windows Settings\Security Settings\System Services\Routing and Remote Access</t>
  </si>
  <si>
    <t>Win10-21H1-123</t>
  </si>
  <si>
    <t>Set "Simple TCP/IP Services (simptcp)"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Services\Simple TCP/IP Services</t>
  </si>
  <si>
    <t>Win10-21H1-124</t>
  </si>
  <si>
    <t>Win10-21H1-125</t>
  </si>
  <si>
    <t>Set "SSDP Discovery (SSDPSRV)" to "Disabled". One method to achieve the recommended configuration via Group Policy is to perform the following:  
Set the following UI path to Disabled:
Computer Configuration\Policies\Windows Settings\Security Settings\System Services\SSDP Discovery</t>
  </si>
  <si>
    <t>Win10-21H1-126</t>
  </si>
  <si>
    <t>Set "UPnP Device Host (upnphost)" to "Disabled". One method to achieve the recommended configuration via Group Policy is to perform the following:  
Set the following UI path to Disabled:
Computer Configuration\Policies\Windows Settings\Security Settings\System Services\UPnP Device Host</t>
  </si>
  <si>
    <t>Win10-21H1-127</t>
  </si>
  <si>
    <t>Set "Web Management Service (WMSvc)"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Services\Web Management Service</t>
  </si>
  <si>
    <t>Win10-21H1-128</t>
  </si>
  <si>
    <t>Set "Windows Media Player Network Sharing Service (WMPNetworkSvc)" to "Disabled" or "Not Installed". One method to achieve the recommended configuration via Group Policy is to perform the following:  
Set the following UI path to Disabled:
Computer Configuration\Policies\Windows Settings\Security Settings\System Services\Windows Media Player Network Sharing Service</t>
  </si>
  <si>
    <t>Win10-21H1-129</t>
  </si>
  <si>
    <t>Set "Windows Mobile Hotspot Service (icssvc)" to "Disabled". One method to achieve the recommended configuration via Group Policy is to perform the following:  
Set the following UI path to Disabled:
Computer Configuration\Policies\Windows Settings\Security Settings\System Services\Windows Mobile Hotspot Service</t>
  </si>
  <si>
    <t>Win10-21H1-130</t>
  </si>
  <si>
    <t>Set "World Wide Web Publishing Service (W3SVC)"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Services\World Wide Web Publishing Service</t>
  </si>
  <si>
    <t>Win10-21H1-131</t>
  </si>
  <si>
    <t>Set "Xbox Accessory Management Service (XboxGipSvc)" to "Disabled". One method to achieve the recommended configuration via Group Policy is to perform the following:  
Set the following UI path to Disabled:
Computer Configuration\Policies\Windows Settings\Security Settings\System Services\Xbox Accessory Management Service</t>
  </si>
  <si>
    <t>Win10-21H1-132</t>
  </si>
  <si>
    <t>Set "Xbox Live Auth Manager (XblAuthManager)" to "Disabled". One method to achieve the recommended configuration via Group Policy is to perform the following:  
Set the following UI path to Disabled:
Computer Configuration\Policies\Windows Settings\Security Settings\System Services\Xbox Live Auth Manager</t>
  </si>
  <si>
    <t>Win10-21H1-133</t>
  </si>
  <si>
    <t xml:space="preserve">Set "Xbox Live Game Save (XblGameSave)" to "Disabled". One method to achieve the recommended configuration via Group Policy is to perform the following:  
Set the following UI path to Disabled:
Computer Configuration\Policies\Windows Settings\Security Settings\System Services\Xbox Live Game Save
</t>
  </si>
  <si>
    <t>Win10-21H1-134</t>
  </si>
  <si>
    <t>Set "Xbox Live Networking Service (XboxNetApiSvc)" to "Disabled". One method to achieve the recommended configuration via Group Policy is to perform the following:  
Set the following UI path to Disabled:
Computer Configuration\Policies\Windows Settings\Security Settings\System Services\Xbox Live Networking Service</t>
  </si>
  <si>
    <t>Win10-21H1-135</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</si>
  <si>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</si>
  <si>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Win10-21H1-136</t>
  </si>
  <si>
    <t>Win10-21H1-137</t>
  </si>
  <si>
    <t>Set "Windows Firewall: Domain: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Properties\Domain Profile\Outbound connections</t>
  </si>
  <si>
    <t>Win10-21H1-138</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</si>
  <si>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</si>
  <si>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Win10-21H1-139</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</si>
  <si>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</si>
  <si>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Win10-21H1-140</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</si>
  <si>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</si>
  <si>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Win10-21H1-141</t>
  </si>
  <si>
    <t>Set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</si>
  <si>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Win10-21H1-142</t>
  </si>
  <si>
    <t>9.1.9</t>
  </si>
  <si>
    <t>Set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</si>
  <si>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Win10-21H1-143</t>
  </si>
  <si>
    <t>Win10-21H1-144</t>
  </si>
  <si>
    <t>Set "Windows Firewall: Private: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Properties\Private Profile\Inbound connections</t>
  </si>
  <si>
    <t>Win10-21H1-145</t>
  </si>
  <si>
    <t>Set "Windows Firewall: Private: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Properties\Private Profile\Outbound connections</t>
  </si>
  <si>
    <t>Win10-21H1-146</t>
  </si>
  <si>
    <t>Set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</si>
  <si>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Win10-21H1-147</t>
  </si>
  <si>
    <t>Set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</si>
  <si>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Win10-21H1-148</t>
  </si>
  <si>
    <t>Set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</si>
  <si>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Win10-21H1-149</t>
  </si>
  <si>
    <t>Set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</si>
  <si>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Win10-21H1-150</t>
  </si>
  <si>
    <t>Set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</si>
  <si>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Win10-21H1-151</t>
  </si>
  <si>
    <t>Set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</si>
  <si>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Win10-21H1-152</t>
  </si>
  <si>
    <t>Set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</si>
  <si>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Win10-21H1-153</t>
  </si>
  <si>
    <t>Set "Windows Firewall: Public: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Properties\Public Profile\Outbound connections</t>
  </si>
  <si>
    <t>Win10-21H1-154</t>
  </si>
  <si>
    <t>Set "Windows Firewall: Public: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Customize\Display a notification</t>
  </si>
  <si>
    <t>Win10-21H1-155</t>
  </si>
  <si>
    <t>Set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</si>
  <si>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Win10-21H1-156</t>
  </si>
  <si>
    <t>Set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</si>
  <si>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Win10-21H1-157</t>
  </si>
  <si>
    <t>Set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</si>
  <si>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Win10-21H1-158</t>
  </si>
  <si>
    <t>Set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</si>
  <si>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Win10-21H1-159</t>
  </si>
  <si>
    <t>Set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</si>
  <si>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Win10-21H1-160</t>
  </si>
  <si>
    <t>Set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</si>
  <si>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Win10-21H1-161</t>
  </si>
  <si>
    <t>Set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</si>
  <si>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Win10-21H1-162</t>
  </si>
  <si>
    <t>Set "Audit Application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Application Group Management</t>
  </si>
  <si>
    <t>Win10-21H1-163</t>
  </si>
  <si>
    <t>The setting "Audit Security Group Management" is set to "Success and Failure"</t>
  </si>
  <si>
    <t>Set "Audit Security Group Management" to include "Success". One method to achieve the recommended configuration via Group Policy is to perform the following:  
Set the following UI path to include Success:
Computer Configuration\Policies\Windows Settings\Security Settings\Advanced Audit Policy Configuration\Audit Policies\Account Management\Audit Security Group Management</t>
  </si>
  <si>
    <t>Win10-21H1-164</t>
  </si>
  <si>
    <t>Set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</si>
  <si>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Win10-21H1-165</t>
  </si>
  <si>
    <t>Set "Audit PNP Activity"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PNP Activity</t>
  </si>
  <si>
    <t>Win10-21H1-166</t>
  </si>
  <si>
    <t>Set "Audit Process Creation"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Process Creation</t>
  </si>
  <si>
    <t>Win10-21H1-167</t>
  </si>
  <si>
    <t>The setting "Audit Account Lockout" is set to "Failure".</t>
  </si>
  <si>
    <t>Set "Audit Account Lockout" to include "Failure". One method to achieve the recommended configuration via Group Policy is to perform the following:  
Set the following UI path to include Failure:
Computer Configuration\Policies\Windows Settings\Security Settings\Advanced Audit Policy Configuration\Audit Policies\Logon/Logoff\Audit Account Lockout</t>
  </si>
  <si>
    <t>Win10-21H1-168</t>
  </si>
  <si>
    <t>Set "Audit Group Membership"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Group Membership</t>
  </si>
  <si>
    <t>Win10-21H1-169</t>
  </si>
  <si>
    <t>Set "Audit Logoff"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Logoff</t>
  </si>
  <si>
    <t>Win10-21H1-170</t>
  </si>
  <si>
    <t>Set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</si>
  <si>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Win10-21H1-171</t>
  </si>
  <si>
    <t>Set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</si>
  <si>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Win10-21H1-172</t>
  </si>
  <si>
    <t>Set "Audit Special Logon"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Special Logon</t>
  </si>
  <si>
    <t>Win10-21H1-173</t>
  </si>
  <si>
    <t>Set "Audit Detailed File Share" to include "Failure". One method to achieve the recommended configuration via Group Policy is to perform the following:  
Set the following UI path to include Failure:
Computer Configuration\Policies\Windows Settings\Security Settings\Advanced Audit Policy Configuration\Audit Policies\Object Access\Audit Detailed File Share</t>
  </si>
  <si>
    <t>Win10-21H1-174</t>
  </si>
  <si>
    <t>Set "Audit File Share"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File Share</t>
  </si>
  <si>
    <t>Win10-21H1-175</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</si>
  <si>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</si>
  <si>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Win10-21H1-176</t>
  </si>
  <si>
    <t>Set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</si>
  <si>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Win10-21H1-177</t>
  </si>
  <si>
    <t>Set "Audit Audit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Audit Policy Change.</t>
  </si>
  <si>
    <t>Win10-21H1-178</t>
  </si>
  <si>
    <t>Set "Audit Authentication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Authentication Policy Change</t>
  </si>
  <si>
    <t>Win10-21H1-179</t>
  </si>
  <si>
    <t>Set "Audit Authorization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Authorization Policy Change</t>
  </si>
  <si>
    <t>Win10-21H1-180</t>
  </si>
  <si>
    <t>Set "Audit MPSSVC Rule-Level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MPSSVC Rule-Level Policy Change</t>
  </si>
  <si>
    <t>Win10-21H1-181</t>
  </si>
  <si>
    <t>Set "Audit Other Policy Change Events" to include "Failure". One method to achieve the recommended configuration via Group Policy is to perform the following:  
Set the following UI path to include Failure:
Computer Configuration\Policies\Windows Settings\Security Settings\Advanced Audit Policy Configuration\Audit Policies\Policy Change\Audit Other Policy Change Events</t>
  </si>
  <si>
    <t>Win10-21H1-182</t>
  </si>
  <si>
    <t>Set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</si>
  <si>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Win10-21H1-183</t>
  </si>
  <si>
    <t>Set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</si>
  <si>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Win10-21H1-184</t>
  </si>
  <si>
    <t>Set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</si>
  <si>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Win10-21H1-185</t>
  </si>
  <si>
    <t>Set "Audit Security State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State Change</t>
  </si>
  <si>
    <t>Win10-21H1-186</t>
  </si>
  <si>
    <t>The setting "Audit Security System Extension" is set to "Success"</t>
  </si>
  <si>
    <t>Set "Audit Security System Extension"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System Extension</t>
  </si>
  <si>
    <t>Win10-21H1-187</t>
  </si>
  <si>
    <t>Set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</si>
  <si>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Win10-21H1-188</t>
  </si>
  <si>
    <t>Set "Prevent enabling lock screen camera" to "Enabled". One method to achieve the recommended configuration via Group Policy is to perform the following:  
Set the following UI path to Enabled:
Computer Configuration\Policies\Administrative Templates\Control Panel\Personalization\Prevent enabling lock screen camera</t>
  </si>
  <si>
    <t>Win10-21H1-189</t>
  </si>
  <si>
    <t>Set "Prevent enabling lock screen slide show" to "Enabled". One method to achieve the recommended configuration via Group Policy is to perform the following:   
Set the following UI path to Enabled:
Computer Configuration\Policies\Administrative Templates\Control Panel\Personalization\Prevent enabling lock screen slide show</t>
  </si>
  <si>
    <t>Win10-21H1-190</t>
  </si>
  <si>
    <t>Set "Allow users to enable online speech recognition services" to "Disabled". One method to achieve the recommended configuration via Group Policy is to perform the following:  
Set the following UI path to Disabled:
Computer Configuration\Policies\Administrative Templates\Control Panel\Regional and Language Options\Allow users to enable online speech recognition services</t>
  </si>
  <si>
    <t>Win10-21H1-191</t>
  </si>
  <si>
    <t>Win10-21H1-192</t>
  </si>
  <si>
    <t>Set "Do not allow password expiration time longer than required by policy" to "Enabled". One method to achieve the recommended configuration via Group Policy is to perform the following:  
Set the following UI path to Enabled:
Computer Configuration\Policies\Administrative Templates\LAPS\Do not allow password expiration time longer than required by policy</t>
  </si>
  <si>
    <t>Win10-21H1-193</t>
  </si>
  <si>
    <t>Set "Enable Local Admin Password Management" to "Enabled". One method to achieve the recommended configuration via Group Policy is to perform the following:  
Set the following UI path to Enabled:
Computer Configuration\Policies\Administrative Templates\LAPS\Enable Local Admin Password Management</t>
  </si>
  <si>
    <t>Win10-21H1-194</t>
  </si>
  <si>
    <t>Set "Password Settings: Password Complexity" to "Enabled: Large letters + small letters + numbers + special characters". One method to achieve the recommended configuration via Group Policy is to perform the following:  
Set the following UI path to Enabled, and configure the Password Complexity option to Large letters + small letters + numbers + special characters:
Computer Configuration\Policies\Administrative Templates\LAPS\Password Settings</t>
  </si>
  <si>
    <t>Win10-21H1-195</t>
  </si>
  <si>
    <t>LAPS-generated passwords will be required to have a length of 8 characters (or more, if selected).</t>
  </si>
  <si>
    <t>Set "Password Settings: Password Length" to "Enabled: 14 or more". One method to achieve the recommended configuration via Group Policy is to perform the following:  
Set the following UI path to Enabled, and configure the Password Length option to 8 or more:
Computer Configuration\Policies\Administrative Templates\LAPS\Password Settings</t>
  </si>
  <si>
    <t>Win10-21H1-196</t>
  </si>
  <si>
    <t>Set "Password Settings: Password Age (Days)" to "Enabled: 30 or fewer". One method to achieve the recommended configuration via Group Policy is to perform the following:  
Set the following UI path to Enabled, and configure the Password Age (Days) option to 30 or fewer:
Computer Configuration\Policies\Administrative Templates\LAPS\Password Settings</t>
  </si>
  <si>
    <t>Win10-21H1-197</t>
  </si>
  <si>
    <t>Set "Apply UAC restrictions to local accounts on network logons" to "Enabled". One method to achieve the recommended configuration via Group Policy is to perform the following:  
Set the following UI path to Enabled:
Computer Configuration\Policies\Administrative Templates\MS Security Guide\Apply UAC restrictions to local accounts on network logons</t>
  </si>
  <si>
    <t>Win10-21H1-198</t>
  </si>
  <si>
    <t>Set "Configure SMB v1 client driver" to "Enabled: Disable driver (recommended)". One method to achieve the recommended configuration via Group Policy is to perform the following:  
Set the following UI path to Enabled: Disable driver (recommended):
Computer Configuration\Policies\Administrative Templates\MS Security Guide\Configure SMB v1 client driver</t>
  </si>
  <si>
    <t>Win10-21H1-199</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</si>
  <si>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</si>
  <si>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Win10-21H1-200</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</si>
  <si>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</si>
  <si>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Win10-21H1-201</t>
  </si>
  <si>
    <t>Set "NetBT NodeType configuration" to "Enabled: P-node (recommended)". One method to achieve the recommended configuration via Group Policy is to perform the following:  
Set the following UI path to Enabled: P-node (recommended):
Computer Configuration\Policies\Administrative Templates\MS Security Guide\NetBT NodeType configuration</t>
  </si>
  <si>
    <t>Win10-21H1-202</t>
  </si>
  <si>
    <t>Set "WDigest Authentication" to "Disabled". One method to achieve the recommended configuration via Group Policy is to perform the following:  
Set the following UI path to Disabled:
Computer Configuration\Policies\Administrative Templates\MS Security Guide\WDigest Authentication (disabling may require KB2871997)</t>
  </si>
  <si>
    <t>Win10-21H1-203</t>
  </si>
  <si>
    <t>Set "MSS: (AutoAdminLogon) Enable Automatic Logon (not recommended)" to "Disabled". One method to achieve the recommended configuration via Group Policy is to perform the following:  
Set the following UI path to Disabled:
Computer Configuration\Policies\Administrative Templates\MSS (Legacy)\MSS: (AutoAdminLogon) Enable Automatic Logon (not recommended)</t>
  </si>
  <si>
    <t>Win10-21H1-204</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</si>
  <si>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</si>
  <si>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Win10-21H1-205</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</si>
  <si>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</si>
  <si>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Win10-21H1-206</t>
  </si>
  <si>
    <t>Set "MSS: (EnableICMPRedirect) Allow ICMP redirects to override OSPF generated routes" to "Disabled".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</si>
  <si>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Win10-21H1-207</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</si>
  <si>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t>
  </si>
  <si>
    <t>Win10-21H1-208</t>
  </si>
  <si>
    <t>Set "MSS: (SafeDllSearchMode) Enable Safe DLL search mode (recommended)" to "Enabled". One method to achieve the recommended configuration via Group Policy is to perform the following:  
Set the following UI path to Enabled:
Computer Configuration\Policies\Administrative Templates\MSS (Legacy)\MSS: (SafeDllSearchMode) Enable Safe DLL search mode (recommended)</t>
  </si>
  <si>
    <t>Win10-21H1-209</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</si>
  <si>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</si>
  <si>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Win10-21H1-210</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</si>
  <si>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t>
  </si>
  <si>
    <t>Win10-21H1-211</t>
  </si>
  <si>
    <t>Set "Turn off multicast name resolution" to "Enabled". One method to achieve the recommended configuration via Group Policy is to perform the following:  
Set the following UI path to Enabled:
Computer Configuration\Policies\Administrative Templates\Network\DNS Client\Turn off multicast name resolution</t>
  </si>
  <si>
    <t>Win10-21H1-212</t>
  </si>
  <si>
    <t>Set "Enable insecure guest logons" to "Disabled". One method to achieve the recommended configuration via Group Policy is to perform the following:  
Set the following UI path to Disabled:
Computer Configuration\Policies\Administrative Templates\Network\Lanman Workstation\Enable insecure guest logons</t>
  </si>
  <si>
    <t>Win10-21H1-213</t>
  </si>
  <si>
    <t>Set "Prohibit installation and configuration of Network Bridge on your DNS domain network" to "Enabled".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</si>
  <si>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Win10-21H1-214</t>
  </si>
  <si>
    <t>Set "Prohibit use of Internet Connection Sharing on your DNS domain network" to "Enabled". One method to achieve the recommended configuration via Group Policy is to perform the following:  
Set the following UI path to Enabled:
Computer Configuration\Policies\Administrative Templates\Network\Network Connections\Prohibit use of Internet Connection Sharing on your DNS domain network</t>
  </si>
  <si>
    <t>Win10-21H1-215</t>
  </si>
  <si>
    <t>Set "Require domain users to elevate when setting a network's location" to "Enabled".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</si>
  <si>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Win10-21H1-216</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</si>
  <si>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</si>
  <si>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Win10-21H1-217</t>
  </si>
  <si>
    <t>Set "Minimize the number of simultaneous connections to the Internet or a Windows Domain" to "Enabled: 3 = Prevent Wi-Fi when on Ethernet". One method to achieve the recommended configuration via Group Policy is to perform the following:  
Set the following UI path to Enabled: 3 = Prevent Wi-Fi when on Ethernet:
Computer Configuration\Policies\Administrative Templates\Network\Windows Connection Manager\Minimize the number of simultaneous connections to the Internet or a Windows Domain</t>
  </si>
  <si>
    <t>Win10-21H1-218</t>
  </si>
  <si>
    <t>Set "Prohibit connection to non-domain networks when connected to domain authenticated network" to "Enabled". One method to achieve the recommended configuration via Group Policy is to perform the following:  
Set the following UI path to Enabled:
Computer Configuration\Policies\Administrative Templates\Network\Windows Connection Manager\Prohibit connection to non-domain networks when connected to domain authenticated network</t>
  </si>
  <si>
    <t>Win10-21H1-219</t>
  </si>
  <si>
    <t>Set "Allow Windows to automatically connect to suggested open hotspots, to networks shared by contacts, and to hotspots offering paid services" to "Disabled". One method to achieve the recommended configuration via Group Policy is to perform the following:   
Set the following UI path to Disabled:
Computer Configuration\Policies\Administrative Templates\Network\WLAN Service\WLAN Settings\Allow Windows to automatically connect to suggested open hotspots, to networks shared by contacts, and to hotspots offering paid services</t>
  </si>
  <si>
    <t>Win10-21H1-220</t>
  </si>
  <si>
    <t>Set "Include command line in process creation events" to "Disabled". One method to achieve the recommended configuration via Group Policy is to perform the following:  
Set the following UI path to Disabled:
Computer Configuration\Policies\Administrative Templates\System\Audit Process Creation\Include command line in process creation events</t>
  </si>
  <si>
    <t>Win10-21H1-221</t>
  </si>
  <si>
    <t>Set "Encryption Oracle Remediation" to "Enabled: Force Updated Clients". One method to achieve the recommended configuration via Group Policy is to perform the following:  
Set the following UI path to Enabled: Force Updated Clients:
Computer Configuration\Policies\Administrative Templates\System\Credentials Delegation\Encryption Oracle Remediation</t>
  </si>
  <si>
    <t>Win10-21H1-222</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</si>
  <si>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</si>
  <si>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Win10-21H1-223</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</si>
  <si>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</si>
  <si>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Win10-21H1-224</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</si>
  <si>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</si>
  <si>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Win10-21H1-225</t>
  </si>
  <si>
    <t>Set "Configure registry policy processing: Process even if the Group Policy objects have not changed" to "Enabled: TRUE". One method to achieve the recommended configuration via Group Policy is to perform the following:  
Set the following UI path to Enabled, then set the Process even if the Group Policy objects have not changed option to TRUE (checked):
Computer Configuration\Policies\Administrative Templates\System\Group Policy\Configure registry policy processing</t>
  </si>
  <si>
    <t>Win10-21H1-226</t>
  </si>
  <si>
    <t>Set "Continue experiences on this device" to "Disabled". One method to achieve the recommended configuration via Group Policy is to perform the following:  
Set the following UI path to Disabled:
Computer Configuration\Policies\Administrative Templates\System\Group Policy\Continue experiences on this device</t>
  </si>
  <si>
    <t>Win10-21H1-227</t>
  </si>
  <si>
    <t>Set "Turn off background refresh of Group Policy" to "Disabled". One method to achieve the recommended configuration via Group Policy is to perform the following:  
Set the following UI path to Disabled:
Computer Configuration\Policies\Administrative Templates\System\Group Policy\Turn off background refresh of Group Policy</t>
  </si>
  <si>
    <t>Win10-21H1-228</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</si>
  <si>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</si>
  <si>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Win10-21H1-229</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</si>
  <si>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</si>
  <si>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Win10-21H1-230</t>
  </si>
  <si>
    <t>Set "Block user from showing account details on sign-in" to "Enabled". One method to achieve the recommended configuration via Group Policy is to perform the following:  
Set the following UI path to Enabled:
Computer Configuration\Policies\Administrative Templates\System\Logon\Block user from showing account details on sign-in</t>
  </si>
  <si>
    <t>Win10-21H1-231</t>
  </si>
  <si>
    <t>Set "Do not display network selection UI" to "Enabled". One method to achieve the recommended configuration via Group Policy is to perform the following:  
Set the following UI path to Enabled:
Computer Configuration\Policies\Administrative Templates\System\Logon\Do not display network selection UI</t>
  </si>
  <si>
    <t>Win10-21H1-232</t>
  </si>
  <si>
    <t>Set "Do not enumerate connected users on domain-joined computers" to "Enabled". One method to achieve the recommended configuration via Group Policy is to perform the following:  
Set the following UI path to Enabled:
Computer Configuration\Policies\Administrative Templates\System\Logon\Do not enumerate connected users on domain-joined computers</t>
  </si>
  <si>
    <t>Win10-21H1-233</t>
  </si>
  <si>
    <t>Set "Enumerate local users on domain-joined computers" to "Disabled". One method to achieve the recommended configuration via Group Policy is to perform the following:  
Set the following UI path to Disabled:
Computer Configuration\Policies\Administrative Templates\System\Logon\Enumerate local users on domain-joined computers</t>
  </si>
  <si>
    <t>Win10-21H1-234</t>
  </si>
  <si>
    <t>Set "Turn off app notifications on the lock screen" to "Enabled". One method to achieve the recommended configuration via Group Policy is to perform the following:  
Set the following UI path to Enabled:
Computer Configuration\Policies\Administrative Templates\System\Logon\Turn off app notifications on the lock screen</t>
  </si>
  <si>
    <t>Win10-21H1-235</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</si>
  <si>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</si>
  <si>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Win10-21H1-236</t>
  </si>
  <si>
    <t>Set "Turn on convenience PIN sign-in" to "Disabled". One method to achieve the recommended configuration via Group Policy is to perform the following:  
Set the following UI path to Disabled:
Computer Configuration\Policies\Administrative Templates\System\Logon\Turn on convenience PIN sign-in</t>
  </si>
  <si>
    <t>Win10-21H1-237</t>
  </si>
  <si>
    <t>Set "Allow network connectivity during connected-standby (on battery)" to "Disabled". One method to achieve the recommended configuration via Group Policy is to perform the following:  
Set the following UI path to Disabled:
Computer Configuration\Policies\Administrative Templates\System\Power Management\Sleep Settings\Allow network connectivity during connected-standby (on battery)</t>
  </si>
  <si>
    <t>Win10-21H1-238</t>
  </si>
  <si>
    <t>Set "Allow network connectivity during connected-standby (plugged in)" to "Disabled". One method to achieve the recommended configuration via Group Policy is to perform the following:  
Set the following UI path to Disabled:
Computer Configuration\Policies\Administrative Templates\System\Power Management\Sleep Settings\Allow network connectivity during connected-standby (plugged in)</t>
  </si>
  <si>
    <t>Win10-21H1-239</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</si>
  <si>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</si>
  <si>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Win10-21H1-240</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</si>
  <si>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</si>
  <si>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Win10-21H1-241</t>
  </si>
  <si>
    <t>Set "Configure Offer Remote Assistance" to "Disabled". One method to achieve the recommended configuration via Group Policy is to perform the following:  
Set the following UI path to Disabled:
Computer Configuration\Policies\Administrative Templates\System\Remote Assistance\Configure Offer Remote Assistance</t>
  </si>
  <si>
    <t>Win10-21H1-242</t>
  </si>
  <si>
    <t>Set "Configure Solicited Remote Assistance" to "Disabled". One method to achieve the recommended configuration via Group Policy is to perform the following:  
Set the following UI path to Disabled:
Computer Configuration\Policies\Administrative Templates\System\Remote Assistance\Configure Solicited Remote Assistance</t>
  </si>
  <si>
    <t>Win10-21H1-243</t>
  </si>
  <si>
    <t>Set "Enable RPC Endpoint Mapper Client Authentication" to "Enabled". One method to achieve the recommended configuration via Group Policy is to perform the following:  
Set the following UI path to Enabled:
Computer Configuration\Policies\Administrative Templates\System\Remote Procedure Call\Enable RPC Endpoint Mapper Client Authentication</t>
  </si>
  <si>
    <t>Win10-21H1-244</t>
  </si>
  <si>
    <t>Set "Restrict Unauthenticated RPC clients" to "Enabled: Authenticated". One method to achieve the recommended configuration via Group Policy is to perform the following:  
Set the following UI path to Enabled: Authenticated:
Computer Configuration\Policies\Administrative Templates\System\Remote Procedure Call\Restrict Unauthenticated RPC clients</t>
  </si>
  <si>
    <t>Win10-21H1-245</t>
  </si>
  <si>
    <t>Set "Prevent non-admin users from installing packaged Windows apps" to enabled. One method to achieve the recommended configuration via Group Policy is to perform the following:
Set the following UI path to Enabled:
Computer Configuration\Policies\Administrative Templates\Windows Components\App Package Deployment\Prevent non-admin users from installing packaged Windows apps</t>
  </si>
  <si>
    <t>Win10-21H1-246</t>
  </si>
  <si>
    <t>Set "Let Windows apps activate with voice while the system is locked" to "Enabled: Force Deny". One method to achieve the recommended configuration via Group Policy is to perform the following:  
Set the following UI path to Enabled: Force Deny:
Computer Configuration\Policies\Administrative Templates\Windows Components\App Privacy\Let Windows apps activate with voice while the system is locked</t>
  </si>
  <si>
    <t>Win10-21H1-247</t>
  </si>
  <si>
    <t>Set "Allow Microsoft accounts to be optional" to "Enabled". One method to achieve the recommended configuration via Group Policy is to perform the following:  
Set the following UI path to Enabled:
Computer Configuration\Policies\Administrative Templates\Windows Components\App runtime\Allow Microsoft accounts to be optional</t>
  </si>
  <si>
    <t>Win10-21H1-248</t>
  </si>
  <si>
    <t>Set "Disallow Autoplay for non-volume devices" to "Enabled". One method to achieve the recommended configuration via Group Policy is to perform the following:  
Set the following UI path to Enabled:
Computer Configuration\Policies\Administrative Templates\Windows Components\AutoPlay Policies\Disallow Autoplay for non-volume devices</t>
  </si>
  <si>
    <t>Win10-21H1-249</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</si>
  <si>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</si>
  <si>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Win10-21H1-250</t>
  </si>
  <si>
    <t>Set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</si>
  <si>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Win10-21H1-251</t>
  </si>
  <si>
    <t>Set "Configure enhanced anti-spoofing" to "Enabled". One method to achieve the recommended configuration via Group Policy is to perform the following:  
Set the following UI path to Enabled:
Computer Configuration\Policies\Administrative Templates\Windows Components\Biometrics\Facial Features\Configure enhanced anti-spoofing</t>
  </si>
  <si>
    <t>Win10-21H1-252</t>
  </si>
  <si>
    <t>Set "Turn off Microsoft consumer experiences" to "Enabled". One method to achieve the recommended configuration via Group Policy is to perform the following:  
Set the following UI path to Enabled:
Computer Configuration\Policies\Administrative Templates\Windows Components\Cloud Content\Turn off Microsoft consumer experiences</t>
  </si>
  <si>
    <t>Win10-21H1-253</t>
  </si>
  <si>
    <t>Set "Require pin for pairing" to "Enabled: First Time" OR "Enabled: Always". One method to achieve the recommended configuration via Group Policy is to perform the following:  
Set the following UI path to Enabled: First Time OR Enabled: Always:
Computer Configuration\Policies\Administrative Templates\Windows Components\Connect\Require pin for pairing</t>
  </si>
  <si>
    <t>Win10-21H1-254</t>
  </si>
  <si>
    <t>Set "Do not display the password reveal button" to "Enabled".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</si>
  <si>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Win10-21H1-255</t>
  </si>
  <si>
    <t>Set "Enumerate administrator accounts on elevation" to "Disabled".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</si>
  <si>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Win10-21H1-256</t>
  </si>
  <si>
    <t>Set "Prevent the use of security questions for local accounts" to "Enabled". One method to achieve the recommended configuration via Group Policy is to perform the following:  
Set the following UI path to Enabled:
Computer Configuration\Policies\Administrative Templates\Windows Components\Credential User Interface\Prevent the use of security questions for local accounts</t>
  </si>
  <si>
    <t>Win10-21H1-257</t>
  </si>
  <si>
    <t>Set "Allow Telemetry" to "Enabled: 0 - Security [Enterprise Only]" or "Enabled: 1 - Basic". One method to achieve the recommended configuration via Group Policy is to perform the following:  
Set the following UI path to Enabled: 0 - Security [Enterprise Only] or Enabled: 1 - Basic:
Computer Configuration\Policies\Administrative Templates\Windows Components\Data Collection and Preview Builds\Allow Telemetry</t>
  </si>
  <si>
    <t>Win10-21H1-258</t>
  </si>
  <si>
    <t>Set "Do not show feedback notifications" to "Enabled". One method to achieve the recommended configuration via Group Policy is to perform the following:  
Set the following UI path to Enabled: Computer Configuration\Policies\Administrative Templates\Windows Components\Data Collection and Preview Builds\Do not show feedback notifications.</t>
  </si>
  <si>
    <t>Win10-21H1-259</t>
  </si>
  <si>
    <t>Set "Toggle user control over Insider builds" to "Disabled". One method to achieve the recommended configuration via Group Policy is to perform the following:  
Set the following UI path to Disabled:
Computer Configuration\Policies\Administrative Templates\Windows Components\Data Collection and Preview Builds\Toggle user control over Insider builds</t>
  </si>
  <si>
    <t>Win10-21H1-260</t>
  </si>
  <si>
    <t>Set "Download Mode" is NOT set to "Enabled: Internet". One method to achieve the recommended configuration via Group Policy is to perform the following:  
Set the following UI path to any value _other than_ Enabled: Internet (3):
Computer Configuration\Policies\Administrative Templates\Windows Components\Delivery Optimization\Download Mode</t>
  </si>
  <si>
    <t>Win10-21H1-261</t>
  </si>
  <si>
    <t>Set "Application: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Service\Application\Control Event Log behavior when the log file reaches its maximum size</t>
  </si>
  <si>
    <t>Win10-21H1-262</t>
  </si>
  <si>
    <t>Set "Application: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Service\Application\Specify the maximum log file size (KB)</t>
  </si>
  <si>
    <t>Win10-21H1-263</t>
  </si>
  <si>
    <t>Set "Security: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Service\Security\Control Event Log behavior when the log file reaches its maximum size</t>
  </si>
  <si>
    <t>Win10-21H1-264</t>
  </si>
  <si>
    <t>Set "Security: Specify the maximum log file size (KB)" to "Enabled: 196,608 or greater". One method to achieve the recommended configuration via Group Policy is to perform the following:  
Set the following UI path to Enabled: 196,608 or greater:
Computer Configuration\Policies\Administrative Templates\Windows Components\Event Log Service\Security\Specify the maximum log file size (KB)</t>
  </si>
  <si>
    <t>Win10-21H1-265</t>
  </si>
  <si>
    <t>Set "Setup: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Service\Setup\Control Event Log behavior when the log file reaches its maximum size</t>
  </si>
  <si>
    <t>Win10-21H1-266</t>
  </si>
  <si>
    <t>Set "Setup: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Service\Setup\Specify the maximum log file size (KB)</t>
  </si>
  <si>
    <t>Win10-21H1-267</t>
  </si>
  <si>
    <t>Set "System: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Service\System\Control Event Log behavior when the log file reaches its maximum size</t>
  </si>
  <si>
    <t>Win10-21H1-268</t>
  </si>
  <si>
    <t>Set "System: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Service\System\Specify the maximum log file size (KB)</t>
  </si>
  <si>
    <t>Win10-21H1-269</t>
  </si>
  <si>
    <t>Navigate to the UI Path articulated in the Remediation section and confirm it is set as prescribed. This group policy setting is backed by the following registry location:
HKEY_LOCAL_MACHINE\SOFTWARE\Policies\Microsoft\Windows\Explorer:NoDataExecutionPrevention</t>
  </si>
  <si>
    <t>To establish the recommended configuration via GP, set the following UI path to `Disabled`:
Computer Configuration\Policies\Administrative Templates\Windows Components\File Explorer\Turn off Data Execution Prevention for Explorer
**Note:** This Group Policy path may not exist by default. It is provided by the Group Policy template `Explorer.admx/adml` that is included with the Microsoft Windows 7 &amp; Server 2008 R2 Administrative Templates (or newer).</t>
  </si>
  <si>
    <t>Win10-21H1-270</t>
  </si>
  <si>
    <t>Navigate to the UI Path articulated in the Remediation section and confirm it is set as prescribed. This group policy setting is backed by the following registry location:
HKEY_LOCAL_MACHINE\SOFTWARE\Policies\Microsoft\Windows\Explorer:NoHeapTerminationOnCorruption</t>
  </si>
  <si>
    <t>To establish the recommended configuration via GP, set the following UI path to `Disabled`:
Computer Configuration\Policies\Administrative Templates\Windows Components\File Explorer\Turn off heap termination on corruption
**Note:** This Group Policy path is provided by the Group Policy template `Explorer.admx/adml` that is included with all versions of the Microsoft Windows Administrative Templates.</t>
  </si>
  <si>
    <t>Win10-21H1-271</t>
  </si>
  <si>
    <t>Win10-21H1-272</t>
  </si>
  <si>
    <t>Set "Prevent the computer from joining a homegroup" to "Enabled". One method to achieve the recommended configuration via Group Policy is to perform the following:  
Set the following UI path to Enabled:
Computer Configuration\Policies\Administrative Templates\Windows Components\HomeGroup\Prevent the computer from joining a homegroup</t>
  </si>
  <si>
    <t>Win10-21H1-273</t>
  </si>
  <si>
    <t>Win10-21H1-274</t>
  </si>
  <si>
    <t>Win10-21H1-275</t>
  </si>
  <si>
    <t>Win10-21H1-276</t>
  </si>
  <si>
    <t>Win10-21H1-277</t>
  </si>
  <si>
    <t>Win10-21H1-278</t>
  </si>
  <si>
    <t>Set "Configure Attack Surface Reduction rules: Set the state for each ASR rule" is "configured". One method to achieve the recommended configuration via Group Policy is to perform the following: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and d4f940ab-401b-4efc-aadc-ad5f3c50688a are each set to a value of 1:
Computer Configuration\Policies\Administrative Templates\Windows Components\Microsoft Defender Antivirus\Microsoft Defender Exploit Guard\Attack Surface Reduction\Configure Attack Surface Reduction rules: Set the state for each ASR rule</t>
  </si>
  <si>
    <t>Win10-21H1-279</t>
  </si>
  <si>
    <t>Set "Prevent users and apps from accessing dangerous websites" to "Enabled: Block". One method to achieve the recommended configuration via Group Policy is to perform the following:  
Set the following UI path to Enabled: Block:
Computer Configuration\Policies\Administrative Templates\Windows Components\Windows Defender Antivirus\Windows Defender Exploit Guard\Network Protection\Prevent users and apps from accessing dangerous websites</t>
  </si>
  <si>
    <t>Win10-21H1-280</t>
  </si>
  <si>
    <t>Win10-21H1-281</t>
  </si>
  <si>
    <t>Win10-21H1-282</t>
  </si>
  <si>
    <t>Win10-21H1-283</t>
  </si>
  <si>
    <t>Set "Scan removable drives" to "Enabled". One method to achieve the recommended configuration via Group Policy is to perform the following:  
Set the following UI path to Enabled:
Computer Configuration\Policies\Administrative Templates\Windows Components\Microsoft Defender Antivirus\Scan\Scan removable drives</t>
  </si>
  <si>
    <t>Win10-21H1-284</t>
  </si>
  <si>
    <t>Set "Turn on e-mail scanning" to "Enabled". One method to achieve the recommended configuration via Group Policy is to perform the following:  
Set the following UI path to Enabled:
Computer Configuration\Policies\Administrative Templates\Windows Components\Microsoft Defender Antivirus\Scan\Turn on e-mail scanning</t>
  </si>
  <si>
    <t>Win10-21H1-285</t>
  </si>
  <si>
    <t>18.9.56</t>
  </si>
  <si>
    <t>18.9.56.1</t>
  </si>
  <si>
    <t>Win10-21H1-286</t>
  </si>
  <si>
    <t>18.9.63.2</t>
  </si>
  <si>
    <t>18.9.63.2.2</t>
  </si>
  <si>
    <t>Win10-21H1-287</t>
  </si>
  <si>
    <t>18.9.63.3.3</t>
  </si>
  <si>
    <t>18.9.63.3.3.2</t>
  </si>
  <si>
    <t>Win10-21H1-288</t>
  </si>
  <si>
    <t>18.9.63.3.9</t>
  </si>
  <si>
    <t>18.9.63.3.9.1</t>
  </si>
  <si>
    <t>Set "Always prompt for password upon connection"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</si>
  <si>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Win10-21H1-289</t>
  </si>
  <si>
    <t>18.9.63.3.9.2</t>
  </si>
  <si>
    <t>Set "Require secure RPC communication"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</si>
  <si>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Win10-21H1-290</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</si>
  <si>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labeled _SSL_, it is actually enforcing Transport Layer Security (TLS) version 1.0, not the older (and less secure) SSL protocol.</t>
  </si>
  <si>
    <t>18.9.63.3.9.3</t>
  </si>
  <si>
    <t>TLS 1.0 will be required to authenticate to the RD Session Host server. If TLS is not supported, the connection fails.
**Note:** By default, this setting will use a self-signed certificate for RDP connections. If your organization has established the use of a Public Key Infrastructure (PKI) for SSL/TLS encryption, then we recommend that you also configure the _Server authentication certificate template_ setting to instruct RDP to use a certificate from your PKI instead of a self-signed one. Note that the certificate template used for this purpose must have “Client Authentication” configured as an Intended Purpose. Note also that a valid, non-expired certificate using the specified template must already be installed on the workstation for it to work.
**Note #2:** Some third party two-factor authentication solutions (e.g. RSA Authentication Agent) can be negatively affected by this setting, as the SSL/TLS security layer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</si>
  <si>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Set "Require use of specific security layer for remote (RDP) connections" to "Enabled: SSL". One method to achieve the recommended configuration via Group Policy is to perform the following:  
Set the following UI path to Enabled: SSL:
Computer Configuration\Policies\Administrative Templates\Windows Components\Remote Desktop Services\Remote Desktop Session Host\Security\Require use of specific security layer for remote (RDP) connections</t>
  </si>
  <si>
    <t>Win10-21H1-291</t>
  </si>
  <si>
    <t>18.9.63.3.9.4</t>
  </si>
  <si>
    <t>Win10-21H1-292</t>
  </si>
  <si>
    <t>18.9.63.3.9.5</t>
  </si>
  <si>
    <t>Win10-21H1-293</t>
  </si>
  <si>
    <t>18.9.63.3.11</t>
  </si>
  <si>
    <t>18.9.63.3.11.1</t>
  </si>
  <si>
    <t>Set "Do not delete temp folders upon exit"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</si>
  <si>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Win10-21H1-294</t>
  </si>
  <si>
    <t>18.9.64.1</t>
  </si>
  <si>
    <t>Win10-21H1-295</t>
  </si>
  <si>
    <t>18.9.65</t>
  </si>
  <si>
    <t>18.9.65.3</t>
  </si>
  <si>
    <t>Win10-21H1-296</t>
  </si>
  <si>
    <t>18.9.65.4</t>
  </si>
  <si>
    <t>Win10-21H1-297</t>
  </si>
  <si>
    <t>18.9.65.5</t>
  </si>
  <si>
    <t>Win10-21H1-298</t>
  </si>
  <si>
    <t>18.9.65.6</t>
  </si>
  <si>
    <t>Win10-21H1-299</t>
  </si>
  <si>
    <t>18.9.73</t>
  </si>
  <si>
    <t>18.9.73.2</t>
  </si>
  <si>
    <t>Win10-21H1-300</t>
  </si>
  <si>
    <t>18.9.73.3</t>
  </si>
  <si>
    <t>Win10-21H1-301</t>
  </si>
  <si>
    <t>18.9.73.4</t>
  </si>
  <si>
    <t>Win10-21H1-302</t>
  </si>
  <si>
    <t>18.9.81.1</t>
  </si>
  <si>
    <t>18.9.81.1.1</t>
  </si>
  <si>
    <t>Win10-21H1-303</t>
  </si>
  <si>
    <t>18.9.81.2</t>
  </si>
  <si>
    <t>18.9.81.2.1</t>
  </si>
  <si>
    <t>Win10-21H1-304</t>
  </si>
  <si>
    <t>18.9.81.2.2</t>
  </si>
  <si>
    <t>Win10-21H1-305</t>
  </si>
  <si>
    <t>18.9.83</t>
  </si>
  <si>
    <t>18.9.83.1</t>
  </si>
  <si>
    <t>Win10-21H1-306</t>
  </si>
  <si>
    <t>Win10-21H1-307</t>
  </si>
  <si>
    <t>Win10-21H1-308</t>
  </si>
  <si>
    <t>18.9.86.2</t>
  </si>
  <si>
    <t>Win10-21H1-309</t>
  </si>
  <si>
    <t>18.9.87</t>
  </si>
  <si>
    <t>18.9.87.1</t>
  </si>
  <si>
    <t>Win10-21H1-310</t>
  </si>
  <si>
    <t>18.9.96</t>
  </si>
  <si>
    <t>18.9.96.1</t>
  </si>
  <si>
    <t>Win10-21H1-311</t>
  </si>
  <si>
    <t>18.9.96.2</t>
  </si>
  <si>
    <t>Win10-21H1-312</t>
  </si>
  <si>
    <t>18.9.98.1</t>
  </si>
  <si>
    <t>18.9.98.1.1</t>
  </si>
  <si>
    <t>Win10-21H1-313</t>
  </si>
  <si>
    <t>18.9.98.1.2</t>
  </si>
  <si>
    <t>Win10-21H1-314</t>
  </si>
  <si>
    <t>18.9.98.1.3</t>
  </si>
  <si>
    <t>Win10-21H1-315</t>
  </si>
  <si>
    <t>18.9.98.2</t>
  </si>
  <si>
    <t>18.9.98.2.1</t>
  </si>
  <si>
    <t>Win10-21H1-316</t>
  </si>
  <si>
    <t>18.9.98.2.3</t>
  </si>
  <si>
    <t>Win10-21H1-317</t>
  </si>
  <si>
    <t>18.9.98.2.4</t>
  </si>
  <si>
    <t>Win10-21H1-318</t>
  </si>
  <si>
    <t>18.9.100.2</t>
  </si>
  <si>
    <t>18.9.100.2.1</t>
  </si>
  <si>
    <t>Win10-21H1-319</t>
  </si>
  <si>
    <t>18.9.103</t>
  </si>
  <si>
    <t>18.9.103.2</t>
  </si>
  <si>
    <t>Win10-21H1-320</t>
  </si>
  <si>
    <t>18.9.103.3</t>
  </si>
  <si>
    <t>Win10-21H1-321</t>
  </si>
  <si>
    <t>18.9.103.4</t>
  </si>
  <si>
    <t>Win10-21H1-322</t>
  </si>
  <si>
    <t>18.9.103.5</t>
  </si>
  <si>
    <t>Win10-21H1-323</t>
  </si>
  <si>
    <t>18.9.103.1</t>
  </si>
  <si>
    <t>18.9.103.1.1</t>
  </si>
  <si>
    <t>Win10-21H1-324</t>
  </si>
  <si>
    <t>18.9.103.1.2</t>
  </si>
  <si>
    <t>Win10-21H1-325</t>
  </si>
  <si>
    <t>18.9.103.1.3</t>
  </si>
  <si>
    <t>Win10-21H1-326</t>
  </si>
  <si>
    <t>Win10-21H1-327</t>
  </si>
  <si>
    <t>Win10-21H1-328</t>
  </si>
  <si>
    <t>Win10-21H1-329</t>
  </si>
  <si>
    <t>Win10-21H1-330</t>
  </si>
  <si>
    <t>Win10-21H1-331</t>
  </si>
  <si>
    <t>Win10-21H1-332</t>
  </si>
  <si>
    <t>Win10-21H1-333</t>
  </si>
  <si>
    <t>Win10-21H1-334</t>
  </si>
  <si>
    <t>Win10-21H1-335</t>
  </si>
  <si>
    <t>Change Log</t>
  </si>
  <si>
    <t>Version</t>
  </si>
  <si>
    <t>Date</t>
  </si>
  <si>
    <t>Description of Changes</t>
  </si>
  <si>
    <t>Author</t>
  </si>
  <si>
    <t>Initial release. Tailord to CIS Benchmark.</t>
  </si>
  <si>
    <t>Booz Allen Hamilton</t>
  </si>
  <si>
    <t>Updated issue codes, Added Manual Test cases for OS Support, Session Lock set to 15 minutes, Account Lockout/Reset Timer set to 120 minutes</t>
  </si>
  <si>
    <t>Updated issue code table.</t>
  </si>
  <si>
    <t>Minor content update. Removed EMET for Windows.</t>
  </si>
  <si>
    <t>Internal Update</t>
  </si>
  <si>
    <t>Internal Update &amp; Updated issue code table</t>
  </si>
  <si>
    <t>Benchmark and Updated issue code table</t>
  </si>
  <si>
    <t>Internal Update and Updated issue code table</t>
  </si>
  <si>
    <t xml:space="preserve">Added CIS Microsoft Windows 10 Enterprise Release 20H2 Benchmark v1.10.1, and CIS Microsoft Windows 10 Enterprise Release 21H1 Benchmark v1.11.0, Updated based on IRS Publication 1075 (October 2021) Internal updates and Issue Code Table updates.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</si>
  <si>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</si>
  <si>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</si>
  <si>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</si>
  <si>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</si>
  <si>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</si>
  <si>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</si>
  <si>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</si>
  <si>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</si>
  <si>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</si>
  <si>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</si>
  <si>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</si>
  <si>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</si>
  <si>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</si>
  <si>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</si>
  <si>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</si>
  <si>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</si>
  <si>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</si>
  <si>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</si>
  <si>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</si>
  <si>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User access was not established with concept of least privilege</t>
  </si>
  <si>
    <t>HAC12</t>
  </si>
  <si>
    <t>Separation of duties is not in place</t>
  </si>
  <si>
    <t>HAC13</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</si>
  <si>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</si>
  <si>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</si>
  <si>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</si>
  <si>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</si>
  <si>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</si>
  <si>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</si>
  <si>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</si>
  <si>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</si>
  <si>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</si>
  <si>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</si>
  <si>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</si>
  <si>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</si>
  <si>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</si>
  <si>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</si>
  <si>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</si>
  <si>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</si>
  <si>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</si>
  <si>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</si>
  <si>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</si>
  <si>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</si>
  <si>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</si>
  <si>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</si>
  <si>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</si>
  <si>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</si>
  <si>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</si>
  <si>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</si>
  <si>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</si>
  <si>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</si>
  <si>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</si>
  <si>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</si>
  <si>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</si>
  <si>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</si>
  <si>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</si>
  <si>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</si>
  <si>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</si>
  <si>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</si>
  <si>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</si>
  <si>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</si>
  <si>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</si>
  <si>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</si>
  <si>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</si>
  <si>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</si>
  <si>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</si>
  <si>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</si>
  <si>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</si>
  <si>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</si>
  <si>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</si>
  <si>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</si>
  <si>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</si>
  <si>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</si>
  <si>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</si>
  <si>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</si>
  <si>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</si>
  <si>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</si>
  <si>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</si>
  <si>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</si>
  <si>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</si>
  <si>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</si>
  <si>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</si>
  <si>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</si>
  <si>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</si>
  <si>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</si>
  <si>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</si>
  <si>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</si>
  <si>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</si>
  <si>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</si>
  <si>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</si>
  <si>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</si>
  <si>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</si>
  <si>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</si>
  <si>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</si>
  <si>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</si>
  <si>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</si>
  <si>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</si>
  <si>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</si>
  <si>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</si>
  <si>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</si>
  <si>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</si>
  <si>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</si>
  <si>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</si>
  <si>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</si>
  <si>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</si>
  <si>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</si>
  <si>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</si>
  <si>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</si>
  <si>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</si>
  <si>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</si>
  <si>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</si>
  <si>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</si>
  <si>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</si>
  <si>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</si>
  <si>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</si>
  <si>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</si>
  <si>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</si>
  <si>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</si>
  <si>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</si>
  <si>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</si>
  <si>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</si>
  <si>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</si>
  <si>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</si>
  <si>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</si>
  <si>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</si>
  <si>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</si>
  <si>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</si>
  <si>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</si>
  <si>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</si>
  <si>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</si>
  <si>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</si>
  <si>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</si>
  <si>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</si>
  <si>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</si>
  <si>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</si>
  <si>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</si>
  <si>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</si>
  <si>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</si>
  <si>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</si>
  <si>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</si>
  <si>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</si>
  <si>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</si>
  <si>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</si>
  <si>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</si>
  <si>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</si>
  <si>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</si>
  <si>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</si>
  <si>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</si>
  <si>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</si>
  <si>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</si>
  <si>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</si>
  <si>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</si>
  <si>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</si>
  <si>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</si>
  <si>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</si>
  <si>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</si>
  <si>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</si>
  <si>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</si>
  <si>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</si>
  <si>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</si>
  <si>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</si>
  <si>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</si>
  <si>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</si>
  <si>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</si>
  <si>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</si>
  <si>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</si>
  <si>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</si>
  <si>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</si>
  <si>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</si>
  <si>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</si>
  <si>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</si>
  <si>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</si>
  <si>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</si>
  <si>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</si>
  <si>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</si>
  <si>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</si>
  <si>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</si>
  <si>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</si>
  <si>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</si>
  <si>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</si>
  <si>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</si>
  <si>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</si>
  <si>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</si>
  <si>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Audit storage capacity threshold has not been defined</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</si>
  <si>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</si>
  <si>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</si>
  <si>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</si>
  <si>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</si>
  <si>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</si>
  <si>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</si>
  <si>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</si>
  <si>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</si>
  <si>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</si>
  <si>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</si>
  <si>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</si>
  <si>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</si>
  <si>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</si>
  <si>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</si>
  <si>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</si>
  <si>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</si>
  <si>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</si>
  <si>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</si>
  <si>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</si>
  <si>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</si>
  <si>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</si>
  <si>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</si>
  <si>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</si>
  <si>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</si>
  <si>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</si>
  <si>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</si>
  <si>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</si>
  <si>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</si>
  <si>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</si>
  <si>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</si>
  <si>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</si>
  <si>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</si>
  <si>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</si>
  <si>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</si>
  <si>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</si>
  <si>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</si>
  <si>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</si>
  <si>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</si>
  <si>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</si>
  <si>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</si>
  <si>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</si>
  <si>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</si>
  <si>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</si>
  <si>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</si>
  <si>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</si>
  <si>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</si>
  <si>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</si>
  <si>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</si>
  <si>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</si>
  <si>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</si>
  <si>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</si>
  <si>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</si>
  <si>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</si>
  <si>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</si>
  <si>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</si>
  <si>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</si>
  <si>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</si>
  <si>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</si>
  <si>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</si>
  <si>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</si>
  <si>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</si>
  <si>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</si>
  <si>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</si>
  <si>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</si>
  <si>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</si>
  <si>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</si>
  <si>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</si>
  <si>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</si>
  <si>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</si>
  <si>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</si>
  <si>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</si>
  <si>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</si>
  <si>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</si>
  <si>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</si>
  <si>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</si>
  <si>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</si>
  <si>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</si>
  <si>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</si>
  <si>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</si>
  <si>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</si>
  <si>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</si>
  <si>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</si>
  <si>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</si>
  <si>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</si>
  <si>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</si>
  <si>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</si>
  <si>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</si>
  <si>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</si>
  <si>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</si>
  <si>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</si>
  <si>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</si>
  <si>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</si>
  <si>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</si>
  <si>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</si>
  <si>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</si>
  <si>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</si>
  <si>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</si>
  <si>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</si>
  <si>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</si>
  <si>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</si>
  <si>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</si>
  <si>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</si>
  <si>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</si>
  <si>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</si>
  <si>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</si>
  <si>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</si>
  <si>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</si>
  <si>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</si>
  <si>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</si>
  <si>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</si>
  <si>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</si>
  <si>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</si>
  <si>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</si>
  <si>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</si>
  <si>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</si>
  <si>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</si>
  <si>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</si>
  <si>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</si>
  <si>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</si>
  <si>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</si>
  <si>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</si>
  <si>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</si>
  <si>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</si>
  <si>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</si>
  <si>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</si>
  <si>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</si>
  <si>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</si>
  <si>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</si>
  <si>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</si>
  <si>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</si>
  <si>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</si>
  <si>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</si>
  <si>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</si>
  <si>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</si>
  <si>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</si>
  <si>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</si>
  <si>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</si>
  <si>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</si>
  <si>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</si>
  <si>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</si>
  <si>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</si>
  <si>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</si>
  <si>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</si>
  <si>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</si>
  <si>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</si>
  <si>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</si>
  <si>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</si>
  <si>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</si>
  <si>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</si>
  <si>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</si>
  <si>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</si>
  <si>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</si>
  <si>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</si>
  <si>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</si>
  <si>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</si>
  <si>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</si>
  <si>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</si>
  <si>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</si>
  <si>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</si>
  <si>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</si>
  <si>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</si>
  <si>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</si>
  <si>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</si>
  <si>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</si>
  <si>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</si>
  <si>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</si>
  <si>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</si>
  <si>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</si>
  <si>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</si>
  <si>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</si>
  <si>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</si>
  <si>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</si>
  <si>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</si>
  <si>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</si>
  <si>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</si>
  <si>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</si>
  <si>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</si>
  <si>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</si>
  <si>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</si>
  <si>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</si>
  <si>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</si>
  <si>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</si>
  <si>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</si>
  <si>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</si>
  <si>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</si>
  <si>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</si>
  <si>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</si>
  <si>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</si>
  <si>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</si>
  <si>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</si>
  <si>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</si>
  <si>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</si>
  <si>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</si>
  <si>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</si>
  <si>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</si>
  <si>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</si>
  <si>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</si>
  <si>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</si>
  <si>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</si>
  <si>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</si>
  <si>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</si>
  <si>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</si>
  <si>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</si>
  <si>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</si>
  <si>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</si>
  <si>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</si>
  <si>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</si>
  <si>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</si>
  <si>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</si>
  <si>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</si>
  <si>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</si>
  <si>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</si>
  <si>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</si>
  <si>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</si>
  <si>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</si>
  <si>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</si>
  <si>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</si>
  <si>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</si>
  <si>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</si>
  <si>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</si>
  <si>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</si>
  <si>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</si>
  <si>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</si>
  <si>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</si>
  <si>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</si>
  <si>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</si>
  <si>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</si>
  <si>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</si>
  <si>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</si>
  <si>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</si>
  <si>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</si>
  <si>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</si>
  <si>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</si>
  <si>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</si>
  <si>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</si>
  <si>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</si>
  <si>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</si>
  <si>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</si>
  <si>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</si>
  <si>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</si>
  <si>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</si>
  <si>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</si>
  <si>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</si>
  <si>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</si>
  <si>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</si>
  <si>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</si>
  <si>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</si>
  <si>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</si>
  <si>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</si>
  <si>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</si>
  <si>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</si>
  <si>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</si>
  <si>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</si>
  <si>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</si>
  <si>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</si>
  <si>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</si>
  <si>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</si>
  <si>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</si>
  <si>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</si>
  <si>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</si>
  <si>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</si>
  <si>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</si>
  <si>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</si>
  <si>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</si>
  <si>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</si>
  <si>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</si>
  <si>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</si>
  <si>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</si>
  <si>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</si>
  <si>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</si>
  <si>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</si>
  <si>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</si>
  <si>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</si>
  <si>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</si>
  <si>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</si>
  <si>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</si>
  <si>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</si>
  <si>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</si>
  <si>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</si>
  <si>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</si>
  <si>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</si>
  <si>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</si>
  <si>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</si>
  <si>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</si>
  <si>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</si>
  <si>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</si>
  <si>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</si>
  <si>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</si>
  <si>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</si>
  <si>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</si>
  <si>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</si>
  <si>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</si>
  <si>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</si>
  <si>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</si>
  <si>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</si>
  <si>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</si>
  <si>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</si>
  <si>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</si>
  <si>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</si>
  <si>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</si>
  <si>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</si>
  <si>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</si>
  <si>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</si>
  <si>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</si>
  <si>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</si>
  <si>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</si>
  <si>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</si>
  <si>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</si>
  <si>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</si>
  <si>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</si>
  <si>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</si>
  <si>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</si>
  <si>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</si>
  <si>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</si>
  <si>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</si>
  <si>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</si>
  <si>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</si>
  <si>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</si>
  <si>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</si>
  <si>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</si>
  <si>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</si>
  <si>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</si>
  <si>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</si>
  <si>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</si>
  <si>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</si>
  <si>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</si>
  <si>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</si>
  <si>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</si>
  <si>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</si>
  <si>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</si>
  <si>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</si>
  <si>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</si>
  <si>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</si>
  <si>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</si>
  <si>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</si>
  <si>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</si>
  <si>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</si>
  <si>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</si>
  <si>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</si>
  <si>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</si>
  <si>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</si>
  <si>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</si>
  <si>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</si>
  <si>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</si>
  <si>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</si>
  <si>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</si>
  <si>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</si>
  <si>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</si>
  <si>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</si>
  <si>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</si>
  <si>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</si>
  <si>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</si>
  <si>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</si>
  <si>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</si>
  <si>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</si>
  <si>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</si>
  <si>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</si>
  <si>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</si>
  <si>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</si>
  <si>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</si>
  <si>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</si>
  <si>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</si>
  <si>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</si>
  <si>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</si>
  <si>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</si>
  <si>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</si>
  <si>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</si>
  <si>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</si>
  <si>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</si>
  <si>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</si>
  <si>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</si>
  <si>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</si>
  <si>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</si>
  <si>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</si>
  <si>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</si>
  <si>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</si>
  <si>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</si>
  <si>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</si>
  <si>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</si>
  <si>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</si>
  <si>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</si>
  <si>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</si>
  <si>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</si>
  <si>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</si>
  <si>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</si>
  <si>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</si>
  <si>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</si>
  <si>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</si>
  <si>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</si>
  <si>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</si>
  <si>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</si>
  <si>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</si>
  <si>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</si>
  <si>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</si>
  <si>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</si>
  <si>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</si>
  <si>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</si>
  <si>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</si>
  <si>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</si>
  <si>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</si>
  <si>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</si>
  <si>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</si>
  <si>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</si>
  <si>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</si>
  <si>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</si>
  <si>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</si>
  <si>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</si>
  <si>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</si>
  <si>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</si>
  <si>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</si>
  <si>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</si>
  <si>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</si>
  <si>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</si>
  <si>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</si>
  <si>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</si>
  <si>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</si>
  <si>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</si>
  <si>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</si>
  <si>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</si>
  <si>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</si>
  <si>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</si>
  <si>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</si>
  <si>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</si>
  <si>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</si>
  <si>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</si>
  <si>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</si>
  <si>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</si>
  <si>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</si>
  <si>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</si>
  <si>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</si>
  <si>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</si>
  <si>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</si>
  <si>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</si>
  <si>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</si>
  <si>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</si>
  <si>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</si>
  <si>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</si>
  <si>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</si>
  <si>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</si>
  <si>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</si>
  <si>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</si>
  <si>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</si>
  <si>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</si>
  <si>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</si>
  <si>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</si>
  <si>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</si>
  <si>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</si>
  <si>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</si>
  <si>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</si>
  <si>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</si>
  <si>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</si>
  <si>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</si>
  <si>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</si>
  <si>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</si>
  <si>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</si>
  <si>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</si>
  <si>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</si>
  <si>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</si>
  <si>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</si>
  <si>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</si>
  <si>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</si>
  <si>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</si>
  <si>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</si>
  <si>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</si>
  <si>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</si>
  <si>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</si>
  <si>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</si>
  <si>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</si>
  <si>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</si>
  <si>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</si>
  <si>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</si>
  <si>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</si>
  <si>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</si>
  <si>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</si>
  <si>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</si>
  <si>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</si>
  <si>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</si>
  <si>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</si>
  <si>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</si>
  <si>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</si>
  <si>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</si>
  <si>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</si>
  <si>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</si>
  <si>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</si>
  <si>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</si>
  <si>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</si>
  <si>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</si>
  <si>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</si>
  <si>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</si>
  <si>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</si>
  <si>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</si>
  <si>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</si>
  <si>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</si>
  <si>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</si>
  <si>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</si>
  <si>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</si>
  <si>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</si>
  <si>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</si>
  <si>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</si>
  <si>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</si>
  <si>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</si>
  <si>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</si>
  <si>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</si>
  <si>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</si>
  <si>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</si>
  <si>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</si>
  <si>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</si>
  <si>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</si>
  <si>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</si>
  <si>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</si>
  <si>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</si>
  <si>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</si>
  <si>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</si>
  <si>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</si>
  <si>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</si>
  <si>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</si>
  <si>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</si>
  <si>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</si>
  <si>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</si>
  <si>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</si>
  <si>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</si>
  <si>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</si>
  <si>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</si>
  <si>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</si>
  <si>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</si>
  <si>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</si>
  <si>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</si>
  <si>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</si>
  <si>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</si>
  <si>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</si>
  <si>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</si>
  <si>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</si>
  <si>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</si>
  <si>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</si>
  <si>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</si>
  <si>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</si>
  <si>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</si>
  <si>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</si>
  <si>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</si>
  <si>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</si>
  <si>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</si>
  <si>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</si>
  <si>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</si>
  <si>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</si>
  <si>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</si>
  <si>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</si>
  <si>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</si>
  <si>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</si>
  <si>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</si>
  <si>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</si>
  <si>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</si>
  <si>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</si>
  <si>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</si>
  <si>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</si>
  <si>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</si>
  <si>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</si>
  <si>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</si>
  <si>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</si>
  <si>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</si>
  <si>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</si>
  <si>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</si>
  <si>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</si>
  <si>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</si>
  <si>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</si>
  <si>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</si>
  <si>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</si>
  <si>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</si>
  <si>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</si>
  <si>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</si>
  <si>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</si>
  <si>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</si>
  <si>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</si>
  <si>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</si>
  <si>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</si>
  <si>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</si>
  <si>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</si>
  <si>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</si>
  <si>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</si>
  <si>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</si>
  <si>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</si>
  <si>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</si>
  <si>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</si>
  <si>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</si>
  <si>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</si>
  <si>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</si>
  <si>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</si>
  <si>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</si>
  <si>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</si>
  <si>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</si>
  <si>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</si>
  <si>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</si>
  <si>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</si>
  <si>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</si>
  <si>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</si>
  <si>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</si>
  <si>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</si>
  <si>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</si>
  <si>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</si>
  <si>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</si>
  <si>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</si>
  <si>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</si>
  <si>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</si>
  <si>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</si>
  <si>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</si>
  <si>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</si>
  <si>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</si>
  <si>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</si>
  <si>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</si>
  <si>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</si>
  <si>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</si>
  <si>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</si>
  <si>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</si>
  <si>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</si>
  <si>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</si>
  <si>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</si>
  <si>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</si>
  <si>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</si>
  <si>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</si>
  <si>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</si>
  <si>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</si>
  <si>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</si>
  <si>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</si>
  <si>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</si>
  <si>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</si>
  <si>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</si>
  <si>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</si>
  <si>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</si>
  <si>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</si>
  <si>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</si>
  <si>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</si>
  <si>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</si>
  <si>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</si>
  <si>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</si>
  <si>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</si>
  <si>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</si>
  <si>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</si>
  <si>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</si>
  <si>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</si>
  <si>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</si>
  <si>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</si>
  <si>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</si>
  <si>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</si>
  <si>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</si>
  <si>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</si>
  <si>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</si>
  <si>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</si>
  <si>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</si>
  <si>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</si>
  <si>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</si>
  <si>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</si>
  <si>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</si>
  <si>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</si>
  <si>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</si>
  <si>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</si>
  <si>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</si>
  <si>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</si>
  <si>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</si>
  <si>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</si>
  <si>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</si>
  <si>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</si>
  <si>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</si>
  <si>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</si>
  <si>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</si>
  <si>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</si>
  <si>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</si>
  <si>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</si>
  <si>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</si>
  <si>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</si>
  <si>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</si>
  <si>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</si>
  <si>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</si>
  <si>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</si>
  <si>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</si>
  <si>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</si>
  <si>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</si>
  <si>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</si>
  <si>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</si>
  <si>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</si>
  <si>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</si>
  <si>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</si>
  <si>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</si>
  <si>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</si>
  <si>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</si>
  <si>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</si>
  <si>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</si>
  <si>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</si>
  <si>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</si>
  <si>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</si>
  <si>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</si>
  <si>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</si>
  <si>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</si>
  <si>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</si>
  <si>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</si>
  <si>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</si>
  <si>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</si>
  <si>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</si>
  <si>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</si>
  <si>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</si>
  <si>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</si>
  <si>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</si>
  <si>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</si>
  <si>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</si>
  <si>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</si>
  <si>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</si>
  <si>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</si>
  <si>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</si>
  <si>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</si>
  <si>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</si>
  <si>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</si>
  <si>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</si>
  <si>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</si>
  <si>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</si>
  <si>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</si>
  <si>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</si>
  <si>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</si>
  <si>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</si>
  <si>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</si>
  <si>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</si>
  <si>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</si>
  <si>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</si>
  <si>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</si>
  <si>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</si>
  <si>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</si>
  <si>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</si>
  <si>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</si>
  <si>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</si>
  <si>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</si>
  <si>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</si>
  <si>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</si>
  <si>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</si>
  <si>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</si>
  <si>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</si>
  <si>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</si>
  <si>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</si>
  <si>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</si>
  <si>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</si>
  <si>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</si>
  <si>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</si>
  <si>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</si>
  <si>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</si>
  <si>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</si>
  <si>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</si>
  <si>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</si>
  <si>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</si>
  <si>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</si>
  <si>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</si>
  <si>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</si>
  <si>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</si>
  <si>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</si>
  <si>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</si>
  <si>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</si>
  <si>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</si>
  <si>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</si>
  <si>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</si>
  <si>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</si>
  <si>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</si>
  <si>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</si>
  <si>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</si>
  <si>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</si>
  <si>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</si>
  <si>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</si>
  <si>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</si>
  <si>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</si>
  <si>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</si>
  <si>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</si>
  <si>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</si>
  <si>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</si>
  <si>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</si>
  <si>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</si>
  <si>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</si>
  <si>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</si>
  <si>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</si>
  <si>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</si>
  <si>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</si>
  <si>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</si>
  <si>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</si>
  <si>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</si>
  <si>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</si>
  <si>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</si>
  <si>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</si>
  <si>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</si>
  <si>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</si>
  <si>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</si>
  <si>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</si>
  <si>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</si>
  <si>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</si>
  <si>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</si>
  <si>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</si>
  <si>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</si>
  <si>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</si>
  <si>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</si>
  <si>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</si>
  <si>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</si>
  <si>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</si>
  <si>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</si>
  <si>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</si>
  <si>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</si>
  <si>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</si>
  <si>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</si>
  <si>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</si>
  <si>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</si>
  <si>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</si>
  <si>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</si>
  <si>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</si>
  <si>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</si>
  <si>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 xml:space="preserve"> ▪ SCSEM Version: 4.1</t>
  </si>
  <si>
    <t>This SCSEM is used by the IRS Office of Safeguards to evaluate compliance with IRS Publication 1075 for agencies that have implemented Windows 10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Windows 10 -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Microsoft Windows 10 Enterprise Release 1909 Benchmark v1.8.1 - To be used for all supported non 20H 21H builds
▪ CIS Microsoft Windows 10 Enterprise Release 20H2 Benchmark v1.10.1 - To be used for 20H2 builds. Include 20H2 audit file with testing
▪ CIS Microsoft Windows 10 Enterprise Release 21H1 Benchmark v1.11.0 - To be used for all 21H builds. Include 21H audit file with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</si>
</sst>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
  </numFmts>
  <fonts count="24" x14ac:knownFonts="1">
    <font>
      <sz val="11"/>
      <color indexed="8"/>
      <name val="Calibri"/>
    </font>
    <font>
      <sz val="11"/>
      <color theme="1"/>
      <name val="Calibri"/>
      <family val="2"/>
      <scheme val="minor"/>
    </font>
    <font>
      <sz val="11"/>
      <color indexed="8"/>
      <name val="Calibri"/>
      <family val="2"/>
    </font>
    <font>
      <sz val="10"/>
      <name val="Arial"/>
      <family val="2"/>
    </font>
    <font>
      <sz val="10"/>
      <color theme="1"/>
      <name val="Arial"/>
      <family val="2"/>
    </font>
    <font>
      <b/>
      <sz val="10"/>
      <name val="Arial"/>
      <family val="2"/>
    </font>
    <font>
      <sz val="12"/>
      <name val="Arial"/>
      <family val="2"/>
    </font>
    <font>
      <b/>
      <sz val="12"/>
      <name val="Arial"/>
      <family val="2"/>
    </font>
    <font>
      <i/>
      <sz val="10"/>
      <name val="Arial"/>
      <family val="2"/>
    </font>
    <font>
      <i/>
      <sz val="9"/>
      <name val="Arial"/>
      <family val="2"/>
    </font>
    <font>
      <b/>
      <sz val="10"/>
      <color theme="1"/>
      <name val="Arial"/>
      <family val="2"/>
    </font>
    <font>
      <sz val="10"/>
      <color rgb="FFAC0000"/>
      <name val="Arial"/>
      <family val="2"/>
    </font>
    <font>
      <b/>
      <i/>
      <sz val="10"/>
      <name val="Arial"/>
      <family val="2"/>
    </font>
    <font>
      <sz val="10"/>
      <color theme="0"/>
      <name val="Arial"/>
      <family val="2"/>
    </font>
    <font>
      <b/>
      <sz val="10"/>
      <color rgb="FFFF0000"/>
      <name val="Arial"/>
      <family val="2"/>
    </font>
    <font>
      <sz val="12"/>
      <color theme="1"/>
      <name val="Calibri"/>
      <family val="2"/>
      <scheme val="minor"/>
    </font>
    <font>
      <sz val="10"/>
      <color indexed="8"/>
      <name val="Arial"/>
      <family val="2"/>
    </font>
    <font>
      <b/>
      <sz val="11"/>
      <color theme="1"/>
      <name val="Calibri"/>
      <family val="2"/>
      <scheme val="minor"/>
    </font>
    <font>
      <sz val="11"/>
      <color indexed="8"/>
      <name val="Arial"/>
      <family val="2"/>
    </font>
    <font>
      <sz val="10"/>
      <color theme="1" tint="4.9989318521683403E-2"/>
      <name val="Arial"/>
      <family val="2"/>
    </font>
    <font>
      <sz val="11"/>
      <color theme="1" tint="4.9989318521683403E-2"/>
      <name val="Calibri"/>
      <family val="2"/>
    </font>
    <font>
      <sz val="8"/>
      <name val="Calibri"/>
      <family val="2"/>
    </font>
    <font>
      <sz val="8"/>
      <name val="Calibri"/>
      <family val="2"/>
    </font>
    <font>
      <sz val="8"/>
      <name val="Calibri"/>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FD7FF"/>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B2B2B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top/>
      <bottom style="thin">
        <color indexed="64"/>
      </bottom>
      <diagonal/>
    </border>
    <border>
      <left style="thin">
        <color indexed="64"/>
      </left>
      <right/>
      <top/>
      <bottom/>
      <diagonal/>
    </border>
    <border>
      <left style="thin">
        <color indexed="64"/>
      </left>
      <right style="thin">
        <color indexed="63"/>
      </right>
      <top style="thin">
        <color indexed="64"/>
      </top>
      <bottom style="thin">
        <color indexed="64"/>
      </bottom>
      <diagonal/>
    </border>
    <border>
      <left/>
      <right style="thin">
        <color indexed="63"/>
      </right>
      <top/>
      <bottom style="thin">
        <color indexed="63"/>
      </bottom>
      <diagonal/>
    </border>
    <border>
      <left/>
      <right style="thin">
        <color indexed="63"/>
      </right>
      <top/>
      <bottom/>
      <diagonal/>
    </border>
    <border>
      <left style="thin">
        <color indexed="64"/>
      </left>
      <right style="thin">
        <color indexed="64"/>
      </right>
      <top/>
      <bottom/>
      <diagonal/>
    </border>
    <border>
      <left style="thin">
        <color indexed="63"/>
      </left>
      <right style="thin">
        <color indexed="63"/>
      </right>
      <top/>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right style="thin">
        <color indexed="64"/>
      </right>
      <top style="thin">
        <color indexed="63"/>
      </top>
      <bottom style="thin">
        <color indexed="63"/>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top style="thin">
        <color indexed="63"/>
      </top>
      <bottom style="thin">
        <color indexed="63"/>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3"/>
      </left>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3"/>
      </top>
      <bottom style="thin">
        <color indexed="63"/>
      </bottom>
      <diagonal/>
    </border>
    <border>
      <left style="thin">
        <color indexed="63"/>
      </left>
      <right style="thin">
        <color indexed="63"/>
      </right>
      <top style="thin">
        <color indexed="63"/>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style="thin">
        <color indexed="63"/>
      </right>
      <top style="thin">
        <color indexed="63"/>
      </top>
      <bottom style="thin">
        <color indexed="63"/>
      </bottom>
      <diagonal/>
    </border>
  </borders>
  <cellStyleXfs count="8">
    <xf numFmtId="0" fontId="0" fillId="0" borderId="0" applyFill="0" applyProtection="0"/>
    <xf numFmtId="0" fontId="3" fillId="0" borderId="0"/>
    <xf numFmtId="0" fontId="2" fillId="0" borderId="0" applyFill="0" applyProtection="0"/>
    <xf numFmtId="0" fontId="3" fillId="0" borderId="0"/>
    <xf numFmtId="0" fontId="3" fillId="0" borderId="0"/>
    <xf numFmtId="0" fontId="1" fillId="0" borderId="0"/>
    <xf numFmtId="0" fontId="3" fillId="0" borderId="0"/>
    <xf numFmtId="0" fontId="3" fillId="0" borderId="0"/>
  </cellStyleXfs>
  <cellXfs count="392">
    <xf numFmtId="0" fontId="0" fillId="0" borderId="0" xfId="0" applyFill="1" applyProtection="1"/>
    <xf numFmtId="0" fontId="2" fillId="0" borderId="0" xfId="2" applyProtection="1"/>
    <xf numFmtId="0" fontId="2" fillId="3" borderId="0" xfId="2" applyFill="1" applyProtection="1"/>
    <xf numFmtId="0" fontId="3" fillId="3" borderId="0" xfId="2" applyFont="1" applyFill="1" applyAlignment="1">
      <alignment vertical="center"/>
    </xf>
    <xf numFmtId="0" fontId="2" fillId="3" borderId="5" xfId="2" applyFill="1" applyBorder="1" applyProtection="1"/>
    <xf numFmtId="0" fontId="2" fillId="6" borderId="6" xfId="2" applyFill="1" applyBorder="1" applyAlignment="1" applyProtection="1">
      <alignment vertical="top"/>
    </xf>
    <xf numFmtId="0" fontId="2" fillId="6" borderId="7" xfId="2" applyFill="1" applyBorder="1" applyAlignment="1" applyProtection="1">
      <alignment vertical="top"/>
    </xf>
    <xf numFmtId="0" fontId="2" fillId="6" borderId="8" xfId="2" applyFill="1" applyBorder="1" applyAlignment="1" applyProtection="1">
      <alignment vertical="top"/>
    </xf>
    <xf numFmtId="0" fontId="2" fillId="6" borderId="5" xfId="2" applyFill="1" applyBorder="1" applyAlignment="1" applyProtection="1">
      <alignment vertical="top"/>
    </xf>
    <xf numFmtId="0" fontId="2" fillId="6" borderId="0" xfId="2" applyFill="1" applyAlignment="1" applyProtection="1">
      <alignment vertical="top"/>
    </xf>
    <xf numFmtId="0" fontId="3" fillId="6" borderId="9" xfId="2" applyFont="1" applyFill="1" applyBorder="1" applyAlignment="1" applyProtection="1">
      <alignment vertical="top"/>
    </xf>
    <xf numFmtId="0" fontId="3" fillId="7" borderId="6" xfId="2" applyFont="1" applyFill="1" applyBorder="1" applyProtection="1"/>
    <xf numFmtId="0" fontId="3" fillId="7" borderId="7" xfId="2" applyFont="1" applyFill="1" applyBorder="1" applyProtection="1"/>
    <xf numFmtId="0" fontId="2" fillId="7" borderId="8" xfId="2" applyFill="1" applyBorder="1" applyProtection="1"/>
    <xf numFmtId="0" fontId="3" fillId="7" borderId="5" xfId="2" applyFont="1" applyFill="1" applyBorder="1" applyProtection="1"/>
    <xf numFmtId="0" fontId="3" fillId="7" borderId="0" xfId="2" applyFont="1" applyFill="1" applyProtection="1"/>
    <xf numFmtId="0" fontId="4" fillId="7" borderId="9" xfId="2" applyFont="1" applyFill="1" applyBorder="1" applyProtection="1"/>
    <xf numFmtId="0" fontId="6" fillId="7" borderId="5" xfId="2" applyFont="1" applyFill="1" applyBorder="1" applyProtection="1"/>
    <xf numFmtId="0" fontId="6" fillId="7" borderId="0" xfId="2" applyFont="1" applyFill="1" applyProtection="1"/>
    <xf numFmtId="0" fontId="7" fillId="7" borderId="9" xfId="2" applyFont="1" applyFill="1" applyBorder="1" applyProtection="1"/>
    <xf numFmtId="0" fontId="2" fillId="0" borderId="0" xfId="2" applyFill="1" applyProtection="1"/>
    <xf numFmtId="0" fontId="5" fillId="8" borderId="5" xfId="2" applyFont="1" applyFill="1" applyBorder="1" applyAlignment="1" applyProtection="1">
      <alignment vertical="top"/>
    </xf>
    <xf numFmtId="0" fontId="5" fillId="8" borderId="0" xfId="2" applyFont="1" applyFill="1" applyAlignment="1" applyProtection="1">
      <alignment vertical="top"/>
    </xf>
    <xf numFmtId="0" fontId="5" fillId="8" borderId="11" xfId="2" applyFont="1" applyFill="1" applyBorder="1" applyAlignment="1" applyProtection="1">
      <alignment vertical="top"/>
    </xf>
    <xf numFmtId="0" fontId="3" fillId="3" borderId="13" xfId="2" applyFont="1" applyFill="1" applyBorder="1" applyAlignment="1" applyProtection="1">
      <alignment vertical="top"/>
    </xf>
    <xf numFmtId="0" fontId="3" fillId="3" borderId="7" xfId="2" applyFont="1" applyFill="1" applyBorder="1" applyAlignment="1" applyProtection="1">
      <alignment vertical="top"/>
    </xf>
    <xf numFmtId="0" fontId="3" fillId="3" borderId="8" xfId="2" applyFont="1" applyFill="1" applyBorder="1" applyAlignment="1" applyProtection="1">
      <alignment vertical="top"/>
    </xf>
    <xf numFmtId="0" fontId="5" fillId="8" borderId="13" xfId="2" applyFont="1" applyFill="1" applyBorder="1" applyAlignment="1" applyProtection="1">
      <alignment vertical="top"/>
    </xf>
    <xf numFmtId="0" fontId="5" fillId="8" borderId="7" xfId="2" applyFont="1" applyFill="1" applyBorder="1" applyAlignment="1" applyProtection="1">
      <alignment vertical="top"/>
    </xf>
    <xf numFmtId="0" fontId="5" fillId="8" borderId="8" xfId="2" applyFont="1" applyFill="1" applyBorder="1" applyAlignment="1" applyProtection="1">
      <alignment vertical="top"/>
    </xf>
    <xf numFmtId="0" fontId="3" fillId="3" borderId="14" xfId="2" applyFont="1" applyFill="1" applyBorder="1" applyAlignment="1" applyProtection="1">
      <alignment vertical="top"/>
    </xf>
    <xf numFmtId="0" fontId="3" fillId="3" borderId="0" xfId="2" applyFont="1" applyFill="1" applyAlignment="1" applyProtection="1">
      <alignment vertical="top"/>
    </xf>
    <xf numFmtId="0" fontId="3" fillId="3" borderId="9" xfId="2" applyFont="1" applyFill="1" applyBorder="1" applyAlignment="1" applyProtection="1">
      <alignment vertical="top"/>
    </xf>
    <xf numFmtId="0" fontId="5" fillId="8" borderId="14" xfId="2" applyFont="1" applyFill="1" applyBorder="1" applyAlignment="1" applyProtection="1">
      <alignment vertical="top"/>
    </xf>
    <xf numFmtId="0" fontId="5" fillId="8" borderId="9" xfId="2" applyFont="1" applyFill="1" applyBorder="1" applyAlignment="1" applyProtection="1">
      <alignment vertical="top"/>
    </xf>
    <xf numFmtId="0" fontId="3" fillId="0" borderId="0" xfId="2" applyFont="1" applyFill="1" applyProtection="1"/>
    <xf numFmtId="0" fontId="2" fillId="0" borderId="0" xfId="2"/>
    <xf numFmtId="49" fontId="2" fillId="0" borderId="0" xfId="2" applyNumberFormat="1"/>
    <xf numFmtId="0" fontId="2" fillId="0" borderId="0" xfId="2" applyFill="1"/>
    <xf numFmtId="0" fontId="0" fillId="0" borderId="0" xfId="0" applyProtection="1"/>
    <xf numFmtId="0" fontId="11" fillId="0" borderId="0" xfId="0" applyFont="1" applyProtection="1"/>
    <xf numFmtId="0" fontId="2" fillId="3" borderId="0" xfId="0" applyFont="1" applyFill="1" applyProtection="1"/>
    <xf numFmtId="0" fontId="0" fillId="3" borderId="0" xfId="0" applyFill="1"/>
    <xf numFmtId="0" fontId="3" fillId="3" borderId="0" xfId="0" applyFont="1" applyFill="1" applyAlignment="1">
      <alignment vertical="top"/>
    </xf>
    <xf numFmtId="0" fontId="5" fillId="3" borderId="11" xfId="0" applyFont="1" applyFill="1" applyBorder="1"/>
    <xf numFmtId="0" fontId="8" fillId="3" borderId="11" xfId="0" applyFont="1" applyFill="1" applyBorder="1" applyAlignment="1">
      <alignment vertical="top"/>
    </xf>
    <xf numFmtId="0" fontId="0" fillId="2" borderId="10" xfId="0" applyFill="1" applyBorder="1" applyAlignment="1">
      <alignment vertical="center"/>
    </xf>
    <xf numFmtId="0" fontId="5" fillId="6" borderId="10" xfId="0" applyFont="1" applyFill="1" applyBorder="1" applyAlignment="1">
      <alignment vertical="center"/>
    </xf>
    <xf numFmtId="0" fontId="0" fillId="2" borderId="4" xfId="0" applyFill="1" applyBorder="1" applyAlignment="1">
      <alignment vertical="center"/>
    </xf>
    <xf numFmtId="0" fontId="8" fillId="3" borderId="11" xfId="0" applyFont="1" applyFill="1" applyBorder="1" applyAlignment="1">
      <alignment horizontal="left" vertical="top" wrapText="1"/>
    </xf>
    <xf numFmtId="0" fontId="9" fillId="4" borderId="12"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9" fontId="12" fillId="0" borderId="1" xfId="0" applyNumberFormat="1" applyFont="1" applyFill="1" applyBorder="1" applyAlignment="1">
      <alignment horizontal="center" vertical="center"/>
    </xf>
    <xf numFmtId="0" fontId="5" fillId="3" borderId="0" xfId="0" applyFont="1" applyFill="1"/>
    <xf numFmtId="0" fontId="8" fillId="3" borderId="0" xfId="0" applyFont="1" applyFill="1" applyAlignment="1">
      <alignment vertical="top"/>
    </xf>
    <xf numFmtId="0" fontId="0" fillId="3" borderId="11" xfId="0" applyFill="1" applyBorder="1"/>
    <xf numFmtId="0" fontId="9" fillId="4" borderId="2" xfId="0" applyFont="1" applyFill="1" applyBorder="1" applyAlignment="1">
      <alignment horizontal="center" vertical="center"/>
    </xf>
    <xf numFmtId="0" fontId="9" fillId="3" borderId="0" xfId="0" applyFont="1" applyFill="1" applyAlignment="1">
      <alignment horizontal="center" vertical="center"/>
    </xf>
    <xf numFmtId="0" fontId="8" fillId="3" borderId="0" xfId="0" applyFont="1" applyFill="1" applyAlignment="1">
      <alignment vertical="top" wrapText="1"/>
    </xf>
    <xf numFmtId="0" fontId="3"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xf numFmtId="0" fontId="0" fillId="3" borderId="3" xfId="0" applyFill="1" applyBorder="1"/>
    <xf numFmtId="0" fontId="0" fillId="3" borderId="10" xfId="0" applyFill="1" applyBorder="1"/>
    <xf numFmtId="0" fontId="8" fillId="3" borderId="10" xfId="0" applyFont="1" applyFill="1" applyBorder="1" applyAlignment="1">
      <alignment vertical="top" wrapText="1"/>
    </xf>
    <xf numFmtId="0" fontId="3" fillId="0" borderId="0" xfId="4"/>
    <xf numFmtId="0" fontId="5" fillId="8" borderId="3" xfId="0" applyFont="1" applyFill="1" applyBorder="1" applyAlignment="1" applyProtection="1">
      <alignment vertical="top"/>
    </xf>
    <xf numFmtId="0" fontId="5" fillId="8" borderId="10" xfId="0" applyFont="1" applyFill="1" applyBorder="1" applyAlignment="1" applyProtection="1">
      <alignment vertical="top"/>
    </xf>
    <xf numFmtId="0" fontId="5" fillId="8" borderId="4" xfId="0" applyFont="1" applyFill="1" applyBorder="1" applyAlignment="1" applyProtection="1">
      <alignment vertical="top"/>
    </xf>
    <xf numFmtId="0" fontId="16" fillId="0" borderId="0" xfId="0" applyFont="1" applyFill="1" applyAlignment="1" applyProtection="1">
      <alignment horizontal="center" vertical="center" wrapText="1"/>
    </xf>
    <xf numFmtId="0" fontId="16" fillId="0" borderId="0" xfId="0" applyFont="1" applyFill="1" applyAlignment="1" applyProtection="1">
      <alignment vertical="top" wrapText="1"/>
    </xf>
    <xf numFmtId="0" fontId="16" fillId="0" borderId="0" xfId="0" applyFont="1" applyFill="1" applyAlignment="1" applyProtection="1">
      <alignment horizontal="left" vertical="top" wrapText="1"/>
    </xf>
    <xf numFmtId="0" fontId="16" fillId="0" borderId="0" xfId="0" applyFont="1" applyFill="1" applyAlignment="1" applyProtection="1">
      <alignment wrapText="1"/>
    </xf>
    <xf numFmtId="0" fontId="16" fillId="0" borderId="0" xfId="0" applyFont="1" applyFill="1" applyAlignment="1" applyProtection="1">
      <alignment horizontal="left" wrapText="1"/>
    </xf>
    <xf numFmtId="0" fontId="16" fillId="0" borderId="0" xfId="0" applyFont="1" applyFill="1" applyAlignment="1" applyProtection="1">
      <alignment vertical="center" wrapText="1"/>
    </xf>
    <xf numFmtId="0" fontId="16" fillId="0" borderId="0" xfId="0" applyFont="1" applyFill="1" applyAlignment="1" applyProtection="1">
      <alignment horizontal="center" wrapText="1"/>
    </xf>
    <xf numFmtId="0" fontId="5" fillId="4" borderId="16" xfId="0" applyFont="1" applyFill="1" applyBorder="1" applyAlignment="1" applyProtection="1">
      <alignment horizontal="left" vertical="top" wrapText="1"/>
    </xf>
    <xf numFmtId="0" fontId="3" fillId="0" borderId="1" xfId="0" applyFont="1" applyBorder="1" applyAlignment="1" applyProtection="1">
      <alignment vertical="top" wrapText="1"/>
      <protection locked="0"/>
    </xf>
    <xf numFmtId="0" fontId="5" fillId="2" borderId="15" xfId="0" applyFont="1" applyFill="1" applyBorder="1" applyAlignment="1" applyProtection="1">
      <alignment vertical="top" wrapText="1"/>
    </xf>
    <xf numFmtId="0" fontId="3" fillId="0" borderId="1" xfId="3" applyBorder="1" applyAlignment="1" applyProtection="1">
      <alignment horizontal="left" vertical="top" wrapText="1"/>
      <protection locked="0"/>
    </xf>
    <xf numFmtId="0" fontId="3" fillId="0" borderId="1" xfId="0" applyFont="1" applyFill="1" applyBorder="1" applyAlignment="1">
      <alignment horizontal="left" vertical="top" wrapText="1"/>
    </xf>
    <xf numFmtId="0" fontId="3" fillId="0" borderId="1" xfId="0" applyFont="1" applyFill="1" applyBorder="1" applyAlignment="1" applyProtection="1">
      <alignment horizontal="left" vertical="top" wrapText="1"/>
    </xf>
    <xf numFmtId="0" fontId="3" fillId="0" borderId="1" xfId="0" applyFont="1" applyFill="1" applyBorder="1" applyAlignment="1" applyProtection="1">
      <alignment vertical="top" wrapText="1"/>
    </xf>
    <xf numFmtId="0" fontId="5" fillId="0" borderId="1" xfId="0" applyFont="1" applyFill="1" applyBorder="1" applyAlignment="1">
      <alignment vertical="top" wrapText="1"/>
    </xf>
    <xf numFmtId="0" fontId="3" fillId="0" borderId="1" xfId="0" applyFont="1" applyFill="1" applyBorder="1" applyAlignment="1" applyProtection="1">
      <alignment horizontal="left" vertical="top" wrapText="1"/>
      <protection locked="0"/>
    </xf>
    <xf numFmtId="0" fontId="3" fillId="0" borderId="1" xfId="5" applyFont="1" applyBorder="1" applyAlignment="1">
      <alignment vertical="top" wrapText="1"/>
    </xf>
    <xf numFmtId="0" fontId="16" fillId="6" borderId="0" xfId="0" applyFont="1" applyFill="1" applyProtection="1">
      <protection locked="0"/>
    </xf>
    <xf numFmtId="0" fontId="0" fillId="3" borderId="1" xfId="0" applyFill="1" applyBorder="1" applyAlignment="1">
      <alignment vertical="top" wrapText="1"/>
    </xf>
    <xf numFmtId="0" fontId="0" fillId="0" borderId="0" xfId="0" applyFill="1" applyAlignment="1">
      <alignment vertical="top" wrapText="1"/>
    </xf>
    <xf numFmtId="0" fontId="0" fillId="0" borderId="0" xfId="0" applyFill="1" applyProtection="1">
      <protection locked="0"/>
    </xf>
    <xf numFmtId="0" fontId="16" fillId="0" borderId="1" xfId="0" applyFont="1" applyFill="1" applyBorder="1" applyAlignment="1" applyProtection="1">
      <alignment vertical="top" wrapText="1"/>
      <protection locked="0"/>
    </xf>
    <xf numFmtId="0" fontId="0" fillId="3" borderId="20" xfId="0" applyFill="1" applyBorder="1"/>
    <xf numFmtId="0" fontId="0" fillId="3" borderId="5" xfId="0" applyFill="1" applyBorder="1"/>
    <xf numFmtId="0" fontId="5" fillId="6" borderId="21" xfId="0" applyFont="1" applyFill="1" applyBorder="1" applyAlignment="1">
      <alignment vertical="center"/>
    </xf>
    <xf numFmtId="0" fontId="5" fillId="6" borderId="22" xfId="0" applyFont="1" applyFill="1" applyBorder="1" applyAlignment="1">
      <alignment vertical="center"/>
    </xf>
    <xf numFmtId="0" fontId="5" fillId="6" borderId="23" xfId="0" applyFont="1" applyFill="1" applyBorder="1" applyAlignment="1">
      <alignment vertical="center"/>
    </xf>
    <xf numFmtId="0" fontId="3" fillId="4" borderId="24" xfId="0" applyFont="1" applyFill="1" applyBorder="1" applyAlignment="1">
      <alignment vertical="center"/>
    </xf>
    <xf numFmtId="0" fontId="0" fillId="4" borderId="25" xfId="0" applyFill="1" applyBorder="1" applyAlignment="1">
      <alignment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5" fillId="3" borderId="26" xfId="0" applyFont="1" applyFill="1" applyBorder="1" applyAlignment="1">
      <alignment vertical="center"/>
    </xf>
    <xf numFmtId="0" fontId="5" fillId="3" borderId="27" xfId="0" applyFont="1" applyFill="1" applyBorder="1" applyAlignment="1">
      <alignment vertical="center"/>
    </xf>
    <xf numFmtId="0" fontId="3" fillId="0" borderId="19" xfId="0" applyFont="1" applyBorder="1" applyAlignment="1">
      <alignment horizontal="center" vertical="center"/>
    </xf>
    <xf numFmtId="0" fontId="3" fillId="0" borderId="28" xfId="0" applyFont="1" applyBorder="1" applyAlignment="1">
      <alignment horizontal="center" vertical="center"/>
    </xf>
    <xf numFmtId="0" fontId="13" fillId="3" borderId="0" xfId="0" applyFont="1" applyFill="1"/>
    <xf numFmtId="0" fontId="14" fillId="3" borderId="0" xfId="0" applyFont="1" applyFill="1"/>
    <xf numFmtId="0" fontId="0" fillId="3" borderId="0" xfId="0" applyFill="1" applyAlignment="1">
      <alignment vertical="center"/>
    </xf>
    <xf numFmtId="0" fontId="0" fillId="3" borderId="4" xfId="0" applyFill="1" applyBorder="1"/>
    <xf numFmtId="0" fontId="3" fillId="3" borderId="11" xfId="0" applyFont="1" applyFill="1" applyBorder="1" applyAlignment="1">
      <alignment vertical="center"/>
    </xf>
    <xf numFmtId="0" fontId="3" fillId="3" borderId="3" xfId="0" applyFont="1" applyFill="1" applyBorder="1" applyAlignment="1">
      <alignment vertical="top"/>
    </xf>
    <xf numFmtId="0" fontId="3" fillId="3" borderId="10" xfId="0" applyFont="1" applyFill="1" applyBorder="1" applyAlignment="1">
      <alignment vertical="top"/>
    </xf>
    <xf numFmtId="0" fontId="18" fillId="3" borderId="0" xfId="0" applyFont="1" applyFill="1"/>
    <xf numFmtId="0" fontId="16" fillId="0" borderId="1" xfId="0" applyFont="1" applyFill="1" applyBorder="1" applyAlignment="1" applyProtection="1">
      <alignment horizontal="center" vertical="top" wrapText="1"/>
    </xf>
    <xf numFmtId="0" fontId="16" fillId="11" borderId="0" xfId="0" applyFont="1" applyFill="1" applyAlignment="1" applyProtection="1">
      <alignment horizontal="left" vertical="top" wrapText="1"/>
    </xf>
    <xf numFmtId="0" fontId="16" fillId="2" borderId="0" xfId="0" applyFont="1" applyFill="1" applyAlignment="1" applyProtection="1">
      <alignment wrapText="1"/>
    </xf>
    <xf numFmtId="0" fontId="3" fillId="3" borderId="0" xfId="4" applyFill="1"/>
    <xf numFmtId="0" fontId="3" fillId="0" borderId="18" xfId="0" applyFont="1" applyBorder="1" applyAlignment="1" applyProtection="1">
      <alignment horizontal="left" vertical="top" wrapText="1"/>
      <protection locked="0"/>
    </xf>
    <xf numFmtId="14" fontId="3" fillId="0" borderId="18" xfId="0" quotePrefix="1" applyNumberFormat="1" applyFont="1" applyBorder="1" applyAlignment="1" applyProtection="1">
      <alignment horizontal="left" vertical="top" wrapText="1"/>
      <protection locked="0"/>
    </xf>
    <xf numFmtId="165" fontId="3" fillId="0" borderId="18" xfId="0" applyNumberFormat="1" applyFont="1" applyBorder="1" applyAlignment="1" applyProtection="1">
      <alignment horizontal="left" vertical="top" wrapText="1"/>
      <protection locked="0"/>
    </xf>
    <xf numFmtId="0" fontId="0" fillId="0" borderId="0" xfId="0" applyFill="1" applyAlignment="1" applyProtection="1">
      <alignment horizontal="left" vertical="top" wrapText="1"/>
    </xf>
    <xf numFmtId="0" fontId="3" fillId="0" borderId="1" xfId="3" applyBorder="1" applyAlignment="1">
      <alignment horizontal="left" vertical="top" wrapText="1"/>
    </xf>
    <xf numFmtId="0" fontId="3" fillId="3" borderId="1" xfId="0" applyFont="1" applyFill="1" applyBorder="1" applyAlignment="1">
      <alignment vertical="top" wrapText="1"/>
    </xf>
    <xf numFmtId="0" fontId="5" fillId="9" borderId="1" xfId="0" applyFont="1" applyFill="1" applyBorder="1" applyAlignment="1" applyProtection="1">
      <alignment horizontal="left" vertical="top" wrapText="1"/>
    </xf>
    <xf numFmtId="0" fontId="5" fillId="9" borderId="1" xfId="6" applyFont="1" applyFill="1" applyBorder="1" applyAlignment="1">
      <alignment horizontal="left" vertical="top" wrapText="1"/>
    </xf>
    <xf numFmtId="14" fontId="0" fillId="0" borderId="0" xfId="0" applyNumberFormat="1"/>
    <xf numFmtId="0" fontId="4" fillId="0" borderId="1" xfId="3" applyFont="1" applyBorder="1" applyAlignment="1">
      <alignment horizontal="left" vertical="top" wrapText="1"/>
    </xf>
    <xf numFmtId="0" fontId="0" fillId="0" borderId="0" xfId="0" applyFill="1" applyAlignment="1">
      <alignment horizontal="left" vertical="top" wrapText="1"/>
    </xf>
    <xf numFmtId="0" fontId="3" fillId="3" borderId="1" xfId="0" applyFont="1" applyFill="1" applyBorder="1" applyAlignment="1">
      <alignment horizontal="left" vertical="top" wrapText="1"/>
    </xf>
    <xf numFmtId="0" fontId="19" fillId="0" borderId="0" xfId="1" applyFont="1" applyAlignment="1">
      <alignment vertical="top" wrapText="1"/>
    </xf>
    <xf numFmtId="0" fontId="7" fillId="7" borderId="29" xfId="2" applyFont="1" applyFill="1" applyBorder="1" applyProtection="1"/>
    <xf numFmtId="0" fontId="3" fillId="7" borderId="30" xfId="2" applyFont="1" applyFill="1" applyBorder="1" applyProtection="1"/>
    <xf numFmtId="0" fontId="3" fillId="7" borderId="31" xfId="2" applyFont="1" applyFill="1" applyBorder="1" applyProtection="1"/>
    <xf numFmtId="0" fontId="5" fillId="6" borderId="29" xfId="2" applyFont="1" applyFill="1" applyBorder="1" applyAlignment="1" applyProtection="1">
      <alignment vertical="center"/>
    </xf>
    <xf numFmtId="0" fontId="5" fillId="6" borderId="30" xfId="2" applyFont="1" applyFill="1" applyBorder="1" applyAlignment="1" applyProtection="1">
      <alignment vertical="center"/>
    </xf>
    <xf numFmtId="0" fontId="5" fillId="6" borderId="31" xfId="2" applyFont="1" applyFill="1" applyBorder="1" applyAlignment="1" applyProtection="1">
      <alignment vertical="center"/>
    </xf>
    <xf numFmtId="0" fontId="5" fillId="5" borderId="32" xfId="2" applyFont="1" applyFill="1" applyBorder="1" applyAlignment="1" applyProtection="1">
      <alignment vertical="center"/>
    </xf>
    <xf numFmtId="0" fontId="5" fillId="3" borderId="25" xfId="2" applyFont="1" applyFill="1" applyBorder="1" applyAlignment="1" applyProtection="1">
      <alignment vertical="center"/>
    </xf>
    <xf numFmtId="0" fontId="5" fillId="0" borderId="25" xfId="0" applyFont="1" applyBorder="1" applyAlignment="1" applyProtection="1">
      <alignment vertical="center"/>
    </xf>
    <xf numFmtId="0" fontId="2" fillId="4" borderId="32" xfId="2" applyFill="1" applyBorder="1" applyAlignment="1" applyProtection="1">
      <alignment vertical="center"/>
    </xf>
    <xf numFmtId="0" fontId="4" fillId="3" borderId="32" xfId="2" applyFont="1" applyFill="1" applyBorder="1" applyAlignment="1" applyProtection="1">
      <alignment vertical="center" wrapText="1"/>
    </xf>
    <xf numFmtId="0" fontId="4" fillId="0" borderId="32" xfId="2" applyFont="1" applyBorder="1" applyAlignment="1" applyProtection="1">
      <alignment horizontal="left" vertical="top" wrapText="1"/>
      <protection locked="0"/>
    </xf>
    <xf numFmtId="164" fontId="4" fillId="3" borderId="32" xfId="2" applyNumberFormat="1" applyFont="1" applyFill="1" applyBorder="1" applyAlignment="1" applyProtection="1">
      <alignment vertical="center" wrapText="1"/>
    </xf>
    <xf numFmtId="164" fontId="4" fillId="0" borderId="32" xfId="2" applyNumberFormat="1" applyFont="1" applyBorder="1" applyAlignment="1" applyProtection="1">
      <alignment horizontal="left" vertical="top" wrapText="1"/>
      <protection locked="0"/>
    </xf>
    <xf numFmtId="0" fontId="5" fillId="5" borderId="25" xfId="2" applyFont="1" applyFill="1" applyBorder="1" applyProtection="1"/>
    <xf numFmtId="0" fontId="5" fillId="4" borderId="29" xfId="2" applyFont="1" applyFill="1" applyBorder="1" applyAlignment="1" applyProtection="1">
      <alignment vertical="center"/>
    </xf>
    <xf numFmtId="0" fontId="5" fillId="4" borderId="30" xfId="2" applyFont="1" applyFill="1" applyBorder="1" applyAlignment="1" applyProtection="1">
      <alignment vertical="center"/>
    </xf>
    <xf numFmtId="0" fontId="5" fillId="4" borderId="33" xfId="2" applyFont="1" applyFill="1" applyBorder="1" applyAlignment="1" applyProtection="1">
      <alignment vertical="center"/>
    </xf>
    <xf numFmtId="0" fontId="5" fillId="4" borderId="25" xfId="2" applyFont="1" applyFill="1" applyBorder="1" applyAlignment="1" applyProtection="1">
      <alignment vertical="center"/>
    </xf>
    <xf numFmtId="0" fontId="5" fillId="8" borderId="29" xfId="2" applyFont="1" applyFill="1" applyBorder="1" applyAlignment="1" applyProtection="1">
      <alignment vertical="top"/>
    </xf>
    <xf numFmtId="0" fontId="5" fillId="8" borderId="30" xfId="2" applyFont="1" applyFill="1" applyBorder="1" applyAlignment="1" applyProtection="1">
      <alignment vertical="top"/>
    </xf>
    <xf numFmtId="0" fontId="5" fillId="8" borderId="33" xfId="2" applyFont="1" applyFill="1" applyBorder="1" applyAlignment="1" applyProtection="1">
      <alignment vertical="top"/>
    </xf>
    <xf numFmtId="0" fontId="3" fillId="3" borderId="29" xfId="2" applyFont="1" applyFill="1" applyBorder="1" applyAlignment="1" applyProtection="1">
      <alignment vertical="top"/>
    </xf>
    <xf numFmtId="0" fontId="3" fillId="3" borderId="30" xfId="2" applyFont="1" applyFill="1" applyBorder="1" applyAlignment="1" applyProtection="1">
      <alignment vertical="top"/>
    </xf>
    <xf numFmtId="0" fontId="3" fillId="3" borderId="33" xfId="2" applyFont="1" applyFill="1" applyBorder="1" applyAlignment="1" applyProtection="1">
      <alignment vertical="top"/>
    </xf>
    <xf numFmtId="0" fontId="5" fillId="8" borderId="25" xfId="2" applyFont="1" applyFill="1" applyBorder="1" applyAlignment="1" applyProtection="1">
      <alignment vertical="top"/>
    </xf>
    <xf numFmtId="0" fontId="3" fillId="3" borderId="25" xfId="2" applyFont="1" applyFill="1" applyBorder="1" applyAlignment="1" applyProtection="1">
      <alignment vertical="top"/>
    </xf>
    <xf numFmtId="0" fontId="5" fillId="8" borderId="34" xfId="2" applyFont="1" applyFill="1" applyBorder="1" applyAlignment="1" applyProtection="1">
      <alignment vertical="top"/>
    </xf>
    <xf numFmtId="0" fontId="5" fillId="8" borderId="20" xfId="2" applyFont="1" applyFill="1" applyBorder="1" applyAlignment="1" applyProtection="1">
      <alignment vertical="top"/>
    </xf>
    <xf numFmtId="0" fontId="5" fillId="8" borderId="20" xfId="0" applyFont="1" applyFill="1" applyBorder="1" applyAlignment="1" applyProtection="1">
      <alignment vertical="top"/>
    </xf>
    <xf numFmtId="0" fontId="5" fillId="4" borderId="1" xfId="0" applyFont="1" applyFill="1" applyBorder="1" applyAlignment="1" applyProtection="1">
      <alignment vertical="top" wrapText="1"/>
      <protection locked="0"/>
    </xf>
    <xf numFmtId="0" fontId="5" fillId="9" borderId="16" xfId="0" applyFont="1" applyFill="1" applyBorder="1" applyAlignment="1" applyProtection="1">
      <alignment horizontal="left" vertical="top" wrapText="1"/>
    </xf>
    <xf numFmtId="0" fontId="3" fillId="0" borderId="1" xfId="0" applyFont="1" applyBorder="1" applyAlignment="1">
      <alignment horizontal="left" vertical="top" wrapText="1"/>
    </xf>
    <xf numFmtId="0" fontId="3" fillId="0" borderId="1" xfId="0" applyFont="1" applyBorder="1" applyAlignment="1" applyProtection="1">
      <alignment horizontal="left" vertical="top" wrapText="1"/>
      <protection locked="0"/>
    </xf>
    <xf numFmtId="0" fontId="19" fillId="0" borderId="1" xfId="3" applyFont="1" applyBorder="1" applyAlignment="1">
      <alignment horizontal="left" vertical="top" wrapText="1"/>
    </xf>
    <xf numFmtId="0" fontId="19" fillId="0" borderId="1" xfId="0" applyFont="1" applyBorder="1" applyAlignment="1">
      <alignment horizontal="left" vertical="top" wrapText="1"/>
    </xf>
    <xf numFmtId="0" fontId="3" fillId="0" borderId="1" xfId="0" applyFont="1" applyBorder="1" applyAlignment="1">
      <alignment horizontal="left" vertical="top"/>
    </xf>
    <xf numFmtId="0" fontId="3" fillId="0" borderId="35" xfId="5" applyFont="1" applyBorder="1" applyAlignment="1">
      <alignment vertical="top" wrapText="1"/>
    </xf>
    <xf numFmtId="0" fontId="16" fillId="0" borderId="0" xfId="3" applyFont="1" applyAlignment="1">
      <alignment wrapText="1"/>
    </xf>
    <xf numFmtId="0" fontId="5" fillId="2" borderId="0" xfId="0" applyFont="1" applyFill="1" applyAlignment="1">
      <alignment horizontal="left" vertical="top" wrapText="1"/>
    </xf>
    <xf numFmtId="0" fontId="16" fillId="0" borderId="1" xfId="0" applyFont="1" applyFill="1" applyBorder="1" applyAlignment="1" applyProtection="1">
      <alignment horizontal="left" vertical="top" wrapText="1" readingOrder="1"/>
    </xf>
    <xf numFmtId="0" fontId="5" fillId="5" borderId="39" xfId="0" applyFont="1" applyFill="1" applyBorder="1" applyProtection="1"/>
    <xf numFmtId="0" fontId="5" fillId="5" borderId="40" xfId="0" applyFont="1" applyFill="1" applyBorder="1" applyProtection="1"/>
    <xf numFmtId="0" fontId="5" fillId="5" borderId="40" xfId="0" applyFont="1" applyFill="1" applyBorder="1" applyAlignment="1" applyProtection="1">
      <alignment horizontal="left" vertical="top" wrapText="1"/>
    </xf>
    <xf numFmtId="0" fontId="5" fillId="5" borderId="36" xfId="0" applyFont="1" applyFill="1" applyBorder="1" applyProtection="1">
      <protection locked="0"/>
    </xf>
    <xf numFmtId="0" fontId="5" fillId="5" borderId="40" xfId="0" applyFont="1" applyFill="1" applyBorder="1" applyProtection="1">
      <protection locked="0"/>
    </xf>
    <xf numFmtId="0" fontId="5" fillId="0" borderId="41" xfId="0" applyFont="1" applyFill="1" applyBorder="1" applyProtection="1">
      <protection locked="0"/>
    </xf>
    <xf numFmtId="0" fontId="5" fillId="2" borderId="42" xfId="0" applyFont="1" applyFill="1" applyBorder="1" applyAlignment="1" applyProtection="1">
      <alignment horizontal="left" vertical="top" wrapText="1"/>
    </xf>
    <xf numFmtId="0" fontId="0" fillId="3" borderId="36" xfId="0" applyFill="1" applyBorder="1" applyAlignment="1">
      <alignment vertical="top" wrapText="1"/>
    </xf>
    <xf numFmtId="0" fontId="5" fillId="5" borderId="43" xfId="2" applyFont="1" applyFill="1" applyBorder="1" applyAlignment="1" applyProtection="1">
      <alignment vertical="center"/>
    </xf>
    <xf numFmtId="0" fontId="5" fillId="5" borderId="41" xfId="2" applyFont="1" applyFill="1" applyBorder="1" applyAlignment="1" applyProtection="1">
      <alignment vertical="center"/>
    </xf>
    <xf numFmtId="0" fontId="5" fillId="3" borderId="43" xfId="2" applyFont="1" applyFill="1" applyBorder="1" applyAlignment="1" applyProtection="1">
      <alignment vertical="center"/>
    </xf>
    <xf numFmtId="0" fontId="5" fillId="0" borderId="43" xfId="0" applyFont="1" applyBorder="1" applyAlignment="1" applyProtection="1">
      <alignment vertical="center"/>
    </xf>
    <xf numFmtId="0" fontId="2" fillId="4" borderId="43" xfId="2" applyFill="1" applyBorder="1" applyAlignment="1" applyProtection="1">
      <alignment vertical="center"/>
    </xf>
    <xf numFmtId="0" fontId="2" fillId="4" borderId="41" xfId="2" applyFill="1" applyBorder="1" applyAlignment="1" applyProtection="1">
      <alignment vertical="center"/>
    </xf>
    <xf numFmtId="0" fontId="5" fillId="5" borderId="39" xfId="0" applyFont="1" applyFill="1" applyBorder="1" applyAlignment="1">
      <alignment vertical="center"/>
    </xf>
    <xf numFmtId="0" fontId="5" fillId="5" borderId="40" xfId="0" applyFont="1" applyFill="1" applyBorder="1"/>
    <xf numFmtId="0" fontId="5" fillId="5" borderId="36" xfId="0" applyFont="1" applyFill="1" applyBorder="1"/>
    <xf numFmtId="0" fontId="5" fillId="3" borderId="37" xfId="0" applyFont="1" applyFill="1" applyBorder="1" applyAlignment="1">
      <alignment vertical="center"/>
    </xf>
    <xf numFmtId="0" fontId="5" fillId="3" borderId="38" xfId="0" applyFont="1" applyFill="1" applyBorder="1" applyAlignment="1">
      <alignment vertical="center"/>
    </xf>
    <xf numFmtId="0" fontId="0" fillId="3" borderId="37" xfId="0" applyFill="1" applyBorder="1"/>
    <xf numFmtId="0" fontId="0" fillId="3" borderId="38" xfId="0" applyFill="1" applyBorder="1"/>
    <xf numFmtId="0" fontId="5" fillId="4" borderId="37" xfId="0" applyFont="1" applyFill="1" applyBorder="1"/>
    <xf numFmtId="0" fontId="5" fillId="4" borderId="40" xfId="0" applyFont="1" applyFill="1" applyBorder="1" applyAlignment="1">
      <alignment vertical="center"/>
    </xf>
    <xf numFmtId="0" fontId="5" fillId="4" borderId="36" xfId="0" applyFont="1" applyFill="1" applyBorder="1" applyAlignment="1">
      <alignment vertical="center"/>
    </xf>
    <xf numFmtId="0" fontId="5" fillId="6" borderId="39" xfId="0" applyFont="1" applyFill="1" applyBorder="1"/>
    <xf numFmtId="0" fontId="9" fillId="4" borderId="44"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5" fillId="6" borderId="39" xfId="0" applyFont="1" applyFill="1" applyBorder="1" applyAlignment="1">
      <alignment vertical="center"/>
    </xf>
    <xf numFmtId="0" fontId="5" fillId="6" borderId="40" xfId="0" applyFont="1" applyFill="1" applyBorder="1" applyAlignment="1">
      <alignment vertical="center"/>
    </xf>
    <xf numFmtId="0" fontId="5" fillId="6" borderId="36" xfId="0" applyFont="1" applyFill="1" applyBorder="1" applyAlignment="1">
      <alignment vertical="center"/>
    </xf>
    <xf numFmtId="0" fontId="3" fillId="3" borderId="39" xfId="0" applyFont="1" applyFill="1" applyBorder="1" applyAlignment="1">
      <alignment vertical="center"/>
    </xf>
    <xf numFmtId="0" fontId="3" fillId="3" borderId="40" xfId="0" applyFont="1" applyFill="1" applyBorder="1" applyAlignment="1">
      <alignment vertical="center"/>
    </xf>
    <xf numFmtId="2" fontId="5" fillId="0" borderId="36" xfId="0" applyNumberFormat="1" applyFont="1" applyBorder="1" applyAlignment="1">
      <alignment horizontal="center" vertical="center"/>
    </xf>
    <xf numFmtId="0" fontId="5" fillId="5" borderId="43" xfId="2" applyFont="1" applyFill="1" applyBorder="1" applyProtection="1"/>
    <xf numFmtId="0" fontId="5" fillId="5" borderId="41" xfId="2" applyFont="1" applyFill="1" applyBorder="1" applyProtection="1"/>
    <xf numFmtId="0" fontId="5" fillId="4" borderId="43" xfId="2" applyFont="1" applyFill="1" applyBorder="1" applyAlignment="1" applyProtection="1">
      <alignment vertical="center"/>
    </xf>
    <xf numFmtId="0" fontId="5" fillId="4" borderId="41" xfId="2" applyFont="1" applyFill="1" applyBorder="1" applyAlignment="1" applyProtection="1">
      <alignment vertical="center"/>
    </xf>
    <xf numFmtId="0" fontId="5" fillId="8" borderId="43" xfId="2" applyFont="1" applyFill="1" applyBorder="1" applyAlignment="1" applyProtection="1">
      <alignment vertical="top"/>
    </xf>
    <xf numFmtId="0" fontId="5" fillId="8" borderId="41" xfId="2" applyFont="1" applyFill="1" applyBorder="1" applyAlignment="1" applyProtection="1">
      <alignment vertical="top"/>
    </xf>
    <xf numFmtId="0" fontId="3" fillId="3" borderId="43" xfId="2" applyFont="1" applyFill="1" applyBorder="1" applyAlignment="1" applyProtection="1">
      <alignment vertical="top"/>
    </xf>
    <xf numFmtId="0" fontId="3" fillId="3" borderId="41" xfId="2" applyFont="1" applyFill="1" applyBorder="1" applyAlignment="1" applyProtection="1">
      <alignment vertical="top"/>
    </xf>
    <xf numFmtId="0" fontId="5" fillId="8" borderId="39" xfId="2" applyFont="1" applyFill="1" applyBorder="1" applyAlignment="1" applyProtection="1">
      <alignment vertical="top"/>
    </xf>
    <xf numFmtId="0" fontId="5" fillId="8" borderId="40" xfId="2" applyFont="1" applyFill="1" applyBorder="1" applyAlignment="1" applyProtection="1">
      <alignment vertical="top"/>
    </xf>
    <xf numFmtId="0" fontId="3" fillId="3" borderId="46" xfId="2" applyFont="1" applyFill="1" applyBorder="1" applyAlignment="1" applyProtection="1">
      <alignment horizontal="left" vertical="top"/>
    </xf>
    <xf numFmtId="0" fontId="3" fillId="3" borderId="40" xfId="2" applyFont="1" applyFill="1" applyBorder="1" applyAlignment="1" applyProtection="1">
      <alignment horizontal="left" vertical="top"/>
    </xf>
    <xf numFmtId="0" fontId="3" fillId="3" borderId="36" xfId="2" applyFont="1" applyFill="1" applyBorder="1" applyAlignment="1" applyProtection="1">
      <alignment horizontal="left" vertical="top"/>
    </xf>
    <xf numFmtId="0" fontId="10" fillId="8" borderId="37" xfId="2" applyFont="1" applyFill="1" applyBorder="1" applyAlignment="1" applyProtection="1">
      <alignment vertical="top"/>
    </xf>
    <xf numFmtId="0" fontId="5" fillId="8" borderId="38" xfId="2" applyFont="1" applyFill="1" applyBorder="1" applyAlignment="1" applyProtection="1">
      <alignment vertical="top"/>
    </xf>
    <xf numFmtId="0" fontId="10" fillId="8" borderId="39" xfId="2" applyFont="1" applyFill="1" applyBorder="1" applyAlignment="1" applyProtection="1">
      <alignment vertical="top"/>
    </xf>
    <xf numFmtId="0" fontId="5" fillId="8" borderId="36" xfId="2" applyFont="1" applyFill="1" applyBorder="1" applyAlignment="1" applyProtection="1">
      <alignment vertical="top"/>
    </xf>
    <xf numFmtId="0" fontId="10" fillId="8" borderId="37" xfId="0" applyFont="1" applyFill="1" applyBorder="1" applyAlignment="1" applyProtection="1">
      <alignment vertical="top"/>
    </xf>
    <xf numFmtId="0" fontId="5" fillId="8" borderId="38" xfId="0" applyFont="1" applyFill="1" applyBorder="1" applyAlignment="1" applyProtection="1">
      <alignment vertical="top"/>
    </xf>
    <xf numFmtId="0" fontId="5" fillId="2" borderId="42" xfId="0" applyFont="1" applyFill="1" applyBorder="1" applyAlignment="1">
      <alignment horizontal="left" vertical="top" wrapText="1"/>
    </xf>
    <xf numFmtId="0" fontId="3" fillId="0" borderId="47" xfId="0" applyFont="1" applyBorder="1" applyAlignment="1" applyProtection="1">
      <alignment horizontal="left" vertical="top" wrapText="1"/>
      <protection locked="0"/>
    </xf>
    <xf numFmtId="0" fontId="19" fillId="0" borderId="47" xfId="3" applyFont="1" applyBorder="1" applyAlignment="1">
      <alignment horizontal="left" vertical="top" wrapText="1"/>
    </xf>
    <xf numFmtId="0" fontId="19" fillId="0" borderId="47" xfId="0" applyFont="1" applyBorder="1" applyAlignment="1">
      <alignment horizontal="left" vertical="top" wrapText="1"/>
    </xf>
    <xf numFmtId="0" fontId="4" fillId="0" borderId="47" xfId="3" applyFont="1" applyBorder="1" applyAlignment="1">
      <alignment horizontal="left" vertical="top" wrapText="1"/>
    </xf>
    <xf numFmtId="0" fontId="3" fillId="0" borderId="47" xfId="0" applyFont="1" applyBorder="1" applyAlignment="1">
      <alignment horizontal="left" vertical="top"/>
    </xf>
    <xf numFmtId="0" fontId="3" fillId="0" borderId="47" xfId="0" applyFont="1" applyBorder="1" applyAlignment="1">
      <alignment horizontal="left" vertical="top" wrapText="1"/>
    </xf>
    <xf numFmtId="0" fontId="4" fillId="0" borderId="48" xfId="3" applyFont="1" applyBorder="1" applyAlignment="1">
      <alignment horizontal="left" vertical="top" wrapText="1"/>
    </xf>
    <xf numFmtId="0" fontId="3" fillId="0" borderId="47" xfId="3" applyBorder="1" applyAlignment="1">
      <alignment horizontal="left" vertical="top" wrapText="1"/>
    </xf>
    <xf numFmtId="0" fontId="16" fillId="3" borderId="47" xfId="0" applyFont="1" applyFill="1" applyBorder="1" applyAlignment="1" applyProtection="1">
      <alignment horizontal="left" vertical="top" wrapText="1"/>
    </xf>
    <xf numFmtId="0" fontId="16" fillId="0" borderId="47" xfId="0" applyFont="1" applyFill="1" applyBorder="1" applyAlignment="1" applyProtection="1">
      <alignment horizontal="left" vertical="top" wrapText="1"/>
    </xf>
    <xf numFmtId="0" fontId="19" fillId="0" borderId="47" xfId="0" applyFont="1" applyFill="1" applyBorder="1" applyAlignment="1">
      <alignment vertical="top" wrapText="1"/>
    </xf>
    <xf numFmtId="0" fontId="19" fillId="0" borderId="47" xfId="1" applyFont="1" applyBorder="1" applyAlignment="1">
      <alignment vertical="top" wrapText="1"/>
    </xf>
    <xf numFmtId="0" fontId="3" fillId="0" borderId="47" xfId="5" applyFont="1" applyBorder="1" applyAlignment="1">
      <alignment horizontal="left" vertical="top" wrapText="1"/>
    </xf>
    <xf numFmtId="10" fontId="3" fillId="0" borderId="47" xfId="0" applyNumberFormat="1" applyFont="1" applyFill="1" applyBorder="1" applyAlignment="1" applyProtection="1">
      <alignment horizontal="left" vertical="top" wrapText="1"/>
    </xf>
    <xf numFmtId="0" fontId="14" fillId="3" borderId="47" xfId="0" applyFont="1" applyFill="1" applyBorder="1" applyAlignment="1" applyProtection="1">
      <alignment horizontal="left" vertical="top" wrapText="1"/>
    </xf>
    <xf numFmtId="2" fontId="16" fillId="0" borderId="47" xfId="0" applyNumberFormat="1" applyFont="1" applyFill="1" applyBorder="1" applyAlignment="1" applyProtection="1">
      <alignment horizontal="left" vertical="top" wrapText="1"/>
    </xf>
    <xf numFmtId="0" fontId="3" fillId="3" borderId="47" xfId="0" applyFont="1" applyFill="1" applyBorder="1" applyAlignment="1" applyProtection="1">
      <alignment horizontal="left" vertical="top" wrapText="1"/>
      <protection locked="0"/>
    </xf>
    <xf numFmtId="0" fontId="3" fillId="0" borderId="47" xfId="7" applyBorder="1" applyAlignment="1">
      <alignment horizontal="left" vertical="top" wrapText="1"/>
    </xf>
    <xf numFmtId="10" fontId="3" fillId="0" borderId="47" xfId="7" applyNumberFormat="1" applyBorder="1" applyAlignment="1">
      <alignment horizontal="left" vertical="top" wrapText="1"/>
    </xf>
    <xf numFmtId="0" fontId="19" fillId="3" borderId="47" xfId="0" applyFont="1" applyFill="1" applyBorder="1" applyAlignment="1">
      <alignment vertical="top" wrapText="1"/>
    </xf>
    <xf numFmtId="0" fontId="19" fillId="3" borderId="47" xfId="0" applyFont="1" applyFill="1" applyBorder="1" applyAlignment="1" applyProtection="1">
      <alignment horizontal="left" vertical="top" wrapText="1"/>
    </xf>
    <xf numFmtId="0" fontId="0" fillId="0" borderId="47" xfId="0" applyFill="1" applyBorder="1" applyAlignment="1">
      <alignment horizontal="left" vertical="top" wrapText="1"/>
    </xf>
    <xf numFmtId="0" fontId="3" fillId="0" borderId="47" xfId="0" applyFont="1" applyFill="1" applyBorder="1" applyAlignment="1" applyProtection="1">
      <alignment vertical="top" wrapText="1"/>
      <protection locked="0"/>
    </xf>
    <xf numFmtId="0" fontId="16" fillId="0" borderId="47" xfId="0" applyFont="1" applyFill="1" applyBorder="1" applyAlignment="1" applyProtection="1">
      <alignment vertical="top" wrapText="1"/>
    </xf>
    <xf numFmtId="0" fontId="19" fillId="0" borderId="47" xfId="0" applyFont="1" applyFill="1" applyBorder="1" applyAlignment="1" applyProtection="1">
      <alignment vertical="top" wrapText="1"/>
    </xf>
    <xf numFmtId="0" fontId="19" fillId="0" borderId="47" xfId="0" applyFont="1" applyFill="1" applyBorder="1" applyAlignment="1">
      <alignment horizontal="left" vertical="top" wrapText="1"/>
    </xf>
    <xf numFmtId="0" fontId="0" fillId="0" borderId="47" xfId="0" applyFill="1" applyBorder="1" applyAlignment="1" applyProtection="1">
      <alignment horizontal="left" vertical="top" wrapText="1"/>
      <protection locked="0"/>
    </xf>
    <xf numFmtId="0" fontId="20" fillId="0" borderId="47" xfId="0" applyFont="1" applyFill="1" applyBorder="1" applyAlignment="1">
      <alignment horizontal="left" vertical="top" wrapText="1"/>
    </xf>
    <xf numFmtId="0" fontId="3" fillId="0" borderId="47" xfId="0" quotePrefix="1" applyFont="1" applyFill="1" applyBorder="1" applyAlignment="1" applyProtection="1">
      <alignment vertical="top" wrapText="1"/>
    </xf>
    <xf numFmtId="0" fontId="16" fillId="2" borderId="49" xfId="0" applyFont="1" applyFill="1" applyBorder="1" applyAlignment="1" applyProtection="1">
      <alignment wrapText="1"/>
    </xf>
    <xf numFmtId="0" fontId="16" fillId="6" borderId="50" xfId="0" applyFont="1" applyFill="1" applyBorder="1" applyAlignment="1" applyProtection="1">
      <alignment vertical="center"/>
      <protection locked="0"/>
    </xf>
    <xf numFmtId="0" fontId="16" fillId="2" borderId="50" xfId="0" applyFont="1" applyFill="1" applyBorder="1" applyAlignment="1" applyProtection="1">
      <alignment wrapText="1"/>
    </xf>
    <xf numFmtId="0" fontId="16" fillId="2" borderId="50" xfId="0" applyFont="1" applyFill="1" applyBorder="1" applyAlignment="1" applyProtection="1">
      <alignment horizontal="left" wrapText="1"/>
    </xf>
    <xf numFmtId="0" fontId="16" fillId="2" borderId="50" xfId="0" applyFont="1" applyFill="1" applyBorder="1" applyAlignment="1" applyProtection="1">
      <alignment horizontal="left" vertical="top" wrapText="1"/>
    </xf>
    <xf numFmtId="0" fontId="5" fillId="5" borderId="51" xfId="0" applyFont="1" applyFill="1" applyBorder="1" applyProtection="1"/>
    <xf numFmtId="0" fontId="5" fillId="5" borderId="52" xfId="0" applyFont="1" applyFill="1" applyBorder="1" applyProtection="1"/>
    <xf numFmtId="0" fontId="5" fillId="5" borderId="52" xfId="0" applyFont="1" applyFill="1" applyBorder="1" applyAlignment="1" applyProtection="1">
      <alignment horizontal="left" vertical="top" wrapText="1"/>
    </xf>
    <xf numFmtId="0" fontId="5" fillId="5" borderId="48" xfId="0" applyFont="1" applyFill="1" applyBorder="1" applyProtection="1">
      <protection locked="0"/>
    </xf>
    <xf numFmtId="0" fontId="5" fillId="5" borderId="52" xfId="0" applyFont="1" applyFill="1" applyBorder="1" applyProtection="1">
      <protection locked="0"/>
    </xf>
    <xf numFmtId="0" fontId="5" fillId="0" borderId="53" xfId="0" applyFont="1" applyFill="1" applyBorder="1" applyProtection="1">
      <protection locked="0"/>
    </xf>
    <xf numFmtId="0" fontId="5" fillId="2" borderId="54" xfId="0" applyFont="1" applyFill="1" applyBorder="1" applyAlignment="1" applyProtection="1">
      <alignment horizontal="left" vertical="top" wrapText="1"/>
    </xf>
    <xf numFmtId="0" fontId="5" fillId="9" borderId="55" xfId="0" applyFont="1" applyFill="1" applyBorder="1" applyAlignment="1" applyProtection="1">
      <alignment horizontal="left" vertical="top" wrapText="1"/>
    </xf>
    <xf numFmtId="0" fontId="5" fillId="9" borderId="55" xfId="6" applyFont="1" applyFill="1" applyBorder="1" applyAlignment="1">
      <alignment horizontal="left" vertical="top" wrapText="1"/>
    </xf>
    <xf numFmtId="0" fontId="5" fillId="4" borderId="55" xfId="0" applyFont="1" applyFill="1" applyBorder="1" applyAlignment="1" applyProtection="1">
      <alignment vertical="top" wrapText="1"/>
      <protection locked="0"/>
    </xf>
    <xf numFmtId="0" fontId="3" fillId="0" borderId="55" xfId="3" applyBorder="1" applyAlignment="1" applyProtection="1">
      <alignment horizontal="left" vertical="top" wrapText="1"/>
      <protection locked="0"/>
    </xf>
    <xf numFmtId="0" fontId="3" fillId="0" borderId="55" xfId="0" applyFont="1" applyFill="1" applyBorder="1" applyAlignment="1">
      <alignment horizontal="left" vertical="top" wrapText="1"/>
    </xf>
    <xf numFmtId="0" fontId="3" fillId="0" borderId="55" xfId="0" applyFont="1" applyBorder="1" applyAlignment="1">
      <alignment horizontal="left" vertical="top" wrapText="1"/>
    </xf>
    <xf numFmtId="0" fontId="3" fillId="0" borderId="55" xfId="3" applyBorder="1" applyAlignment="1">
      <alignment horizontal="left" vertical="top" wrapText="1"/>
    </xf>
    <xf numFmtId="0" fontId="3" fillId="0" borderId="55" xfId="0" applyFont="1" applyBorder="1" applyAlignment="1" applyProtection="1">
      <alignment vertical="top" wrapText="1"/>
      <protection locked="0"/>
    </xf>
    <xf numFmtId="0" fontId="3" fillId="0" borderId="55" xfId="0" applyFont="1" applyFill="1" applyBorder="1" applyAlignment="1" applyProtection="1">
      <alignment vertical="top" wrapText="1"/>
    </xf>
    <xf numFmtId="0" fontId="5" fillId="0" borderId="55" xfId="0" applyFont="1" applyFill="1" applyBorder="1" applyAlignment="1">
      <alignment vertical="top" wrapText="1"/>
    </xf>
    <xf numFmtId="0" fontId="3" fillId="0" borderId="55" xfId="0" applyFont="1" applyFill="1" applyBorder="1" applyAlignment="1" applyProtection="1">
      <alignment horizontal="left" vertical="top" wrapText="1"/>
      <protection locked="0"/>
    </xf>
    <xf numFmtId="0" fontId="16" fillId="0" borderId="55" xfId="0" applyFont="1" applyFill="1" applyBorder="1" applyAlignment="1" applyProtection="1">
      <alignment vertical="top" wrapText="1"/>
      <protection locked="0"/>
    </xf>
    <xf numFmtId="0" fontId="3" fillId="0" borderId="55" xfId="5" applyFont="1" applyBorder="1" applyAlignment="1">
      <alignment vertical="top" wrapText="1"/>
    </xf>
    <xf numFmtId="0" fontId="0" fillId="3" borderId="56" xfId="0" applyFill="1" applyBorder="1" applyAlignment="1">
      <alignment vertical="top" wrapText="1"/>
    </xf>
    <xf numFmtId="0" fontId="0" fillId="3" borderId="55" xfId="0" applyFill="1" applyBorder="1" applyAlignment="1">
      <alignment vertical="top" wrapText="1"/>
    </xf>
    <xf numFmtId="0" fontId="16" fillId="3" borderId="55" xfId="0" applyFont="1" applyFill="1" applyBorder="1" applyAlignment="1">
      <alignment horizontal="left" vertical="top" wrapText="1"/>
    </xf>
    <xf numFmtId="0" fontId="3" fillId="3" borderId="55" xfId="0" applyFont="1" applyFill="1" applyBorder="1" applyAlignment="1">
      <alignment horizontal="left" vertical="top" wrapText="1"/>
    </xf>
    <xf numFmtId="0" fontId="16" fillId="0" borderId="55" xfId="0" applyFont="1" applyBorder="1" applyAlignment="1">
      <alignment horizontal="left" vertical="top" wrapText="1" readingOrder="1"/>
    </xf>
    <xf numFmtId="0" fontId="16" fillId="0" borderId="55" xfId="0" applyFont="1" applyFill="1" applyBorder="1" applyAlignment="1" applyProtection="1">
      <alignment horizontal="left" vertical="top" wrapText="1" readingOrder="1"/>
    </xf>
    <xf numFmtId="0" fontId="16" fillId="0" borderId="55" xfId="0" applyFont="1" applyFill="1" applyBorder="1" applyAlignment="1" applyProtection="1">
      <alignment horizontal="center" vertical="top" wrapText="1"/>
    </xf>
    <xf numFmtId="0" fontId="3" fillId="0" borderId="55" xfId="0" applyFont="1" applyBorder="1" applyAlignment="1" applyProtection="1">
      <alignment horizontal="left" vertical="top" wrapText="1"/>
      <protection locked="0"/>
    </xf>
    <xf numFmtId="0" fontId="19" fillId="0" borderId="55" xfId="3" applyFont="1" applyBorder="1" applyAlignment="1">
      <alignment horizontal="left" vertical="top" wrapText="1"/>
    </xf>
    <xf numFmtId="0" fontId="19" fillId="0" borderId="55" xfId="0" applyFont="1" applyBorder="1" applyAlignment="1">
      <alignment horizontal="left" vertical="top" wrapText="1"/>
    </xf>
    <xf numFmtId="0" fontId="4" fillId="0" borderId="55" xfId="3" applyFont="1" applyBorder="1" applyAlignment="1">
      <alignment horizontal="left" vertical="top" wrapText="1"/>
    </xf>
    <xf numFmtId="0" fontId="3" fillId="0" borderId="55" xfId="0" applyFont="1" applyBorder="1" applyAlignment="1">
      <alignment horizontal="left" vertical="top"/>
    </xf>
    <xf numFmtId="0" fontId="5" fillId="2" borderId="54" xfId="0" applyFont="1" applyFill="1" applyBorder="1" applyAlignment="1">
      <alignment horizontal="left" vertical="top" wrapText="1"/>
    </xf>
    <xf numFmtId="0" fontId="3" fillId="0" borderId="47" xfId="0" applyFont="1" applyFill="1" applyBorder="1" applyAlignment="1" applyProtection="1">
      <alignment horizontal="left" vertical="top" wrapText="1"/>
    </xf>
    <xf numFmtId="0" fontId="5" fillId="2" borderId="57" xfId="0" applyFont="1" applyFill="1" applyBorder="1" applyAlignment="1" applyProtection="1">
      <alignment horizontal="left" vertical="top" wrapText="1"/>
    </xf>
    <xf numFmtId="0" fontId="5" fillId="9" borderId="58" xfId="0" applyFont="1" applyFill="1" applyBorder="1" applyAlignment="1" applyProtection="1">
      <alignment horizontal="left" vertical="top" wrapText="1"/>
    </xf>
    <xf numFmtId="0" fontId="5" fillId="9" borderId="58" xfId="6" applyFont="1" applyFill="1" applyBorder="1" applyAlignment="1">
      <alignment horizontal="left" vertical="top" wrapText="1"/>
    </xf>
    <xf numFmtId="0" fontId="5" fillId="4" borderId="58" xfId="0" applyFont="1" applyFill="1" applyBorder="1" applyAlignment="1" applyProtection="1">
      <alignment vertical="top" wrapText="1"/>
      <protection locked="0"/>
    </xf>
    <xf numFmtId="0" fontId="3" fillId="0" borderId="58" xfId="3" applyBorder="1" applyAlignment="1" applyProtection="1">
      <alignment horizontal="left" vertical="top" wrapText="1"/>
      <protection locked="0"/>
    </xf>
    <xf numFmtId="0" fontId="3" fillId="0" borderId="58" xfId="0" applyFont="1" applyFill="1" applyBorder="1" applyAlignment="1">
      <alignment horizontal="left" vertical="top" wrapText="1"/>
    </xf>
    <xf numFmtId="0" fontId="3" fillId="0" borderId="58" xfId="0" applyFont="1" applyBorder="1" applyAlignment="1">
      <alignment horizontal="left" vertical="top" wrapText="1"/>
    </xf>
    <xf numFmtId="0" fontId="3" fillId="0" borderId="58" xfId="3" applyBorder="1" applyAlignment="1">
      <alignment horizontal="left" vertical="top" wrapText="1"/>
    </xf>
    <xf numFmtId="0" fontId="3" fillId="0" borderId="58" xfId="0" applyFont="1" applyBorder="1" applyAlignment="1" applyProtection="1">
      <alignment vertical="top" wrapText="1"/>
      <protection locked="0"/>
    </xf>
    <xf numFmtId="0" fontId="3" fillId="0" borderId="58" xfId="0" applyFont="1" applyFill="1" applyBorder="1" applyAlignment="1" applyProtection="1">
      <alignment vertical="top" wrapText="1"/>
    </xf>
    <xf numFmtId="0" fontId="5" fillId="0" borderId="58" xfId="0" applyFont="1" applyFill="1" applyBorder="1" applyAlignment="1">
      <alignment vertical="top" wrapText="1"/>
    </xf>
    <xf numFmtId="0" fontId="3" fillId="0" borderId="58" xfId="0" applyFont="1" applyFill="1" applyBorder="1" applyAlignment="1" applyProtection="1">
      <alignment horizontal="left" vertical="top" wrapText="1"/>
      <protection locked="0"/>
    </xf>
    <xf numFmtId="0" fontId="16" fillId="0" borderId="58" xfId="0" applyFont="1" applyFill="1" applyBorder="1" applyAlignment="1" applyProtection="1">
      <alignment vertical="top" wrapText="1"/>
      <protection locked="0"/>
    </xf>
    <xf numFmtId="0" fontId="3" fillId="0" borderId="58" xfId="5" applyFont="1" applyBorder="1" applyAlignment="1">
      <alignment vertical="top" wrapText="1"/>
    </xf>
    <xf numFmtId="0" fontId="0" fillId="3" borderId="59" xfId="0" applyFill="1" applyBorder="1" applyAlignment="1">
      <alignment vertical="top" wrapText="1"/>
    </xf>
    <xf numFmtId="0" fontId="0" fillId="3" borderId="58" xfId="0" applyFill="1" applyBorder="1" applyAlignment="1">
      <alignment vertical="top" wrapText="1"/>
    </xf>
    <xf numFmtId="0" fontId="16" fillId="3" borderId="58" xfId="0" applyFont="1" applyFill="1" applyBorder="1" applyAlignment="1">
      <alignment horizontal="left" vertical="top" wrapText="1"/>
    </xf>
    <xf numFmtId="0" fontId="3" fillId="3" borderId="58" xfId="0" applyFont="1" applyFill="1" applyBorder="1" applyAlignment="1">
      <alignment horizontal="left" vertical="top" wrapText="1"/>
    </xf>
    <xf numFmtId="0" fontId="16" fillId="0" borderId="58" xfId="0" applyFont="1" applyBorder="1" applyAlignment="1">
      <alignment horizontal="left" vertical="top" wrapText="1" readingOrder="1"/>
    </xf>
    <xf numFmtId="0" fontId="16" fillId="0" borderId="58" xfId="0" applyFont="1" applyFill="1" applyBorder="1" applyAlignment="1" applyProtection="1">
      <alignment horizontal="left" vertical="top" wrapText="1" readingOrder="1"/>
    </xf>
    <xf numFmtId="0" fontId="16" fillId="0" borderId="58" xfId="0" applyFont="1" applyFill="1" applyBorder="1" applyAlignment="1" applyProtection="1">
      <alignment horizontal="center" vertical="top" wrapText="1"/>
    </xf>
    <xf numFmtId="0" fontId="3" fillId="0" borderId="58" xfId="0" applyFont="1" applyBorder="1" applyAlignment="1" applyProtection="1">
      <alignment horizontal="left" vertical="top" wrapText="1"/>
      <protection locked="0"/>
    </xf>
    <xf numFmtId="0" fontId="19" fillId="0" borderId="58" xfId="3" applyFont="1" applyBorder="1" applyAlignment="1">
      <alignment horizontal="left" vertical="top" wrapText="1"/>
    </xf>
    <xf numFmtId="0" fontId="19" fillId="0" borderId="58" xfId="0" applyFont="1" applyBorder="1" applyAlignment="1">
      <alignment horizontal="left" vertical="top" wrapText="1"/>
    </xf>
    <xf numFmtId="0" fontId="4" fillId="0" borderId="58" xfId="3" applyFont="1" applyBorder="1" applyAlignment="1">
      <alignment horizontal="left" vertical="top" wrapText="1"/>
    </xf>
    <xf numFmtId="0" fontId="3" fillId="0" borderId="58" xfId="0" applyFont="1" applyBorder="1" applyAlignment="1">
      <alignment horizontal="left" vertical="top"/>
    </xf>
    <xf numFmtId="0" fontId="5" fillId="2" borderId="57" xfId="0" applyFont="1" applyFill="1" applyBorder="1" applyAlignment="1">
      <alignment horizontal="left" vertical="top" wrapText="1"/>
    </xf>
    <xf numFmtId="0" fontId="4" fillId="0" borderId="56" xfId="3" applyFont="1" applyBorder="1" applyAlignment="1">
      <alignment horizontal="left" vertical="top" wrapText="1"/>
    </xf>
    <xf numFmtId="0" fontId="16" fillId="3" borderId="55" xfId="0" applyFont="1" applyFill="1" applyBorder="1" applyAlignment="1" applyProtection="1">
      <alignment horizontal="left" vertical="top" wrapText="1"/>
    </xf>
    <xf numFmtId="0" fontId="16" fillId="0" borderId="55" xfId="0" applyFont="1" applyFill="1" applyBorder="1" applyAlignment="1" applyProtection="1">
      <alignment horizontal="left" vertical="top" wrapText="1"/>
    </xf>
    <xf numFmtId="0" fontId="3" fillId="0" borderId="55" xfId="0" applyFont="1" applyFill="1" applyBorder="1" applyAlignment="1" applyProtection="1">
      <alignment horizontal="left" vertical="top" wrapText="1"/>
    </xf>
    <xf numFmtId="0" fontId="19" fillId="0" borderId="55" xfId="0" applyFont="1" applyFill="1" applyBorder="1" applyAlignment="1">
      <alignment vertical="top" wrapText="1"/>
    </xf>
    <xf numFmtId="0" fontId="19" fillId="0" borderId="55" xfId="1" applyFont="1" applyBorder="1" applyAlignment="1">
      <alignment vertical="top" wrapText="1"/>
    </xf>
    <xf numFmtId="0" fontId="3" fillId="0" borderId="55" xfId="5" applyFont="1" applyBorder="1" applyAlignment="1">
      <alignment horizontal="left" vertical="top" wrapText="1"/>
    </xf>
    <xf numFmtId="0" fontId="14" fillId="3" borderId="55" xfId="0" applyFont="1" applyFill="1" applyBorder="1" applyAlignment="1" applyProtection="1">
      <alignment horizontal="left" vertical="top" wrapText="1"/>
    </xf>
    <xf numFmtId="2" fontId="16" fillId="0" borderId="55" xfId="0" applyNumberFormat="1" applyFont="1" applyFill="1" applyBorder="1" applyAlignment="1" applyProtection="1">
      <alignment horizontal="left" vertical="top" wrapText="1"/>
    </xf>
    <xf numFmtId="0" fontId="3" fillId="3" borderId="55" xfId="0" applyFont="1" applyFill="1" applyBorder="1" applyAlignment="1" applyProtection="1">
      <alignment horizontal="left" vertical="top" wrapText="1"/>
      <protection locked="0"/>
    </xf>
    <xf numFmtId="0" fontId="3" fillId="0" borderId="55" xfId="0" applyFont="1" applyFill="1" applyBorder="1" applyAlignment="1" applyProtection="1">
      <alignment vertical="top" wrapText="1"/>
      <protection locked="0"/>
    </xf>
    <xf numFmtId="0" fontId="3" fillId="0" borderId="55" xfId="7" applyBorder="1" applyAlignment="1">
      <alignment horizontal="left" vertical="top" wrapText="1"/>
    </xf>
    <xf numFmtId="0" fontId="16" fillId="0" borderId="55" xfId="0" applyFont="1" applyFill="1" applyBorder="1" applyAlignment="1" applyProtection="1">
      <alignment vertical="top" wrapText="1"/>
    </xf>
    <xf numFmtId="0" fontId="0" fillId="0" borderId="55" xfId="0" applyFill="1" applyBorder="1" applyAlignment="1">
      <alignment horizontal="left" vertical="top" wrapText="1"/>
    </xf>
    <xf numFmtId="0" fontId="16" fillId="2" borderId="60" xfId="0" applyFont="1" applyFill="1" applyBorder="1" applyAlignment="1" applyProtection="1">
      <alignment wrapText="1"/>
    </xf>
    <xf numFmtId="0" fontId="16" fillId="6" borderId="61" xfId="0" applyFont="1" applyFill="1" applyBorder="1" applyAlignment="1" applyProtection="1">
      <alignment vertical="center"/>
      <protection locked="0"/>
    </xf>
    <xf numFmtId="0" fontId="16" fillId="2" borderId="61" xfId="0" applyFont="1" applyFill="1" applyBorder="1" applyAlignment="1" applyProtection="1">
      <alignment wrapText="1"/>
    </xf>
    <xf numFmtId="0" fontId="16" fillId="2" borderId="61" xfId="0" applyFont="1" applyFill="1" applyBorder="1" applyAlignment="1" applyProtection="1">
      <alignment horizontal="left" wrapText="1"/>
    </xf>
    <xf numFmtId="0" fontId="16" fillId="2" borderId="61" xfId="0" applyFont="1" applyFill="1" applyBorder="1" applyAlignment="1" applyProtection="1">
      <alignment horizontal="left" vertical="top" wrapText="1"/>
    </xf>
    <xf numFmtId="0" fontId="5" fillId="5" borderId="62" xfId="2" applyFont="1" applyFill="1" applyBorder="1"/>
    <xf numFmtId="0" fontId="5" fillId="5" borderId="63" xfId="2" applyFont="1" applyFill="1" applyBorder="1"/>
    <xf numFmtId="49" fontId="5" fillId="5" borderId="63" xfId="2" applyNumberFormat="1" applyFont="1" applyFill="1" applyBorder="1"/>
    <xf numFmtId="0" fontId="5" fillId="4" borderId="57" xfId="2" applyFont="1" applyFill="1" applyBorder="1" applyAlignment="1">
      <alignment horizontal="left" vertical="center" wrapText="1"/>
    </xf>
    <xf numFmtId="49" fontId="5" fillId="4" borderId="57" xfId="2" applyNumberFormat="1" applyFont="1" applyFill="1" applyBorder="1" applyAlignment="1">
      <alignment horizontal="left" vertical="center" wrapText="1"/>
    </xf>
    <xf numFmtId="166" fontId="3" fillId="0" borderId="58" xfId="1" applyNumberFormat="1" applyBorder="1" applyAlignment="1">
      <alignment horizontal="left" vertical="top" wrapText="1"/>
    </xf>
    <xf numFmtId="14" fontId="3" fillId="0" borderId="58" xfId="1" applyNumberFormat="1" applyBorder="1" applyAlignment="1">
      <alignment horizontal="left" vertical="top" wrapText="1"/>
    </xf>
    <xf numFmtId="49" fontId="3" fillId="0" borderId="58" xfId="1" applyNumberFormat="1" applyBorder="1" applyAlignment="1">
      <alignment horizontal="left" vertical="top" wrapText="1"/>
    </xf>
    <xf numFmtId="0" fontId="3" fillId="0" borderId="58" xfId="2" applyFont="1" applyBorder="1" applyAlignment="1">
      <alignment horizontal="left" vertical="top"/>
    </xf>
    <xf numFmtId="166" fontId="16" fillId="0" borderId="64" xfId="0" applyNumberFormat="1" applyFont="1" applyBorder="1" applyAlignment="1">
      <alignment horizontal="left" vertical="top" wrapText="1"/>
    </xf>
    <xf numFmtId="14" fontId="16" fillId="0" borderId="62" xfId="0" applyNumberFormat="1" applyFont="1" applyBorder="1" applyAlignment="1">
      <alignment horizontal="left" vertical="top" wrapText="1"/>
    </xf>
    <xf numFmtId="0" fontId="3" fillId="0" borderId="64" xfId="0" applyFont="1" applyBorder="1" applyAlignment="1">
      <alignment horizontal="left" vertical="top" wrapText="1"/>
    </xf>
    <xf numFmtId="0" fontId="3" fillId="0" borderId="64" xfId="0" applyFont="1" applyBorder="1" applyAlignment="1">
      <alignment horizontal="left" vertical="top"/>
    </xf>
    <xf numFmtId="0" fontId="17" fillId="10" borderId="55" xfId="0" applyFont="1" applyFill="1" applyBorder="1" applyAlignment="1">
      <alignment wrapText="1"/>
    </xf>
    <xf numFmtId="0" fontId="15" fillId="3" borderId="55" xfId="0" applyFont="1" applyFill="1" applyBorder="1" applyAlignment="1">
      <alignment horizontal="left" vertical="center" wrapText="1"/>
    </xf>
    <xf numFmtId="0" fontId="15" fillId="3" borderId="55" xfId="0" applyFont="1" applyFill="1" applyBorder="1" applyAlignment="1">
      <alignment horizontal="center" wrapText="1"/>
    </xf>
    <xf numFmtId="0" fontId="3" fillId="0" borderId="37"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20"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5" fillId="8" borderId="37" xfId="2" applyFont="1" applyFill="1" applyBorder="1" applyAlignment="1" applyProtection="1">
      <alignment horizontal="left" vertical="top"/>
    </xf>
    <xf numFmtId="0" fontId="5" fillId="8" borderId="38" xfId="2" applyFont="1" applyFill="1" applyBorder="1" applyAlignment="1" applyProtection="1">
      <alignment horizontal="left" vertical="top"/>
    </xf>
    <xf numFmtId="0" fontId="5" fillId="8" borderId="20" xfId="2" applyFont="1" applyFill="1" applyBorder="1" applyAlignment="1" applyProtection="1">
      <alignment horizontal="left" vertical="top"/>
    </xf>
    <xf numFmtId="0" fontId="5" fillId="8" borderId="3" xfId="2" applyFont="1" applyFill="1" applyBorder="1" applyAlignment="1" applyProtection="1">
      <alignment horizontal="left" vertical="top"/>
    </xf>
    <xf numFmtId="0" fontId="5" fillId="8" borderId="10" xfId="2" applyFont="1" applyFill="1" applyBorder="1" applyAlignment="1" applyProtection="1">
      <alignment horizontal="left" vertical="top"/>
    </xf>
    <xf numFmtId="0" fontId="5" fillId="8" borderId="4" xfId="2" applyFont="1" applyFill="1" applyBorder="1" applyAlignment="1" applyProtection="1">
      <alignment horizontal="left" vertical="top"/>
    </xf>
    <xf numFmtId="0" fontId="3" fillId="3" borderId="37" xfId="2" applyFont="1" applyFill="1" applyBorder="1" applyAlignment="1" applyProtection="1">
      <alignment horizontal="left" vertical="top" wrapText="1"/>
    </xf>
    <xf numFmtId="0" fontId="3" fillId="3" borderId="38" xfId="2" applyFont="1" applyFill="1" applyBorder="1" applyAlignment="1" applyProtection="1">
      <alignment horizontal="left" vertical="top" wrapText="1"/>
    </xf>
    <xf numFmtId="0" fontId="3" fillId="3" borderId="20" xfId="2" applyFont="1" applyFill="1" applyBorder="1" applyAlignment="1" applyProtection="1">
      <alignment horizontal="left" vertical="top" wrapText="1"/>
    </xf>
    <xf numFmtId="0" fontId="3" fillId="3" borderId="3" xfId="2" applyFont="1" applyFill="1" applyBorder="1" applyAlignment="1" applyProtection="1">
      <alignment horizontal="left" vertical="top" wrapText="1"/>
    </xf>
    <xf numFmtId="0" fontId="3" fillId="3" borderId="10" xfId="2" applyFont="1" applyFill="1" applyBorder="1" applyAlignment="1" applyProtection="1">
      <alignment horizontal="left" vertical="top" wrapText="1"/>
    </xf>
    <xf numFmtId="0" fontId="3" fillId="3" borderId="4" xfId="2" applyFont="1" applyFill="1" applyBorder="1" applyAlignment="1" applyProtection="1">
      <alignment horizontal="left" vertical="top" wrapText="1"/>
    </xf>
    <xf numFmtId="0" fontId="3" fillId="0" borderId="37" xfId="2" applyFont="1" applyFill="1" applyBorder="1" applyAlignment="1" applyProtection="1">
      <alignment horizontal="left" vertical="top" wrapText="1"/>
    </xf>
    <xf numFmtId="0" fontId="3" fillId="0" borderId="38" xfId="2" applyFont="1" applyFill="1" applyBorder="1" applyAlignment="1" applyProtection="1">
      <alignment horizontal="left" vertical="top" wrapText="1"/>
    </xf>
    <xf numFmtId="0" fontId="3" fillId="0" borderId="20" xfId="2" applyFont="1" applyFill="1" applyBorder="1" applyAlignment="1" applyProtection="1">
      <alignment horizontal="left" vertical="top" wrapText="1"/>
    </xf>
    <xf numFmtId="0" fontId="3" fillId="0" borderId="11" xfId="2" applyFont="1" applyFill="1" applyBorder="1" applyAlignment="1" applyProtection="1">
      <alignment horizontal="left" vertical="top" wrapText="1"/>
    </xf>
    <xf numFmtId="0" fontId="3" fillId="0" borderId="0" xfId="2" applyFont="1" applyFill="1" applyAlignment="1" applyProtection="1">
      <alignment horizontal="left" vertical="top" wrapText="1"/>
    </xf>
    <xf numFmtId="0" fontId="3" fillId="0" borderId="5" xfId="2" applyFont="1" applyFill="1" applyBorder="1" applyAlignment="1" applyProtection="1">
      <alignment horizontal="left" vertical="top" wrapText="1"/>
    </xf>
    <xf numFmtId="0" fontId="3" fillId="0" borderId="3" xfId="2" applyFont="1" applyFill="1" applyBorder="1" applyAlignment="1" applyProtection="1">
      <alignment horizontal="left" vertical="top" wrapText="1"/>
    </xf>
    <xf numFmtId="0" fontId="3" fillId="0" borderId="10" xfId="2" applyFont="1" applyFill="1" applyBorder="1" applyAlignment="1" applyProtection="1">
      <alignment horizontal="left" vertical="top" wrapText="1"/>
    </xf>
    <xf numFmtId="0" fontId="3" fillId="0" borderId="4" xfId="2" applyFont="1" applyFill="1" applyBorder="1" applyAlignment="1" applyProtection="1">
      <alignment horizontal="left" vertical="top" wrapText="1"/>
    </xf>
    <xf numFmtId="0" fontId="3" fillId="3" borderId="29" xfId="2" applyFont="1" applyFill="1" applyBorder="1" applyAlignment="1" applyProtection="1">
      <alignment horizontal="left" vertical="top" wrapText="1"/>
    </xf>
    <xf numFmtId="0" fontId="3" fillId="3" borderId="30" xfId="2" applyFont="1" applyFill="1" applyBorder="1" applyAlignment="1" applyProtection="1">
      <alignment horizontal="left" vertical="top"/>
    </xf>
    <xf numFmtId="0" fontId="3" fillId="3" borderId="33" xfId="2" applyFont="1" applyFill="1" applyBorder="1" applyAlignment="1" applyProtection="1">
      <alignment horizontal="left" vertical="top"/>
    </xf>
    <xf numFmtId="0" fontId="3" fillId="3" borderId="9" xfId="2" applyFont="1" applyFill="1" applyBorder="1" applyAlignment="1" applyProtection="1">
      <alignment horizontal="left" vertical="top"/>
    </xf>
    <xf numFmtId="0" fontId="3" fillId="3" borderId="0" xfId="2" applyFont="1" applyFill="1" applyAlignment="1" applyProtection="1">
      <alignment horizontal="left" vertical="top"/>
    </xf>
    <xf numFmtId="0" fontId="3" fillId="3" borderId="14" xfId="2" applyFont="1" applyFill="1" applyBorder="1" applyAlignment="1" applyProtection="1">
      <alignment horizontal="left" vertical="top"/>
    </xf>
    <xf numFmtId="0" fontId="3" fillId="3" borderId="11" xfId="2" applyFont="1" applyFill="1" applyBorder="1" applyAlignment="1" applyProtection="1">
      <alignment horizontal="left" vertical="top" wrapText="1"/>
    </xf>
    <xf numFmtId="0" fontId="3" fillId="3" borderId="0" xfId="2" applyFont="1" applyFill="1" applyAlignment="1" applyProtection="1">
      <alignment horizontal="left" vertical="top" wrapText="1"/>
    </xf>
    <xf numFmtId="0" fontId="3" fillId="3" borderId="5" xfId="2" applyFont="1" applyFill="1" applyBorder="1" applyAlignment="1" applyProtection="1">
      <alignment horizontal="left" vertical="top" wrapText="1"/>
    </xf>
  </cellXfs>
  <cellStyles count="8">
    <cellStyle name="Normal" xfId="0" builtinId="0"/>
    <cellStyle name="Normal 2" xfId="1" xr:uid="{00000000-0005-0000-0000-000001000000}"/>
    <cellStyle name="Normal 2 2" xfId="4" xr:uid="{00000000-0005-0000-0000-000002000000}"/>
    <cellStyle name="Normal 257" xfId="5" xr:uid="{00000000-0005-0000-0000-000003000000}"/>
    <cellStyle name="Normal 3" xfId="2" xr:uid="{00000000-0005-0000-0000-000004000000}"/>
    <cellStyle name="Normal 4" xfId="3" xr:uid="{00000000-0005-0000-0000-000005000000}"/>
    <cellStyle name="Normal 5" xfId="7" xr:uid="{82174796-AA15-48B1-9713-A026126AFF40}"/>
    <cellStyle name="Normal 6" xfId="6" xr:uid="{BEE23203-B7D9-4216-B175-4B315FC9B7BD}"/>
  </cellStyles>
  <dxfs count="404">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5857875</xdr:colOff>
      <xdr:row>0</xdr:row>
      <xdr:rowOff>76200</xdr:rowOff>
    </xdr:from>
    <xdr:ext cx="1187383" cy="1157288"/>
    <xdr:pic>
      <xdr:nvPicPr>
        <xdr:cNvPr id="2" name="Picture 1" descr="The official logo of the IRS" title="IR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2286000" y="76200"/>
          <a:ext cx="1187383" cy="1157288"/>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showGridLines="0" tabSelected="1" zoomScale="80" zoomScaleNormal="80" workbookViewId="0">
      <selection activeCell="C17" sqref="C17"/>
    </sheetView>
  </sheetViews>
  <sheetFormatPr defaultColWidth="18.7265625" defaultRowHeight="12.75" customHeight="1" x14ac:dyDescent="0.35"/>
  <cols>
    <col min="1" max="2" width="11.453125" style="1" customWidth="1"/>
    <col min="3" max="3" width="108.26953125" style="1" customWidth="1"/>
    <col min="4" max="16384" width="18.7265625" style="1"/>
  </cols>
  <sheetData>
    <row r="1" spans="1:3" s="2" customFormat="1" ht="15.5" x14ac:dyDescent="0.35">
      <c r="A1" s="132" t="s">
        <v>0</v>
      </c>
      <c r="B1" s="133"/>
      <c r="C1" s="134"/>
    </row>
    <row r="2" spans="1:3" s="2" customFormat="1" ht="15.5" x14ac:dyDescent="0.35">
      <c r="A2" s="19" t="s">
        <v>1</v>
      </c>
      <c r="B2" s="18"/>
      <c r="C2" s="17"/>
    </row>
    <row r="3" spans="1:3" s="2" customFormat="1" ht="14.5" x14ac:dyDescent="0.35">
      <c r="A3" s="16"/>
      <c r="B3" s="15"/>
      <c r="C3" s="14"/>
    </row>
    <row r="4" spans="1:3" s="2" customFormat="1" ht="14.5" x14ac:dyDescent="0.35">
      <c r="A4" s="16" t="s">
        <v>2</v>
      </c>
      <c r="B4" s="15"/>
      <c r="C4" s="14"/>
    </row>
    <row r="5" spans="1:3" s="2" customFormat="1" ht="14.5" x14ac:dyDescent="0.35">
      <c r="A5" s="16" t="s">
        <v>7071</v>
      </c>
      <c r="B5" s="15"/>
      <c r="C5" s="14"/>
    </row>
    <row r="6" spans="1:3" s="2" customFormat="1" ht="14.5" x14ac:dyDescent="0.35">
      <c r="A6" s="16" t="s">
        <v>3</v>
      </c>
      <c r="B6" s="15"/>
      <c r="C6" s="14"/>
    </row>
    <row r="7" spans="1:3" s="2" customFormat="1" ht="14.5" x14ac:dyDescent="0.35">
      <c r="A7" s="13"/>
      <c r="B7" s="12"/>
      <c r="C7" s="11"/>
    </row>
    <row r="8" spans="1:3" s="2" customFormat="1" ht="18" customHeight="1" x14ac:dyDescent="0.35">
      <c r="A8" s="135" t="s">
        <v>4</v>
      </c>
      <c r="B8" s="136"/>
      <c r="C8" s="137"/>
    </row>
    <row r="9" spans="1:3" s="2" customFormat="1" ht="12.75" customHeight="1" x14ac:dyDescent="0.35">
      <c r="A9" s="10" t="s">
        <v>5</v>
      </c>
      <c r="B9" s="9"/>
      <c r="C9" s="8"/>
    </row>
    <row r="10" spans="1:3" s="2" customFormat="1" ht="14.5" x14ac:dyDescent="0.35">
      <c r="A10" s="10" t="s">
        <v>6</v>
      </c>
      <c r="B10" s="9"/>
      <c r="C10" s="8"/>
    </row>
    <row r="11" spans="1:3" s="2" customFormat="1" ht="14.5" x14ac:dyDescent="0.35">
      <c r="A11" s="10" t="s">
        <v>7</v>
      </c>
      <c r="B11" s="9"/>
      <c r="C11" s="8"/>
    </row>
    <row r="12" spans="1:3" s="2" customFormat="1" ht="14.5" x14ac:dyDescent="0.35">
      <c r="A12" s="10" t="s">
        <v>8</v>
      </c>
      <c r="B12" s="9"/>
      <c r="C12" s="8"/>
    </row>
    <row r="13" spans="1:3" s="2" customFormat="1" ht="14.5" x14ac:dyDescent="0.35">
      <c r="A13" s="10" t="s">
        <v>9</v>
      </c>
      <c r="B13" s="9"/>
      <c r="C13" s="8"/>
    </row>
    <row r="14" spans="1:3" s="2" customFormat="1" ht="4.5" customHeight="1" x14ac:dyDescent="0.35">
      <c r="A14" s="7"/>
      <c r="B14" s="6"/>
      <c r="C14" s="5"/>
    </row>
    <row r="15" spans="1:3" s="2" customFormat="1" ht="14.5" x14ac:dyDescent="0.35">
      <c r="C15" s="4"/>
    </row>
    <row r="16" spans="1:3" s="2" customFormat="1" ht="14.5" x14ac:dyDescent="0.35">
      <c r="A16" s="181" t="s">
        <v>10</v>
      </c>
      <c r="B16" s="182"/>
      <c r="C16" s="138"/>
    </row>
    <row r="17" spans="1:3" s="2" customFormat="1" ht="14.5" x14ac:dyDescent="0.35">
      <c r="A17" s="183" t="s">
        <v>11</v>
      </c>
      <c r="B17" s="139"/>
      <c r="C17" s="119"/>
    </row>
    <row r="18" spans="1:3" s="2" customFormat="1" ht="14.5" x14ac:dyDescent="0.35">
      <c r="A18" s="183" t="s">
        <v>12</v>
      </c>
      <c r="B18" s="139"/>
      <c r="C18" s="119"/>
    </row>
    <row r="19" spans="1:3" s="2" customFormat="1" ht="14.5" x14ac:dyDescent="0.35">
      <c r="A19" s="183" t="s">
        <v>13</v>
      </c>
      <c r="B19" s="139"/>
      <c r="C19" s="119"/>
    </row>
    <row r="20" spans="1:3" s="2" customFormat="1" ht="14.5" x14ac:dyDescent="0.35">
      <c r="A20" s="183" t="s">
        <v>14</v>
      </c>
      <c r="B20" s="139"/>
      <c r="C20" s="120"/>
    </row>
    <row r="21" spans="1:3" s="2" customFormat="1" ht="14.5" x14ac:dyDescent="0.35">
      <c r="A21" s="183" t="s">
        <v>15</v>
      </c>
      <c r="B21" s="139"/>
      <c r="C21" s="121"/>
    </row>
    <row r="22" spans="1:3" s="2" customFormat="1" ht="14.5" x14ac:dyDescent="0.35">
      <c r="A22" s="183" t="s">
        <v>16</v>
      </c>
      <c r="B22" s="139"/>
      <c r="C22" s="119"/>
    </row>
    <row r="23" spans="1:3" s="2" customFormat="1" ht="14.5" x14ac:dyDescent="0.35">
      <c r="A23" s="183" t="s">
        <v>17</v>
      </c>
      <c r="B23" s="139"/>
      <c r="C23" s="119"/>
    </row>
    <row r="24" spans="1:3" s="2" customFormat="1" ht="14.5" x14ac:dyDescent="0.35">
      <c r="A24" s="183" t="s">
        <v>18</v>
      </c>
      <c r="B24" s="139"/>
      <c r="C24" s="119"/>
    </row>
    <row r="25" spans="1:3" s="2" customFormat="1" ht="14.5" x14ac:dyDescent="0.35">
      <c r="A25" s="183" t="s">
        <v>19</v>
      </c>
      <c r="B25" s="139"/>
      <c r="C25" s="119"/>
    </row>
    <row r="26" spans="1:3" s="39" customFormat="1" ht="14.5" x14ac:dyDescent="0.35">
      <c r="A26" s="184" t="s">
        <v>20</v>
      </c>
      <c r="B26" s="140"/>
      <c r="C26" s="119"/>
    </row>
    <row r="27" spans="1:3" s="40" customFormat="1" ht="13" x14ac:dyDescent="0.25">
      <c r="A27" s="184" t="s">
        <v>21</v>
      </c>
      <c r="B27" s="140"/>
      <c r="C27" s="119"/>
    </row>
    <row r="28" spans="1:3" s="2" customFormat="1" ht="14.5" x14ac:dyDescent="0.35">
      <c r="C28" s="4"/>
    </row>
    <row r="29" spans="1:3" s="2" customFormat="1" ht="14.5" x14ac:dyDescent="0.35">
      <c r="A29" s="181" t="s">
        <v>22</v>
      </c>
      <c r="B29" s="182"/>
      <c r="C29" s="138"/>
    </row>
    <row r="30" spans="1:3" s="2" customFormat="1" ht="14.5" x14ac:dyDescent="0.35">
      <c r="A30" s="185"/>
      <c r="B30" s="186"/>
      <c r="C30" s="141"/>
    </row>
    <row r="31" spans="1:3" s="2" customFormat="1" ht="14.5" x14ac:dyDescent="0.35">
      <c r="A31" s="183" t="s">
        <v>23</v>
      </c>
      <c r="B31" s="142"/>
      <c r="C31" s="143"/>
    </row>
    <row r="32" spans="1:3" s="2" customFormat="1" ht="14.5" x14ac:dyDescent="0.35">
      <c r="A32" s="183" t="s">
        <v>24</v>
      </c>
      <c r="B32" s="142"/>
      <c r="C32" s="143"/>
    </row>
    <row r="33" spans="1:3" s="2" customFormat="1" ht="12.75" customHeight="1" x14ac:dyDescent="0.35">
      <c r="A33" s="183" t="s">
        <v>25</v>
      </c>
      <c r="B33" s="142"/>
      <c r="C33" s="143"/>
    </row>
    <row r="34" spans="1:3" s="2" customFormat="1" ht="12.75" customHeight="1" x14ac:dyDescent="0.35">
      <c r="A34" s="183" t="s">
        <v>26</v>
      </c>
      <c r="B34" s="144"/>
      <c r="C34" s="145"/>
    </row>
    <row r="35" spans="1:3" s="2" customFormat="1" ht="14.5" x14ac:dyDescent="0.35">
      <c r="A35" s="183" t="s">
        <v>27</v>
      </c>
      <c r="B35" s="142"/>
      <c r="C35" s="143"/>
    </row>
    <row r="36" spans="1:3" s="2" customFormat="1" ht="14.5" x14ac:dyDescent="0.35">
      <c r="A36" s="185"/>
      <c r="B36" s="186"/>
      <c r="C36" s="141"/>
    </row>
    <row r="37" spans="1:3" s="2" customFormat="1" ht="14.5" x14ac:dyDescent="0.35">
      <c r="A37" s="183" t="s">
        <v>23</v>
      </c>
      <c r="B37" s="142"/>
      <c r="C37" s="143"/>
    </row>
    <row r="38" spans="1:3" s="2" customFormat="1" ht="14.5" x14ac:dyDescent="0.35">
      <c r="A38" s="183" t="s">
        <v>24</v>
      </c>
      <c r="B38" s="142"/>
      <c r="C38" s="143"/>
    </row>
    <row r="39" spans="1:3" s="2" customFormat="1" ht="14.5" x14ac:dyDescent="0.35">
      <c r="A39" s="183" t="s">
        <v>25</v>
      </c>
      <c r="B39" s="142"/>
      <c r="C39" s="143"/>
    </row>
    <row r="40" spans="1:3" s="2" customFormat="1" ht="14.5" x14ac:dyDescent="0.35">
      <c r="A40" s="183" t="s">
        <v>26</v>
      </c>
      <c r="B40" s="144"/>
      <c r="C40" s="145"/>
    </row>
    <row r="41" spans="1:3" s="2" customFormat="1" ht="14.5" x14ac:dyDescent="0.35">
      <c r="A41" s="183" t="s">
        <v>27</v>
      </c>
      <c r="B41" s="142"/>
      <c r="C41" s="143"/>
    </row>
    <row r="42" spans="1:3" s="2" customFormat="1" ht="14.5" x14ac:dyDescent="0.35"/>
    <row r="43" spans="1:3" s="2" customFormat="1" ht="14.5" x14ac:dyDescent="0.35">
      <c r="A43" s="3" t="s">
        <v>28</v>
      </c>
    </row>
    <row r="44" spans="1:3" s="2" customFormat="1" ht="14.5" x14ac:dyDescent="0.35">
      <c r="A44" s="3" t="s">
        <v>29</v>
      </c>
    </row>
    <row r="45" spans="1:3" s="2" customFormat="1" ht="14.5" x14ac:dyDescent="0.35">
      <c r="A45" s="3" t="s">
        <v>30</v>
      </c>
    </row>
    <row r="46" spans="1:3" s="2" customFormat="1" ht="14.5" x14ac:dyDescent="0.35"/>
    <row r="47" spans="1:3" s="2" customFormat="1" ht="12.75" hidden="1" customHeight="1" x14ac:dyDescent="0.35">
      <c r="A47" s="41" t="s">
        <v>31</v>
      </c>
      <c r="B47" s="2" t="s">
        <v>32</v>
      </c>
    </row>
    <row r="48" spans="1:3" s="2" customFormat="1" ht="12.75" hidden="1" customHeight="1" x14ac:dyDescent="0.35">
      <c r="A48" s="41" t="s">
        <v>33</v>
      </c>
      <c r="B48" s="2" t="s">
        <v>34</v>
      </c>
    </row>
    <row r="49" spans="1:2" s="2" customFormat="1" ht="12.75" hidden="1" customHeight="1" x14ac:dyDescent="0.35">
      <c r="A49" s="41" t="s">
        <v>35</v>
      </c>
      <c r="B49" s="2" t="s">
        <v>36</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complete agency name" sqref="C17" xr:uid="{00000000-0002-0000-0000-000003000000}"/>
    <dataValidation allowBlank="1" showInputMessage="1" showErrorMessage="1" prompt="Insert complete agency code" sqref="C18"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date testing occurred" sqref="C20" xr:uid="{00000000-0002-0000-0000-000006000000}"/>
    <dataValidation allowBlank="1" showInputMessage="1" showErrorMessage="1" prompt="Insert date of closing conference" sqref="C21" xr:uid="{00000000-0002-0000-0000-000007000000}"/>
    <dataValidation allowBlank="1" showInputMessage="1" showErrorMessage="1" prompt="Insert agency code(s) for all shared agencies" sqref="C22" xr:uid="{00000000-0002-0000-0000-000008000000}"/>
    <dataValidation allowBlank="1" showInputMessage="1" showErrorMessage="1" prompt="Insert unique identifier for the computer or device" sqref="C24" xr:uid="{00000000-0002-0000-0000-000009000000}"/>
    <dataValidation allowBlank="1" showInputMessage="1" showErrorMessage="1" prompt="Identify OS or App Version and include Service Packs and Builds" sqref="C25"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5"/>
  <sheetViews>
    <sheetView topLeftCell="A10" zoomScale="90" zoomScaleNormal="90" workbookViewId="0">
      <selection activeCell="O12" sqref="O12"/>
    </sheetView>
  </sheetViews>
  <sheetFormatPr defaultColWidth="18.7265625" defaultRowHeight="12.75" customHeight="1" x14ac:dyDescent="0.35"/>
  <cols>
    <col min="1" max="1" width="9.54296875" style="42" customWidth="1"/>
    <col min="2" max="3" width="13" style="42" customWidth="1"/>
    <col min="4" max="5" width="11.453125" style="42" customWidth="1"/>
    <col min="6" max="6" width="13" style="42" customWidth="1"/>
    <col min="7" max="7" width="12.26953125" style="42" customWidth="1"/>
    <col min="8" max="9" width="11.453125" style="42" hidden="1" customWidth="1"/>
    <col min="10" max="10" width="10.54296875" style="42" customWidth="1"/>
    <col min="11" max="11" width="11.453125" style="42" customWidth="1"/>
    <col min="12" max="12" width="5.453125" style="42" customWidth="1"/>
    <col min="13" max="13" width="9.7265625" style="42" customWidth="1"/>
    <col min="14" max="14" width="10.7265625" style="42" customWidth="1"/>
    <col min="15" max="16" width="11" style="42" customWidth="1"/>
    <col min="17" max="16384" width="18.7265625" style="42"/>
  </cols>
  <sheetData>
    <row r="1" spans="1:16" ht="14.5" x14ac:dyDescent="0.35">
      <c r="A1" s="187" t="s">
        <v>37</v>
      </c>
      <c r="B1" s="188"/>
      <c r="C1" s="188"/>
      <c r="D1" s="188"/>
      <c r="E1" s="188"/>
      <c r="F1" s="188"/>
      <c r="G1" s="188"/>
      <c r="H1" s="188"/>
      <c r="I1" s="188"/>
      <c r="J1" s="188"/>
      <c r="K1" s="188"/>
      <c r="L1" s="188"/>
      <c r="M1" s="188"/>
      <c r="N1" s="188"/>
      <c r="O1" s="188"/>
      <c r="P1" s="189"/>
    </row>
    <row r="2" spans="1:16" ht="18" customHeight="1" x14ac:dyDescent="0.35">
      <c r="A2" s="190" t="s">
        <v>38</v>
      </c>
      <c r="B2" s="191"/>
      <c r="C2" s="191"/>
      <c r="D2" s="191"/>
      <c r="E2" s="191"/>
      <c r="F2" s="191"/>
      <c r="G2" s="191"/>
      <c r="H2" s="191"/>
      <c r="I2" s="191"/>
      <c r="J2" s="191"/>
      <c r="K2" s="191"/>
      <c r="L2" s="191"/>
      <c r="M2" s="191"/>
      <c r="N2" s="191"/>
      <c r="O2" s="191"/>
      <c r="P2" s="94"/>
    </row>
    <row r="3" spans="1:16" ht="12.75" customHeight="1" x14ac:dyDescent="0.35">
      <c r="A3" s="111" t="s">
        <v>39</v>
      </c>
      <c r="B3" s="43"/>
      <c r="C3" s="43"/>
      <c r="D3" s="43"/>
      <c r="E3" s="43"/>
      <c r="F3" s="43"/>
      <c r="G3" s="43"/>
      <c r="H3" s="43"/>
      <c r="I3" s="43"/>
      <c r="J3" s="43"/>
      <c r="K3" s="43"/>
      <c r="L3" s="43"/>
      <c r="M3" s="43"/>
      <c r="N3" s="43"/>
      <c r="O3" s="43"/>
      <c r="P3" s="95"/>
    </row>
    <row r="4" spans="1:16" ht="14.5" x14ac:dyDescent="0.35">
      <c r="A4" s="111"/>
      <c r="B4" s="43"/>
      <c r="C4" s="43"/>
      <c r="D4" s="43"/>
      <c r="E4" s="43"/>
      <c r="F4" s="43"/>
      <c r="G4" s="43"/>
      <c r="H4" s="43"/>
      <c r="I4" s="43"/>
      <c r="J4" s="43"/>
      <c r="K4" s="43"/>
      <c r="L4" s="43"/>
      <c r="M4" s="43"/>
      <c r="N4" s="43"/>
      <c r="O4" s="43"/>
      <c r="P4" s="95"/>
    </row>
    <row r="5" spans="1:16" ht="14.5" x14ac:dyDescent="0.35">
      <c r="A5" s="111" t="s">
        <v>40</v>
      </c>
      <c r="B5" s="43"/>
      <c r="C5" s="43"/>
      <c r="D5" s="43"/>
      <c r="E5" s="43"/>
      <c r="F5" s="43"/>
      <c r="G5" s="43"/>
      <c r="H5" s="43"/>
      <c r="I5" s="43"/>
      <c r="J5" s="43"/>
      <c r="K5" s="43"/>
      <c r="L5" s="43"/>
      <c r="M5" s="43"/>
      <c r="N5" s="43"/>
      <c r="O5" s="43"/>
      <c r="P5" s="95"/>
    </row>
    <row r="6" spans="1:16" ht="14.5" x14ac:dyDescent="0.35">
      <c r="A6" s="111" t="s">
        <v>41</v>
      </c>
      <c r="B6" s="43"/>
      <c r="C6" s="43"/>
      <c r="D6" s="43"/>
      <c r="E6" s="43"/>
      <c r="F6" s="43"/>
      <c r="G6" s="43"/>
      <c r="H6" s="43"/>
      <c r="I6" s="43"/>
      <c r="J6" s="43"/>
      <c r="K6" s="43"/>
      <c r="L6" s="43"/>
      <c r="M6" s="43"/>
      <c r="N6" s="43"/>
      <c r="O6" s="43"/>
      <c r="P6" s="95"/>
    </row>
    <row r="7" spans="1:16" ht="14.5" x14ac:dyDescent="0.35">
      <c r="A7" s="112"/>
      <c r="B7" s="113"/>
      <c r="C7" s="113"/>
      <c r="D7" s="113"/>
      <c r="E7" s="113"/>
      <c r="F7" s="113"/>
      <c r="G7" s="113"/>
      <c r="H7" s="113"/>
      <c r="I7" s="113"/>
      <c r="J7" s="113"/>
      <c r="K7" s="113"/>
      <c r="L7" s="113"/>
      <c r="M7" s="113"/>
      <c r="N7" s="113"/>
      <c r="O7" s="113"/>
      <c r="P7" s="110"/>
    </row>
    <row r="8" spans="1:16" ht="12.75" customHeight="1" x14ac:dyDescent="0.35">
      <c r="A8" s="192"/>
      <c r="B8" s="193"/>
      <c r="C8" s="193"/>
      <c r="D8" s="193"/>
      <c r="E8" s="193"/>
      <c r="F8" s="193"/>
      <c r="G8" s="193"/>
      <c r="H8" s="193"/>
      <c r="I8" s="193"/>
      <c r="J8" s="193"/>
      <c r="K8" s="193"/>
      <c r="L8" s="193"/>
      <c r="M8" s="193"/>
      <c r="N8" s="193"/>
      <c r="O8" s="193"/>
      <c r="P8" s="94"/>
    </row>
    <row r="9" spans="1:16" ht="14.5" x14ac:dyDescent="0.35">
      <c r="A9" s="44"/>
      <c r="B9" s="194" t="s">
        <v>42</v>
      </c>
      <c r="C9" s="195"/>
      <c r="D9" s="195"/>
      <c r="E9" s="195"/>
      <c r="F9" s="195"/>
      <c r="G9" s="196"/>
      <c r="P9" s="95"/>
    </row>
    <row r="10" spans="1:16" ht="14.5" x14ac:dyDescent="0.35">
      <c r="A10" s="45"/>
      <c r="B10" s="197" t="s">
        <v>43</v>
      </c>
      <c r="C10" s="46"/>
      <c r="D10" s="47"/>
      <c r="E10" s="47"/>
      <c r="F10" s="47"/>
      <c r="G10" s="48"/>
      <c r="K10" s="96" t="s">
        <v>44</v>
      </c>
      <c r="L10" s="97"/>
      <c r="M10" s="97"/>
      <c r="N10" s="97"/>
      <c r="O10" s="98"/>
      <c r="P10" s="95"/>
    </row>
    <row r="11" spans="1:16" ht="36" x14ac:dyDescent="0.35">
      <c r="A11" s="49"/>
      <c r="B11" s="50" t="s">
        <v>45</v>
      </c>
      <c r="C11" s="198" t="s">
        <v>46</v>
      </c>
      <c r="D11" s="198" t="s">
        <v>47</v>
      </c>
      <c r="E11" s="198" t="s">
        <v>48</v>
      </c>
      <c r="F11" s="198" t="s">
        <v>49</v>
      </c>
      <c r="G11" s="199" t="s">
        <v>50</v>
      </c>
      <c r="K11" s="99" t="s">
        <v>51</v>
      </c>
      <c r="L11" s="100"/>
      <c r="M11" s="101" t="s">
        <v>52</v>
      </c>
      <c r="N11" s="101" t="s">
        <v>53</v>
      </c>
      <c r="O11" s="102" t="s">
        <v>54</v>
      </c>
      <c r="P11" s="95"/>
    </row>
    <row r="12" spans="1:16" ht="14.5" x14ac:dyDescent="0.35">
      <c r="A12" s="45"/>
      <c r="B12" s="51">
        <f>COUNTIF('Windows 10'!J:J,"Pass")</f>
        <v>0</v>
      </c>
      <c r="C12" s="52">
        <f>COUNTIF('Windows 10'!J:J,"Fail")</f>
        <v>0</v>
      </c>
      <c r="D12" s="51">
        <f>COUNTIF('Windows 10'!J:J,"Info")</f>
        <v>0</v>
      </c>
      <c r="E12" s="52">
        <f>COUNTIF('Windows 10'!J:J,"N/A")</f>
        <v>0</v>
      </c>
      <c r="F12" s="51">
        <f>B12+C12</f>
        <v>0</v>
      </c>
      <c r="G12" s="53">
        <f>D24/100</f>
        <v>0</v>
      </c>
      <c r="K12" s="103" t="s">
        <v>55</v>
      </c>
      <c r="L12" s="104"/>
      <c r="M12" s="105">
        <f>COUNTA('Windows 10'!J3:J345)</f>
        <v>0</v>
      </c>
      <c r="N12" s="105">
        <f>O12-M12</f>
        <v>337</v>
      </c>
      <c r="O12" s="106">
        <f>COUNTA('Windows 10'!A3:A345)</f>
        <v>337</v>
      </c>
      <c r="P12" s="95"/>
    </row>
    <row r="13" spans="1:16" ht="12.75" customHeight="1" x14ac:dyDescent="0.35">
      <c r="A13" s="45"/>
      <c r="B13" s="54"/>
      <c r="K13" s="55"/>
      <c r="L13" s="55"/>
      <c r="M13" s="55"/>
      <c r="N13" s="55"/>
      <c r="O13" s="55"/>
      <c r="P13" s="95"/>
    </row>
    <row r="14" spans="1:16" ht="14.25" customHeight="1" x14ac:dyDescent="0.35">
      <c r="A14" s="45"/>
      <c r="B14" s="200" t="s">
        <v>56</v>
      </c>
      <c r="C14" s="201"/>
      <c r="D14" s="201"/>
      <c r="E14" s="201"/>
      <c r="F14" s="201"/>
      <c r="G14" s="202"/>
      <c r="K14" s="55"/>
      <c r="L14" s="55"/>
      <c r="M14" s="55"/>
      <c r="N14" s="55"/>
      <c r="O14" s="55"/>
      <c r="P14" s="95"/>
    </row>
    <row r="15" spans="1:16" ht="15" customHeight="1" x14ac:dyDescent="0.35">
      <c r="A15" s="56"/>
      <c r="B15" s="57" t="s">
        <v>57</v>
      </c>
      <c r="C15" s="57" t="s">
        <v>58</v>
      </c>
      <c r="D15" s="57" t="s">
        <v>59</v>
      </c>
      <c r="E15" s="57" t="s">
        <v>60</v>
      </c>
      <c r="F15" s="57" t="s">
        <v>48</v>
      </c>
      <c r="G15" s="57" t="s">
        <v>61</v>
      </c>
      <c r="H15" s="58" t="s">
        <v>62</v>
      </c>
      <c r="I15" s="58" t="s">
        <v>63</v>
      </c>
      <c r="K15" s="59"/>
      <c r="L15" s="59"/>
      <c r="M15" s="59"/>
      <c r="N15" s="59"/>
      <c r="O15" s="59"/>
      <c r="P15" s="95"/>
    </row>
    <row r="16" spans="1:16" ht="14.5" x14ac:dyDescent="0.35">
      <c r="A16" s="56"/>
      <c r="B16" s="60">
        <v>8</v>
      </c>
      <c r="C16" s="61">
        <f>COUNTIF('Windows 10'!AA:AA,$B16)</f>
        <v>0</v>
      </c>
      <c r="D16" s="62">
        <f>COUNTIFS('Windows 10'!$AA:$AA,$B16,'Windows 10'!$J:$J,D$15)</f>
        <v>0</v>
      </c>
      <c r="E16" s="62">
        <f>COUNTIFS('Windows 10'!$AA:$AA,$B16,'Windows 10'!$J:$J,E$15)</f>
        <v>0</v>
      </c>
      <c r="F16" s="62">
        <f>COUNTIFS('Windows 10'!$AA:$AA,$B16,'Windows 10'!$J:$J,F$15)</f>
        <v>0</v>
      </c>
      <c r="G16" s="63">
        <v>1500</v>
      </c>
      <c r="H16" s="114">
        <f t="shared" ref="H16:H21" si="0">(C16-F16)*(G16)</f>
        <v>0</v>
      </c>
      <c r="I16" s="114">
        <f t="shared" ref="I16:I21" si="1">D16*G16</f>
        <v>0</v>
      </c>
      <c r="P16" s="95"/>
    </row>
    <row r="17" spans="1:16" ht="14.5" x14ac:dyDescent="0.35">
      <c r="A17" s="56"/>
      <c r="B17" s="60">
        <v>7</v>
      </c>
      <c r="C17" s="61">
        <f>COUNTIF('Windows 10'!AA:AA,$B17)</f>
        <v>3</v>
      </c>
      <c r="D17" s="62">
        <f>COUNTIFS('Windows 10'!$AA:$AA,$B17,'Windows 10'!$J:$J,D$15)</f>
        <v>0</v>
      </c>
      <c r="E17" s="62">
        <f>COUNTIFS('Windows 10'!$AA:$AA,$B17,'Windows 10'!$J:$J,E$15)</f>
        <v>0</v>
      </c>
      <c r="F17" s="62">
        <f>COUNTIFS('Windows 10'!$AA:$AA,$B17,'Windows 10'!$J:$J,F$15)</f>
        <v>0</v>
      </c>
      <c r="G17" s="63">
        <v>750</v>
      </c>
      <c r="H17" s="114">
        <f t="shared" si="0"/>
        <v>2250</v>
      </c>
      <c r="I17" s="114">
        <f t="shared" si="1"/>
        <v>0</v>
      </c>
      <c r="K17" s="108"/>
      <c r="P17" s="95"/>
    </row>
    <row r="18" spans="1:16" ht="14.5" x14ac:dyDescent="0.35">
      <c r="A18" s="56"/>
      <c r="B18" s="60">
        <v>6</v>
      </c>
      <c r="C18" s="61">
        <f>COUNTIF('Windows 10'!AA:AA,$B18)</f>
        <v>39</v>
      </c>
      <c r="D18" s="62">
        <f>COUNTIFS('Windows 10'!$AA:$AA,$B18,'Windows 10'!$J:$J,D$15)</f>
        <v>0</v>
      </c>
      <c r="E18" s="62">
        <f>COUNTIFS('Windows 10'!$AA:$AA,$B18,'Windows 10'!$J:$J,E$15)</f>
        <v>0</v>
      </c>
      <c r="F18" s="62">
        <f>COUNTIFS('Windows 10'!$AA:$AA,$B18,'Windows 10'!$J:$J,F$15)</f>
        <v>0</v>
      </c>
      <c r="G18" s="63">
        <v>100</v>
      </c>
      <c r="H18" s="114">
        <f t="shared" si="0"/>
        <v>3900</v>
      </c>
      <c r="I18" s="114">
        <f t="shared" si="1"/>
        <v>0</v>
      </c>
      <c r="P18" s="95"/>
    </row>
    <row r="19" spans="1:16" ht="14.5" x14ac:dyDescent="0.35">
      <c r="A19" s="56"/>
      <c r="B19" s="60">
        <v>5</v>
      </c>
      <c r="C19" s="61">
        <f>COUNTIF('Windows 10'!AA:AA,$B19)</f>
        <v>192</v>
      </c>
      <c r="D19" s="62">
        <f>COUNTIFS('Windows 10'!$AA:$AA,$B19,'Windows 10'!$J:$J,D$15)</f>
        <v>0</v>
      </c>
      <c r="E19" s="62">
        <f>COUNTIFS('Windows 10'!$AA:$AA,$B19,'Windows 10'!$J:$J,E$15)</f>
        <v>0</v>
      </c>
      <c r="F19" s="62">
        <f>COUNTIFS('Windows 10'!$AA:$AA,$B19,'Windows 10'!$J:$J,F$15)</f>
        <v>0</v>
      </c>
      <c r="G19" s="63">
        <v>50</v>
      </c>
      <c r="H19" s="114">
        <f t="shared" si="0"/>
        <v>9600</v>
      </c>
      <c r="I19" s="114">
        <f t="shared" si="1"/>
        <v>0</v>
      </c>
      <c r="P19" s="95"/>
    </row>
    <row r="20" spans="1:16" ht="14.5" x14ac:dyDescent="0.35">
      <c r="A20" s="56"/>
      <c r="B20" s="60">
        <v>4</v>
      </c>
      <c r="C20" s="61">
        <f>COUNTIF('Windows 10'!AA:AA,$B20)</f>
        <v>65</v>
      </c>
      <c r="D20" s="62">
        <f>COUNTIFS('Windows 10'!$AA:$AA,$B20,'Windows 10'!$J:$J,D$15)</f>
        <v>0</v>
      </c>
      <c r="E20" s="62">
        <f>COUNTIFS('Windows 10'!$AA:$AA,$B20,'Windows 10'!$J:$J,E$15)</f>
        <v>0</v>
      </c>
      <c r="F20" s="62">
        <f>COUNTIFS('Windows 10'!$AA:$AA,$B20,'Windows 10'!$J:$J,F$15)</f>
        <v>0</v>
      </c>
      <c r="G20" s="63">
        <v>10</v>
      </c>
      <c r="H20" s="114">
        <f t="shared" si="0"/>
        <v>650</v>
      </c>
      <c r="I20" s="114">
        <f t="shared" si="1"/>
        <v>0</v>
      </c>
      <c r="P20" s="95"/>
    </row>
    <row r="21" spans="1:16" ht="12.75" customHeight="1" x14ac:dyDescent="0.35">
      <c r="A21" s="56"/>
      <c r="B21" s="60">
        <v>3</v>
      </c>
      <c r="C21" s="61">
        <f>COUNTIF('Windows 10'!AA:AA,$B21)</f>
        <v>24</v>
      </c>
      <c r="D21" s="62">
        <f>COUNTIFS('Windows 10'!$AA:$AA,$B21,'Windows 10'!$J:$J,D$15)</f>
        <v>0</v>
      </c>
      <c r="E21" s="62">
        <f>COUNTIFS('Windows 10'!$AA:$AA,$B21,'Windows 10'!$J:$J,E$15)</f>
        <v>0</v>
      </c>
      <c r="F21" s="62">
        <f>COUNTIFS('Windows 10'!$AA:$AA,$B21,'Windows 10'!$J:$J,F$15)</f>
        <v>0</v>
      </c>
      <c r="G21" s="63">
        <v>5</v>
      </c>
      <c r="H21" s="114">
        <f t="shared" si="0"/>
        <v>120</v>
      </c>
      <c r="I21" s="114">
        <f t="shared" si="1"/>
        <v>0</v>
      </c>
      <c r="J21" s="64"/>
      <c r="K21" s="108"/>
      <c r="P21" s="95"/>
    </row>
    <row r="22" spans="1:16" ht="14.5" x14ac:dyDescent="0.35">
      <c r="A22" s="56"/>
      <c r="B22" s="60">
        <v>2</v>
      </c>
      <c r="C22" s="61">
        <f>COUNTIF('Windows 10'!AA:AA,$B22)</f>
        <v>8</v>
      </c>
      <c r="D22" s="62">
        <f>COUNTIFS('Windows 10'!$AA:$AA,$B22,'Windows 10'!$J:$J,D$15)</f>
        <v>0</v>
      </c>
      <c r="E22" s="62">
        <f>COUNTIFS('Windows 10'!$AA:$AA,$B22,'Windows 10'!$J:$J,E$15)</f>
        <v>0</v>
      </c>
      <c r="F22" s="62">
        <f>COUNTIFS('Windows 10'!$AA:$AA,$B22,'Windows 10'!$J:$J,F$15)</f>
        <v>0</v>
      </c>
      <c r="G22" s="63">
        <v>2</v>
      </c>
      <c r="H22" s="114">
        <f>(C22-F22)*(G22)</f>
        <v>16</v>
      </c>
      <c r="I22" s="114">
        <f>D22*G22</f>
        <v>0</v>
      </c>
      <c r="P22" s="95"/>
    </row>
    <row r="23" spans="1:16" ht="15" customHeight="1" x14ac:dyDescent="0.35">
      <c r="A23" s="56"/>
      <c r="B23" s="60">
        <v>1</v>
      </c>
      <c r="C23" s="61">
        <f>COUNTIF('Windows 10'!AA:AA,$B23)</f>
        <v>1</v>
      </c>
      <c r="D23" s="62">
        <f>COUNTIFS('Windows 10'!$AA:$AA,$B23,'Windows 10'!$J:$J,D$15)</f>
        <v>0</v>
      </c>
      <c r="E23" s="62">
        <f>COUNTIFS('Windows 10'!$AA:$AA,$B23,'Windows 10'!$J:$J,E$15)</f>
        <v>0</v>
      </c>
      <c r="F23" s="62">
        <f>COUNTIFS('Windows 10'!$AA:$AA,$B23,'Windows 10'!$J:$J,F$15)</f>
        <v>0</v>
      </c>
      <c r="G23" s="63">
        <v>1</v>
      </c>
      <c r="H23" s="114">
        <f>(C23-F23)*(G23)</f>
        <v>1</v>
      </c>
      <c r="I23" s="114">
        <f>D23*G23</f>
        <v>0</v>
      </c>
      <c r="P23" s="95"/>
    </row>
    <row r="24" spans="1:16" ht="14.5" hidden="1" x14ac:dyDescent="0.35">
      <c r="A24" s="56"/>
      <c r="B24" s="203" t="s">
        <v>64</v>
      </c>
      <c r="C24" s="204"/>
      <c r="D24" s="205">
        <f>SUM(I16:I23)/SUM(H16:H23)*100</f>
        <v>0</v>
      </c>
      <c r="E24" s="109"/>
      <c r="F24" s="109"/>
      <c r="G24" s="109"/>
      <c r="P24" s="95"/>
    </row>
    <row r="25" spans="1:16" ht="12.75" customHeight="1" x14ac:dyDescent="0.35">
      <c r="A25" s="65"/>
      <c r="B25" s="66"/>
      <c r="C25" s="66"/>
      <c r="D25" s="66"/>
      <c r="E25" s="66"/>
      <c r="F25" s="66"/>
      <c r="G25" s="66"/>
      <c r="H25" s="66"/>
      <c r="I25" s="66"/>
      <c r="J25" s="66"/>
      <c r="K25" s="67"/>
      <c r="L25" s="67"/>
      <c r="M25" s="67"/>
      <c r="N25" s="67"/>
      <c r="O25" s="67"/>
      <c r="P25" s="110"/>
    </row>
    <row r="27" spans="1:16" ht="15" customHeight="1" x14ac:dyDescent="0.35">
      <c r="A27" s="107">
        <f>D12+N12</f>
        <v>337</v>
      </c>
      <c r="B27" s="108" t="str">
        <f>"WARNING: THERE IS AT LEAST ONE TEST CASE WITH AN 'INFO' OR BLANK STATUS (SEE ABOVE)"</f>
        <v>WARNING: THERE IS AT LEAST ONE TEST CASE WITH AN 'INFO' OR BLANK STATUS (SEE ABOVE)</v>
      </c>
    </row>
    <row r="29" spans="1:16" ht="12.75" customHeight="1" x14ac:dyDescent="0.35">
      <c r="A29" s="107">
        <f>SUMPRODUCT(--ISERROR(#REF!))</f>
        <v>1</v>
      </c>
      <c r="B29" s="108" t="str">
        <f>"WARNING: THERE IS AT LEAST ONE TEST CASE WITH MULTIPLE OR INVALID ISSUE CODES (SEE TEST CASES TABS)"</f>
        <v>WARNING: THERE IS AT LEAST ONE TEST CASE WITH MULTIPLE OR INVALID ISSUE CODES (SEE TEST CASES TABS)</v>
      </c>
    </row>
    <row r="30" spans="1:16" ht="12.75" customHeight="1" x14ac:dyDescent="0.35">
      <c r="A30" s="192"/>
      <c r="B30" s="193"/>
      <c r="C30" s="193"/>
      <c r="D30" s="193"/>
      <c r="E30" s="193"/>
      <c r="F30" s="193"/>
      <c r="G30" s="193"/>
      <c r="H30" s="193"/>
      <c r="I30" s="193"/>
      <c r="J30" s="193"/>
      <c r="K30" s="193"/>
      <c r="L30" s="193"/>
      <c r="M30" s="193"/>
      <c r="N30" s="193"/>
      <c r="O30" s="193"/>
      <c r="P30" s="94"/>
    </row>
    <row r="31" spans="1:16" ht="14.5" x14ac:dyDescent="0.35">
      <c r="A31" s="44"/>
      <c r="B31" s="194" t="s">
        <v>65</v>
      </c>
      <c r="C31" s="195"/>
      <c r="D31" s="195"/>
      <c r="E31" s="195"/>
      <c r="F31" s="195"/>
      <c r="G31" s="196"/>
      <c r="P31" s="95"/>
    </row>
    <row r="32" spans="1:16" ht="14.5" x14ac:dyDescent="0.35">
      <c r="A32" s="45"/>
      <c r="B32" s="197" t="s">
        <v>43</v>
      </c>
      <c r="C32" s="46"/>
      <c r="D32" s="47"/>
      <c r="E32" s="47"/>
      <c r="F32" s="47"/>
      <c r="G32" s="48"/>
      <c r="K32" s="96" t="s">
        <v>44</v>
      </c>
      <c r="L32" s="97"/>
      <c r="M32" s="97"/>
      <c r="N32" s="97"/>
      <c r="O32" s="98"/>
      <c r="P32" s="95"/>
    </row>
    <row r="33" spans="1:16" ht="36" x14ac:dyDescent="0.35">
      <c r="A33" s="49"/>
      <c r="B33" s="50" t="s">
        <v>45</v>
      </c>
      <c r="C33" s="198" t="s">
        <v>46</v>
      </c>
      <c r="D33" s="198" t="s">
        <v>47</v>
      </c>
      <c r="E33" s="198" t="s">
        <v>48</v>
      </c>
      <c r="F33" s="198" t="s">
        <v>49</v>
      </c>
      <c r="G33" s="199" t="s">
        <v>50</v>
      </c>
      <c r="K33" s="99" t="s">
        <v>51</v>
      </c>
      <c r="L33" s="100"/>
      <c r="M33" s="101" t="s">
        <v>52</v>
      </c>
      <c r="N33" s="101" t="s">
        <v>53</v>
      </c>
      <c r="O33" s="102" t="s">
        <v>54</v>
      </c>
      <c r="P33" s="95"/>
    </row>
    <row r="34" spans="1:16" ht="14.5" x14ac:dyDescent="0.35">
      <c r="A34" s="45"/>
      <c r="B34" s="51">
        <f>COUNTIF('Win10 20H2'!J:J,"Pass")</f>
        <v>0</v>
      </c>
      <c r="C34" s="52">
        <f>COUNTIF('Win10 20H2'!J:J,"Fail")</f>
        <v>0</v>
      </c>
      <c r="D34" s="51">
        <f>COUNTIF('Win10 20H2'!J:J,"Info")</f>
        <v>0</v>
      </c>
      <c r="E34" s="52">
        <f>COUNTIF('Win10 20H2'!J:J,"N/A")</f>
        <v>0</v>
      </c>
      <c r="F34" s="51">
        <f>B34+C34</f>
        <v>0</v>
      </c>
      <c r="G34" s="53">
        <f>D46/100</f>
        <v>0</v>
      </c>
      <c r="K34" s="103" t="s">
        <v>55</v>
      </c>
      <c r="L34" s="104"/>
      <c r="M34" s="105">
        <f>COUNTA('Win10 20H2'!J3:J343)</f>
        <v>0</v>
      </c>
      <c r="N34" s="105">
        <f>O34-M34</f>
        <v>341</v>
      </c>
      <c r="O34" s="106">
        <f>COUNTA('Win10 20H2'!A3:A3345)</f>
        <v>341</v>
      </c>
      <c r="P34" s="95"/>
    </row>
    <row r="35" spans="1:16" ht="12.75" customHeight="1" x14ac:dyDescent="0.35">
      <c r="A35" s="45"/>
      <c r="B35" s="54"/>
      <c r="K35" s="55"/>
      <c r="L35" s="55"/>
      <c r="M35" s="55"/>
      <c r="N35" s="55"/>
      <c r="O35" s="55"/>
      <c r="P35" s="95"/>
    </row>
    <row r="36" spans="1:16" ht="14.25" customHeight="1" x14ac:dyDescent="0.35">
      <c r="A36" s="45"/>
      <c r="B36" s="200" t="s">
        <v>56</v>
      </c>
      <c r="C36" s="201"/>
      <c r="D36" s="201"/>
      <c r="E36" s="201"/>
      <c r="F36" s="201"/>
      <c r="G36" s="202"/>
      <c r="K36" s="55"/>
      <c r="L36" s="55"/>
      <c r="M36" s="55"/>
      <c r="N36" s="55"/>
      <c r="O36" s="55"/>
      <c r="P36" s="95"/>
    </row>
    <row r="37" spans="1:16" ht="15" customHeight="1" x14ac:dyDescent="0.35">
      <c r="A37" s="56"/>
      <c r="B37" s="57" t="s">
        <v>57</v>
      </c>
      <c r="C37" s="57" t="s">
        <v>58</v>
      </c>
      <c r="D37" s="57" t="s">
        <v>59</v>
      </c>
      <c r="E37" s="57" t="s">
        <v>60</v>
      </c>
      <c r="F37" s="57" t="s">
        <v>48</v>
      </c>
      <c r="G37" s="57" t="s">
        <v>61</v>
      </c>
      <c r="H37" s="58" t="s">
        <v>62</v>
      </c>
      <c r="I37" s="58" t="s">
        <v>63</v>
      </c>
      <c r="K37" s="59"/>
      <c r="L37" s="59"/>
      <c r="M37" s="59"/>
      <c r="N37" s="59"/>
      <c r="O37" s="59"/>
      <c r="P37" s="95"/>
    </row>
    <row r="38" spans="1:16" ht="14.5" x14ac:dyDescent="0.35">
      <c r="A38" s="56"/>
      <c r="B38" s="60">
        <v>8</v>
      </c>
      <c r="C38" s="61">
        <f>COUNTIF('Win10 20H2'!AA:AA,$B38)</f>
        <v>0</v>
      </c>
      <c r="D38" s="62">
        <f>COUNTIFS('Win10 20H2'!AA:AA,$B38,'Win10 20H2'!J:J,D$37)</f>
        <v>0</v>
      </c>
      <c r="E38" s="62">
        <f>COUNTIFS('Win10 20H2'!AA:AA,$B38,'Win10 20H2'!J:J,E$37)</f>
        <v>0</v>
      </c>
      <c r="F38" s="62">
        <f>COUNTIFS('Win10 20H2'!AA:AA,$B38,'Win10 20H2'!J:J,F$37)</f>
        <v>0</v>
      </c>
      <c r="G38" s="63">
        <v>1500</v>
      </c>
      <c r="H38" s="114">
        <f t="shared" ref="H38:H43" si="2">(C38-F38)*(G38)</f>
        <v>0</v>
      </c>
      <c r="I38" s="114">
        <f t="shared" ref="I38:I43" si="3">D38*G38</f>
        <v>0</v>
      </c>
      <c r="P38" s="95"/>
    </row>
    <row r="39" spans="1:16" ht="14.5" x14ac:dyDescent="0.35">
      <c r="A39" s="56"/>
      <c r="B39" s="60">
        <v>7</v>
      </c>
      <c r="C39" s="61">
        <f>COUNTIF('Win10 20H2'!AA:AA,$B39)</f>
        <v>3</v>
      </c>
      <c r="D39" s="62">
        <f>COUNTIFS('Win10 20H2'!AA:AA,$B39,'Win10 20H2'!J:J,D$37)</f>
        <v>0</v>
      </c>
      <c r="E39" s="62">
        <f>COUNTIFS('Win10 20H2'!AA:AA,$B39,'Win10 20H2'!J:J,E$37)</f>
        <v>0</v>
      </c>
      <c r="F39" s="62">
        <f>COUNTIFS('Win10 20H2'!AA:AA,$B39,'Win10 20H2'!J:J,F$37)</f>
        <v>0</v>
      </c>
      <c r="G39" s="63">
        <v>750</v>
      </c>
      <c r="H39" s="114">
        <f t="shared" si="2"/>
        <v>2250</v>
      </c>
      <c r="I39" s="114">
        <f t="shared" si="3"/>
        <v>0</v>
      </c>
      <c r="K39" s="108"/>
      <c r="P39" s="95"/>
    </row>
    <row r="40" spans="1:16" ht="14.5" x14ac:dyDescent="0.35">
      <c r="A40" s="56"/>
      <c r="B40" s="60">
        <v>6</v>
      </c>
      <c r="C40" s="61">
        <f>COUNTIF('Win10 20H2'!AA:AA,$B40)</f>
        <v>39</v>
      </c>
      <c r="D40" s="62">
        <f>COUNTIFS('Win10 20H2'!AA:AA,$B40,'Win10 20H2'!J:J,D$37)</f>
        <v>0</v>
      </c>
      <c r="E40" s="62">
        <f>COUNTIFS('Win10 20H2'!AA:AA,$B40,'Win10 20H2'!J:J,E$37)</f>
        <v>0</v>
      </c>
      <c r="F40" s="62">
        <f>COUNTIFS('Win10 20H2'!AA:AA,$B40,'Win10 20H2'!J:J,F$37)</f>
        <v>0</v>
      </c>
      <c r="G40" s="63">
        <v>100</v>
      </c>
      <c r="H40" s="114">
        <f t="shared" si="2"/>
        <v>3900</v>
      </c>
      <c r="I40" s="114">
        <f t="shared" si="3"/>
        <v>0</v>
      </c>
      <c r="P40" s="95"/>
    </row>
    <row r="41" spans="1:16" ht="14.5" x14ac:dyDescent="0.35">
      <c r="A41" s="56"/>
      <c r="B41" s="60">
        <v>5</v>
      </c>
      <c r="C41" s="61">
        <f>COUNTIF('Win10 20H2'!AA:AA,$B41)</f>
        <v>195</v>
      </c>
      <c r="D41" s="62">
        <f>COUNTIFS('Win10 20H2'!AA:AA,$B41,'Win10 20H2'!J:J,D$37)</f>
        <v>0</v>
      </c>
      <c r="E41" s="62">
        <f>COUNTIFS('Win10 20H2'!AA:AA,$B41,'Win10 20H2'!J:J,E$37)</f>
        <v>0</v>
      </c>
      <c r="F41" s="62">
        <f>COUNTIFS('Win10 20H2'!AA:AA,$B41,'Win10 20H2'!J:J,F$37)</f>
        <v>0</v>
      </c>
      <c r="G41" s="63">
        <v>50</v>
      </c>
      <c r="H41" s="114">
        <f t="shared" si="2"/>
        <v>9750</v>
      </c>
      <c r="I41" s="114">
        <f t="shared" si="3"/>
        <v>0</v>
      </c>
      <c r="P41" s="95"/>
    </row>
    <row r="42" spans="1:16" ht="14.5" x14ac:dyDescent="0.35">
      <c r="A42" s="56"/>
      <c r="B42" s="60">
        <v>4</v>
      </c>
      <c r="C42" s="61">
        <f>COUNTIF('Win10 20H2'!AA:AA,$B42)</f>
        <v>65</v>
      </c>
      <c r="D42" s="62">
        <f>COUNTIFS('Win10 20H2'!AA:AA,$B42,'Win10 20H2'!J:J,D$37)</f>
        <v>0</v>
      </c>
      <c r="E42" s="62">
        <f>COUNTIFS('Win10 20H2'!AA:AA,$B42,'Win10 20H2'!J:J,E$37)</f>
        <v>0</v>
      </c>
      <c r="F42" s="62">
        <f>COUNTIFS('Win10 20H2'!AA:AA,$B42,'Win10 20H2'!J:J,F$37)</f>
        <v>0</v>
      </c>
      <c r="G42" s="63">
        <v>10</v>
      </c>
      <c r="H42" s="114">
        <f t="shared" si="2"/>
        <v>650</v>
      </c>
      <c r="I42" s="114">
        <f t="shared" si="3"/>
        <v>0</v>
      </c>
      <c r="P42" s="95"/>
    </row>
    <row r="43" spans="1:16" ht="12.75" customHeight="1" x14ac:dyDescent="0.35">
      <c r="A43" s="56"/>
      <c r="B43" s="60">
        <v>3</v>
      </c>
      <c r="C43" s="61">
        <f>COUNTIF('Win10 20H2'!AA:AA,$B43)</f>
        <v>24</v>
      </c>
      <c r="D43" s="62">
        <f>COUNTIFS('Win10 20H2'!AA:AA,$B43,'Win10 20H2'!J:J,D$37)</f>
        <v>0</v>
      </c>
      <c r="E43" s="62">
        <f>COUNTIFS('Win10 20H2'!AA:AA,$B43,'Win10 20H2'!J:J,E$37)</f>
        <v>0</v>
      </c>
      <c r="F43" s="62">
        <f>COUNTIFS('Win10 20H2'!AA:AA,$B43,'Win10 20H2'!J:J,F$37)</f>
        <v>0</v>
      </c>
      <c r="G43" s="63">
        <v>5</v>
      </c>
      <c r="H43" s="114">
        <f t="shared" si="2"/>
        <v>120</v>
      </c>
      <c r="I43" s="114">
        <f t="shared" si="3"/>
        <v>0</v>
      </c>
      <c r="J43" s="64"/>
      <c r="K43" s="108"/>
      <c r="P43" s="95"/>
    </row>
    <row r="44" spans="1:16" ht="14.5" x14ac:dyDescent="0.35">
      <c r="A44" s="56"/>
      <c r="B44" s="60">
        <v>2</v>
      </c>
      <c r="C44" s="61">
        <f>COUNTIF('Win10 20H2'!AA:AA,$B44)</f>
        <v>9</v>
      </c>
      <c r="D44" s="62">
        <f>COUNTIFS('Win10 20H2'!AA:AA,$B44,'Win10 20H2'!J:J,D$37)</f>
        <v>0</v>
      </c>
      <c r="E44" s="62">
        <f>COUNTIFS('Win10 20H2'!AA:AA,$B44,'Win10 20H2'!J:J,E$37)</f>
        <v>0</v>
      </c>
      <c r="F44" s="62">
        <f>COUNTIFS('Win10 20H2'!AA:AA,$B44,'Win10 20H2'!J:J,F$37)</f>
        <v>0</v>
      </c>
      <c r="G44" s="63">
        <v>2</v>
      </c>
      <c r="H44" s="114">
        <f>(C44-F44)*(G44)</f>
        <v>18</v>
      </c>
      <c r="I44" s="114">
        <f>D44*G44</f>
        <v>0</v>
      </c>
      <c r="P44" s="95"/>
    </row>
    <row r="45" spans="1:16" ht="16.5" customHeight="1" x14ac:dyDescent="0.35">
      <c r="A45" s="56"/>
      <c r="B45" s="60">
        <v>1</v>
      </c>
      <c r="C45" s="61">
        <f>COUNTIF('Win10 20H2'!AA:AA,$B45)</f>
        <v>3</v>
      </c>
      <c r="D45" s="62">
        <f>COUNTIFS('Win10 20H2'!AA:AA,$B45,'Win10 20H2'!J:J,D$37)</f>
        <v>0</v>
      </c>
      <c r="E45" s="62">
        <f>COUNTIFS('Win10 20H2'!AA:AA,$B45,'Win10 20H2'!J:J,E$37)</f>
        <v>0</v>
      </c>
      <c r="F45" s="62">
        <f>COUNTIFS('Win10 20H2'!AA:AA,$B45,'Win10 20H2'!J:J,F$37)</f>
        <v>0</v>
      </c>
      <c r="G45" s="63">
        <v>1</v>
      </c>
      <c r="H45" s="114">
        <f>(C45-F45)*(G45)</f>
        <v>3</v>
      </c>
      <c r="I45" s="114">
        <f>D45*G45</f>
        <v>0</v>
      </c>
      <c r="P45" s="95"/>
    </row>
    <row r="46" spans="1:16" ht="14.5" hidden="1" x14ac:dyDescent="0.35">
      <c r="A46" s="56"/>
      <c r="B46" s="203" t="s">
        <v>64</v>
      </c>
      <c r="C46" s="204"/>
      <c r="D46" s="205">
        <f>SUM(I38:I45)/SUM(H38:H45)*100</f>
        <v>0</v>
      </c>
      <c r="E46" s="109"/>
      <c r="F46" s="109"/>
      <c r="G46" s="109"/>
      <c r="P46" s="95"/>
    </row>
    <row r="47" spans="1:16" ht="12.75" customHeight="1" x14ac:dyDescent="0.35">
      <c r="A47" s="65"/>
      <c r="B47" s="66"/>
      <c r="C47" s="66"/>
      <c r="D47" s="66"/>
      <c r="E47" s="66"/>
      <c r="F47" s="66"/>
      <c r="G47" s="66"/>
      <c r="H47" s="66"/>
      <c r="I47" s="66"/>
      <c r="J47" s="66"/>
      <c r="K47" s="67"/>
      <c r="L47" s="67"/>
      <c r="M47" s="67"/>
      <c r="N47" s="67"/>
      <c r="O47" s="67"/>
      <c r="P47" s="110"/>
    </row>
    <row r="48" spans="1:16" ht="12.75" customHeight="1" x14ac:dyDescent="0.35">
      <c r="A48" s="192"/>
      <c r="B48" s="193"/>
      <c r="C48" s="193"/>
      <c r="D48" s="193"/>
      <c r="E48" s="193"/>
      <c r="F48" s="193"/>
      <c r="G48" s="193"/>
      <c r="H48" s="193"/>
      <c r="I48" s="193"/>
      <c r="J48" s="193"/>
      <c r="K48" s="193"/>
      <c r="L48" s="193"/>
      <c r="M48" s="193"/>
      <c r="N48" s="193"/>
      <c r="O48" s="193"/>
      <c r="P48" s="94"/>
    </row>
    <row r="49" spans="1:16" ht="14.5" x14ac:dyDescent="0.35">
      <c r="A49" s="44"/>
      <c r="B49" s="194" t="s">
        <v>66</v>
      </c>
      <c r="C49" s="195"/>
      <c r="D49" s="195"/>
      <c r="E49" s="195"/>
      <c r="F49" s="195"/>
      <c r="G49" s="196"/>
      <c r="P49" s="95"/>
    </row>
    <row r="50" spans="1:16" ht="14.5" x14ac:dyDescent="0.35">
      <c r="A50" s="45"/>
      <c r="B50" s="197" t="s">
        <v>43</v>
      </c>
      <c r="C50" s="46"/>
      <c r="D50" s="47"/>
      <c r="E50" s="47"/>
      <c r="F50" s="47"/>
      <c r="G50" s="48"/>
      <c r="K50" s="96" t="s">
        <v>44</v>
      </c>
      <c r="L50" s="97"/>
      <c r="M50" s="97"/>
      <c r="N50" s="97"/>
      <c r="O50" s="98"/>
      <c r="P50" s="95"/>
    </row>
    <row r="51" spans="1:16" ht="36" x14ac:dyDescent="0.35">
      <c r="A51" s="49"/>
      <c r="B51" s="50" t="s">
        <v>45</v>
      </c>
      <c r="C51" s="198" t="s">
        <v>46</v>
      </c>
      <c r="D51" s="198" t="s">
        <v>47</v>
      </c>
      <c r="E51" s="198" t="s">
        <v>48</v>
      </c>
      <c r="F51" s="198" t="s">
        <v>49</v>
      </c>
      <c r="G51" s="199" t="s">
        <v>50</v>
      </c>
      <c r="K51" s="99" t="s">
        <v>51</v>
      </c>
      <c r="L51" s="100"/>
      <c r="M51" s="101" t="s">
        <v>52</v>
      </c>
      <c r="N51" s="101" t="s">
        <v>53</v>
      </c>
      <c r="O51" s="102" t="s">
        <v>54</v>
      </c>
      <c r="P51" s="95"/>
    </row>
    <row r="52" spans="1:16" ht="14.5" x14ac:dyDescent="0.35">
      <c r="A52" s="45"/>
      <c r="B52" s="51">
        <f>COUNTIF('Win10 21H1 and 21H2'!J:J,"Pass")</f>
        <v>0</v>
      </c>
      <c r="C52" s="52">
        <f>COUNTIF('Win10 21H1 and 21H2'!J:J,"Fail")</f>
        <v>0</v>
      </c>
      <c r="D52" s="51">
        <f>COUNTIF('Win10 21H1 and 21H2'!J:J,"Info")</f>
        <v>0</v>
      </c>
      <c r="E52" s="52">
        <f>COUNTIF('Win10 21H1 and 21H2'!J:J,"N/A")</f>
        <v>0</v>
      </c>
      <c r="F52" s="51">
        <f>B52+C52</f>
        <v>0</v>
      </c>
      <c r="G52" s="53">
        <f>D64/100</f>
        <v>0</v>
      </c>
      <c r="K52" s="103" t="s">
        <v>55</v>
      </c>
      <c r="L52" s="104"/>
      <c r="M52" s="105">
        <f>COUNTA('Win10 21H1 and 21H2'!J3:J345)</f>
        <v>0</v>
      </c>
      <c r="N52" s="105">
        <f>O52-M52</f>
        <v>335</v>
      </c>
      <c r="O52" s="106">
        <f>COUNTA('Win10 21H1 and 21H2'!A3:A345)</f>
        <v>335</v>
      </c>
      <c r="P52" s="95"/>
    </row>
    <row r="53" spans="1:16" ht="12.75" customHeight="1" x14ac:dyDescent="0.35">
      <c r="A53" s="45"/>
      <c r="B53" s="54"/>
      <c r="K53" s="55"/>
      <c r="L53" s="55"/>
      <c r="M53" s="55"/>
      <c r="N53" s="55"/>
      <c r="O53" s="55"/>
      <c r="P53" s="95"/>
    </row>
    <row r="54" spans="1:16" ht="14.25" customHeight="1" x14ac:dyDescent="0.35">
      <c r="A54" s="45"/>
      <c r="B54" s="200" t="s">
        <v>56</v>
      </c>
      <c r="C54" s="201"/>
      <c r="D54" s="201"/>
      <c r="E54" s="201"/>
      <c r="F54" s="201"/>
      <c r="G54" s="202"/>
      <c r="K54" s="55"/>
      <c r="L54" s="55"/>
      <c r="M54" s="55"/>
      <c r="N54" s="55"/>
      <c r="O54" s="55"/>
      <c r="P54" s="95"/>
    </row>
    <row r="55" spans="1:16" ht="15" customHeight="1" x14ac:dyDescent="0.35">
      <c r="A55" s="56"/>
      <c r="B55" s="57" t="s">
        <v>57</v>
      </c>
      <c r="C55" s="57" t="s">
        <v>58</v>
      </c>
      <c r="D55" s="57" t="s">
        <v>59</v>
      </c>
      <c r="E55" s="57" t="s">
        <v>60</v>
      </c>
      <c r="F55" s="57" t="s">
        <v>48</v>
      </c>
      <c r="G55" s="57" t="s">
        <v>61</v>
      </c>
      <c r="H55" s="58" t="s">
        <v>62</v>
      </c>
      <c r="I55" s="58" t="s">
        <v>63</v>
      </c>
      <c r="K55" s="59"/>
      <c r="L55" s="59"/>
      <c r="M55" s="59"/>
      <c r="N55" s="59"/>
      <c r="O55" s="59"/>
      <c r="P55" s="95"/>
    </row>
    <row r="56" spans="1:16" ht="14.5" x14ac:dyDescent="0.35">
      <c r="A56" s="56"/>
      <c r="B56" s="60">
        <v>8</v>
      </c>
      <c r="C56" s="61">
        <f>COUNTIF('Win10 21H1 and 21H2'!AA:AA,$B56)</f>
        <v>0</v>
      </c>
      <c r="D56" s="62">
        <f>COUNTIFS('Win10 21H1 and 21H2'!AA:AA,$B56,'Win10 21H1 and 21H2'!J:J,D$55)</f>
        <v>0</v>
      </c>
      <c r="E56" s="62">
        <f>COUNTIFS('Win10 21H1 and 21H2'!AA:AA,$B56,'Win10 21H1 and 21H2'!J:J,E$55)</f>
        <v>0</v>
      </c>
      <c r="F56" s="62">
        <f>COUNTIFS('Win10 21H1 and 21H2'!AA:AA,$B56,'Win10 21H1 and 21H2'!J:J,F$55)</f>
        <v>0</v>
      </c>
      <c r="G56" s="63">
        <v>1500</v>
      </c>
      <c r="H56" s="114">
        <f t="shared" ref="H56:H61" si="4">(C56-F56)*(G56)</f>
        <v>0</v>
      </c>
      <c r="I56" s="114">
        <f t="shared" ref="I56:I61" si="5">D56*G56</f>
        <v>0</v>
      </c>
      <c r="P56" s="95"/>
    </row>
    <row r="57" spans="1:16" ht="14.5" x14ac:dyDescent="0.35">
      <c r="A57" s="56"/>
      <c r="B57" s="60">
        <v>7</v>
      </c>
      <c r="C57" s="61">
        <f>COUNTIF('Win10 21H1 and 21H2'!AA:AA,$B57)</f>
        <v>3</v>
      </c>
      <c r="D57" s="62">
        <f>COUNTIFS('Win10 21H1 and 21H2'!AA:AA,$B57,'Win10 21H1 and 21H2'!J:J,D$55)</f>
        <v>0</v>
      </c>
      <c r="E57" s="62">
        <f>COUNTIFS('Win10 21H1 and 21H2'!AA:AA,$B57,'Win10 21H1 and 21H2'!J:J,E$55)</f>
        <v>0</v>
      </c>
      <c r="F57" s="62">
        <f>COUNTIFS('Win10 21H1 and 21H2'!AA:AA,$B57,'Win10 21H1 and 21H2'!J:J,F$55)</f>
        <v>0</v>
      </c>
      <c r="G57" s="63">
        <v>750</v>
      </c>
      <c r="H57" s="114">
        <f t="shared" si="4"/>
        <v>2250</v>
      </c>
      <c r="I57" s="114">
        <f t="shared" si="5"/>
        <v>0</v>
      </c>
      <c r="K57" s="108"/>
      <c r="P57" s="95"/>
    </row>
    <row r="58" spans="1:16" ht="14.5" x14ac:dyDescent="0.35">
      <c r="A58" s="56"/>
      <c r="B58" s="60">
        <v>6</v>
      </c>
      <c r="C58" s="61">
        <f>COUNTIF('Win10 21H1 and 21H2'!AA:AA,$B58)</f>
        <v>39</v>
      </c>
      <c r="D58" s="62">
        <f>COUNTIFS('Win10 21H1 and 21H2'!AA:AA,$B58,'Win10 21H1 and 21H2'!J:J,D$55)</f>
        <v>0</v>
      </c>
      <c r="E58" s="62">
        <f>COUNTIFS('Win10 21H1 and 21H2'!AA:AA,$B58,'Win10 21H1 and 21H2'!J:J,E$55)</f>
        <v>0</v>
      </c>
      <c r="F58" s="62">
        <f>COUNTIFS('Win10 21H1 and 21H2'!AA:AA,$B58,'Win10 21H1 and 21H2'!J:J,F$55)</f>
        <v>0</v>
      </c>
      <c r="G58" s="63">
        <v>100</v>
      </c>
      <c r="H58" s="114">
        <f t="shared" si="4"/>
        <v>3900</v>
      </c>
      <c r="I58" s="114">
        <f t="shared" si="5"/>
        <v>0</v>
      </c>
      <c r="P58" s="95"/>
    </row>
    <row r="59" spans="1:16" ht="14.5" x14ac:dyDescent="0.35">
      <c r="A59" s="56"/>
      <c r="B59" s="60">
        <v>5</v>
      </c>
      <c r="C59" s="61">
        <f>COUNTIF('Win10 21H1 and 21H2'!AA:AA,$B59)</f>
        <v>190</v>
      </c>
      <c r="D59" s="62">
        <f>COUNTIFS('Win10 21H1 and 21H2'!AA:AA,$B59,'Win10 21H1 and 21H2'!J:J,D$55)</f>
        <v>0</v>
      </c>
      <c r="E59" s="62">
        <f>COUNTIFS('Win10 21H1 and 21H2'!AA:AA,$B59,'Win10 21H1 and 21H2'!J:J,E$55)</f>
        <v>0</v>
      </c>
      <c r="F59" s="62">
        <f>COUNTIFS('Win10 21H1 and 21H2'!AA:AA,$B59,'Win10 21H1 and 21H2'!J:J,F$55)</f>
        <v>0</v>
      </c>
      <c r="G59" s="63">
        <v>50</v>
      </c>
      <c r="H59" s="114">
        <f t="shared" si="4"/>
        <v>9500</v>
      </c>
      <c r="I59" s="114">
        <f t="shared" si="5"/>
        <v>0</v>
      </c>
      <c r="P59" s="95"/>
    </row>
    <row r="60" spans="1:16" ht="14.5" x14ac:dyDescent="0.35">
      <c r="A60" s="56"/>
      <c r="B60" s="60">
        <v>4</v>
      </c>
      <c r="C60" s="61">
        <f>COUNTIF('Win10 21H1 and 21H2'!AA:AA,$B60)</f>
        <v>64</v>
      </c>
      <c r="D60" s="62">
        <f>COUNTIFS('Win10 21H1 and 21H2'!AA:AA,$B60,'Win10 21H1 and 21H2'!J:J,D$55)</f>
        <v>0</v>
      </c>
      <c r="E60" s="62">
        <f>COUNTIFS('Win10 21H1 and 21H2'!AA:AA,$B60,'Win10 21H1 and 21H2'!J:J,E$55)</f>
        <v>0</v>
      </c>
      <c r="F60" s="62">
        <f>COUNTIFS('Win10 21H1 and 21H2'!AA:AA,$B60,'Win10 21H1 and 21H2'!J:J,F$55)</f>
        <v>0</v>
      </c>
      <c r="G60" s="63">
        <v>10</v>
      </c>
      <c r="H60" s="114">
        <f t="shared" si="4"/>
        <v>640</v>
      </c>
      <c r="I60" s="114">
        <f t="shared" si="5"/>
        <v>0</v>
      </c>
      <c r="P60" s="95"/>
    </row>
    <row r="61" spans="1:16" ht="12.75" customHeight="1" x14ac:dyDescent="0.35">
      <c r="A61" s="56"/>
      <c r="B61" s="60">
        <v>3</v>
      </c>
      <c r="C61" s="61">
        <f>COUNTIF('Win10 21H1 and 21H2'!AA:AA,$B61)</f>
        <v>24</v>
      </c>
      <c r="D61" s="62">
        <f>COUNTIFS('Win10 21H1 and 21H2'!AA:AA,$B61,'Win10 21H1 and 21H2'!J:J,D$55)</f>
        <v>0</v>
      </c>
      <c r="E61" s="62">
        <f>COUNTIFS('Win10 21H1 and 21H2'!AA:AA,$B61,'Win10 21H1 and 21H2'!J:J,E$55)</f>
        <v>0</v>
      </c>
      <c r="F61" s="62">
        <f>COUNTIFS('Win10 21H1 and 21H2'!AA:AA,$B61,'Win10 21H1 and 21H2'!J:J,F$55)</f>
        <v>0</v>
      </c>
      <c r="G61" s="63">
        <v>5</v>
      </c>
      <c r="H61" s="114">
        <f t="shared" si="4"/>
        <v>120</v>
      </c>
      <c r="I61" s="114">
        <f t="shared" si="5"/>
        <v>0</v>
      </c>
      <c r="J61" s="64"/>
      <c r="K61" s="108"/>
      <c r="P61" s="95"/>
    </row>
    <row r="62" spans="1:16" ht="14.5" x14ac:dyDescent="0.35">
      <c r="A62" s="56"/>
      <c r="B62" s="60">
        <v>2</v>
      </c>
      <c r="C62" s="61">
        <f>COUNTIF('Win10 21H1 and 21H2'!AA:AA,$B62)</f>
        <v>9</v>
      </c>
      <c r="D62" s="62">
        <f>COUNTIFS('Win10 21H1 and 21H2'!AA:AA,$B62,'Win10 21H1 and 21H2'!J:J,D$55)</f>
        <v>0</v>
      </c>
      <c r="E62" s="62">
        <f>COUNTIFS('Win10 21H1 and 21H2'!AA:AA,$B62,'Win10 21H1 and 21H2'!J:J,E$55)</f>
        <v>0</v>
      </c>
      <c r="F62" s="62">
        <f>COUNTIFS('Win10 21H1 and 21H2'!AA:AA,$B62,'Win10 21H1 and 21H2'!J:J,F$55)</f>
        <v>0</v>
      </c>
      <c r="G62" s="63">
        <v>2</v>
      </c>
      <c r="H62" s="114">
        <f>(C62-F62)*(G62)</f>
        <v>18</v>
      </c>
      <c r="I62" s="114">
        <f>D62*G62</f>
        <v>0</v>
      </c>
      <c r="P62" s="95"/>
    </row>
    <row r="63" spans="1:16" ht="16.5" customHeight="1" x14ac:dyDescent="0.35">
      <c r="A63" s="56"/>
      <c r="B63" s="60">
        <v>1</v>
      </c>
      <c r="C63" s="61">
        <f>COUNTIF('Win10 21H1 and 21H2'!AA:AA,$B63)</f>
        <v>3</v>
      </c>
      <c r="D63" s="62">
        <f>COUNTIFS('Win10 21H1 and 21H2'!AA:AA,$B63,'Win10 21H1 and 21H2'!J:J,D$55)</f>
        <v>0</v>
      </c>
      <c r="E63" s="62">
        <f>COUNTIFS('Win10 21H1 and 21H2'!AA:AA,$B63,'Win10 21H1 and 21H2'!J:J,E$55)</f>
        <v>0</v>
      </c>
      <c r="F63" s="62">
        <f>COUNTIFS('Win10 21H1 and 21H2'!AA:AA,$B63,'Win10 21H1 and 21H2'!J:J,F$55)</f>
        <v>0</v>
      </c>
      <c r="G63" s="63">
        <v>1</v>
      </c>
      <c r="H63" s="114">
        <f>(C63-F63)*(G63)</f>
        <v>3</v>
      </c>
      <c r="I63" s="114">
        <f>D63*G63</f>
        <v>0</v>
      </c>
      <c r="P63" s="95"/>
    </row>
    <row r="64" spans="1:16" ht="14.5" hidden="1" x14ac:dyDescent="0.35">
      <c r="A64" s="56"/>
      <c r="B64" s="203" t="s">
        <v>64</v>
      </c>
      <c r="C64" s="204"/>
      <c r="D64" s="205">
        <f>SUM(I56:I63)/SUM(H56:H63)*100</f>
        <v>0</v>
      </c>
      <c r="E64" s="109"/>
      <c r="F64" s="109"/>
      <c r="G64" s="109"/>
      <c r="P64" s="95"/>
    </row>
    <row r="65" spans="1:16" ht="12.75" customHeight="1" x14ac:dyDescent="0.35">
      <c r="A65" s="65"/>
      <c r="B65" s="66"/>
      <c r="C65" s="66"/>
      <c r="D65" s="66"/>
      <c r="E65" s="66"/>
      <c r="F65" s="66"/>
      <c r="G65" s="66"/>
      <c r="H65" s="66"/>
      <c r="I65" s="66"/>
      <c r="J65" s="66"/>
      <c r="K65" s="67"/>
      <c r="L65" s="67"/>
      <c r="M65" s="67"/>
      <c r="N65" s="67"/>
      <c r="O65" s="67"/>
      <c r="P65" s="110"/>
    </row>
  </sheetData>
  <conditionalFormatting sqref="D12">
    <cfRule type="cellIs" dxfId="403" priority="16" stopIfTrue="1" operator="greaterThan">
      <formula>0</formula>
    </cfRule>
  </conditionalFormatting>
  <conditionalFormatting sqref="N12">
    <cfRule type="cellIs" dxfId="402" priority="14" stopIfTrue="1" operator="greaterThan">
      <formula>0</formula>
    </cfRule>
    <cfRule type="cellIs" dxfId="401" priority="15" stopIfTrue="1" operator="lessThan">
      <formula>0</formula>
    </cfRule>
  </conditionalFormatting>
  <conditionalFormatting sqref="B27">
    <cfRule type="expression" dxfId="400" priority="139" stopIfTrue="1">
      <formula>$A$27=0</formula>
    </cfRule>
  </conditionalFormatting>
  <conditionalFormatting sqref="B29">
    <cfRule type="expression" dxfId="399" priority="140" stopIfTrue="1">
      <formula>$A$29=0</formula>
    </cfRule>
  </conditionalFormatting>
  <conditionalFormatting sqref="D34">
    <cfRule type="cellIs" dxfId="398" priority="6" stopIfTrue="1" operator="greaterThan">
      <formula>0</formula>
    </cfRule>
  </conditionalFormatting>
  <conditionalFormatting sqref="N34">
    <cfRule type="cellIs" dxfId="397" priority="4" stopIfTrue="1" operator="greaterThan">
      <formula>0</formula>
    </cfRule>
    <cfRule type="cellIs" dxfId="396" priority="5" stopIfTrue="1" operator="lessThan">
      <formula>0</formula>
    </cfRule>
  </conditionalFormatting>
  <conditionalFormatting sqref="D52">
    <cfRule type="cellIs" dxfId="395" priority="3" stopIfTrue="1" operator="greaterThan">
      <formula>0</formula>
    </cfRule>
  </conditionalFormatting>
  <conditionalFormatting sqref="N52">
    <cfRule type="cellIs" dxfId="394" priority="1" stopIfTrue="1" operator="greaterThan">
      <formula>0</formula>
    </cfRule>
    <cfRule type="cellIs" dxfId="393" priority="2"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7"/>
  <sheetViews>
    <sheetView showGridLines="0" zoomScale="90" zoomScaleNormal="90" workbookViewId="0">
      <selection activeCell="A3" sqref="A3:N15"/>
    </sheetView>
  </sheetViews>
  <sheetFormatPr defaultColWidth="18.7265625" defaultRowHeight="12.75" customHeight="1" x14ac:dyDescent="0.35"/>
  <cols>
    <col min="1" max="13" width="11.453125" style="1" customWidth="1"/>
    <col min="14" max="14" width="9.26953125" style="1" customWidth="1"/>
    <col min="15" max="16384" width="18.7265625" style="20"/>
  </cols>
  <sheetData>
    <row r="1" spans="1:14" ht="14.5" x14ac:dyDescent="0.35">
      <c r="A1" s="206" t="s">
        <v>67</v>
      </c>
      <c r="B1" s="207"/>
      <c r="C1" s="207"/>
      <c r="D1" s="207"/>
      <c r="E1" s="207"/>
      <c r="F1" s="207"/>
      <c r="G1" s="207"/>
      <c r="H1" s="207"/>
      <c r="I1" s="207"/>
      <c r="J1" s="207"/>
      <c r="K1" s="207"/>
      <c r="L1" s="207"/>
      <c r="M1" s="207"/>
      <c r="N1" s="146"/>
    </row>
    <row r="2" spans="1:14" ht="12.75" customHeight="1" x14ac:dyDescent="0.35">
      <c r="A2" s="147" t="s">
        <v>68</v>
      </c>
      <c r="B2" s="148"/>
      <c r="C2" s="148"/>
      <c r="D2" s="148"/>
      <c r="E2" s="148"/>
      <c r="F2" s="148"/>
      <c r="G2" s="148"/>
      <c r="H2" s="148"/>
      <c r="I2" s="148"/>
      <c r="J2" s="148"/>
      <c r="K2" s="148"/>
      <c r="L2" s="148"/>
      <c r="M2" s="148"/>
      <c r="N2" s="149"/>
    </row>
    <row r="3" spans="1:14" s="35" customFormat="1" ht="15.65" customHeight="1" x14ac:dyDescent="0.25">
      <c r="A3" s="374" t="s">
        <v>7072</v>
      </c>
      <c r="B3" s="375"/>
      <c r="C3" s="375"/>
      <c r="D3" s="375"/>
      <c r="E3" s="375"/>
      <c r="F3" s="375"/>
      <c r="G3" s="375"/>
      <c r="H3" s="375"/>
      <c r="I3" s="375"/>
      <c r="J3" s="375"/>
      <c r="K3" s="375"/>
      <c r="L3" s="375"/>
      <c r="M3" s="375"/>
      <c r="N3" s="376"/>
    </row>
    <row r="4" spans="1:14" s="35" customFormat="1" ht="15.65" customHeight="1" x14ac:dyDescent="0.25">
      <c r="A4" s="377"/>
      <c r="B4" s="378"/>
      <c r="C4" s="378"/>
      <c r="D4" s="378"/>
      <c r="E4" s="378"/>
      <c r="F4" s="378"/>
      <c r="G4" s="378"/>
      <c r="H4" s="378"/>
      <c r="I4" s="378"/>
      <c r="J4" s="378"/>
      <c r="K4" s="378"/>
      <c r="L4" s="378"/>
      <c r="M4" s="378"/>
      <c r="N4" s="379"/>
    </row>
    <row r="5" spans="1:14" s="35" customFormat="1" ht="15.65" customHeight="1" x14ac:dyDescent="0.25">
      <c r="A5" s="377"/>
      <c r="B5" s="378"/>
      <c r="C5" s="378"/>
      <c r="D5" s="378"/>
      <c r="E5" s="378"/>
      <c r="F5" s="378"/>
      <c r="G5" s="378"/>
      <c r="H5" s="378"/>
      <c r="I5" s="378"/>
      <c r="J5" s="378"/>
      <c r="K5" s="378"/>
      <c r="L5" s="378"/>
      <c r="M5" s="378"/>
      <c r="N5" s="379"/>
    </row>
    <row r="6" spans="1:14" s="35" customFormat="1" ht="15.65" customHeight="1" x14ac:dyDescent="0.25">
      <c r="A6" s="377"/>
      <c r="B6" s="378"/>
      <c r="C6" s="378"/>
      <c r="D6" s="378"/>
      <c r="E6" s="378"/>
      <c r="F6" s="378"/>
      <c r="G6" s="378"/>
      <c r="H6" s="378"/>
      <c r="I6" s="378"/>
      <c r="J6" s="378"/>
      <c r="K6" s="378"/>
      <c r="L6" s="378"/>
      <c r="M6" s="378"/>
      <c r="N6" s="379"/>
    </row>
    <row r="7" spans="1:14" s="35" customFormat="1" ht="15.65" customHeight="1" x14ac:dyDescent="0.25">
      <c r="A7" s="377"/>
      <c r="B7" s="378"/>
      <c r="C7" s="378"/>
      <c r="D7" s="378"/>
      <c r="E7" s="378"/>
      <c r="F7" s="378"/>
      <c r="G7" s="378"/>
      <c r="H7" s="378"/>
      <c r="I7" s="378"/>
      <c r="J7" s="378"/>
      <c r="K7" s="378"/>
      <c r="L7" s="378"/>
      <c r="M7" s="378"/>
      <c r="N7" s="379"/>
    </row>
    <row r="8" spans="1:14" s="35" customFormat="1" ht="15.65" customHeight="1" x14ac:dyDescent="0.25">
      <c r="A8" s="377"/>
      <c r="B8" s="378"/>
      <c r="C8" s="378"/>
      <c r="D8" s="378"/>
      <c r="E8" s="378"/>
      <c r="F8" s="378"/>
      <c r="G8" s="378"/>
      <c r="H8" s="378"/>
      <c r="I8" s="378"/>
      <c r="J8" s="378"/>
      <c r="K8" s="378"/>
      <c r="L8" s="378"/>
      <c r="M8" s="378"/>
      <c r="N8" s="379"/>
    </row>
    <row r="9" spans="1:14" s="35" customFormat="1" ht="15.65" customHeight="1" x14ac:dyDescent="0.25">
      <c r="A9" s="377"/>
      <c r="B9" s="378"/>
      <c r="C9" s="378"/>
      <c r="D9" s="378"/>
      <c r="E9" s="378"/>
      <c r="F9" s="378"/>
      <c r="G9" s="378"/>
      <c r="H9" s="378"/>
      <c r="I9" s="378"/>
      <c r="J9" s="378"/>
      <c r="K9" s="378"/>
      <c r="L9" s="378"/>
      <c r="M9" s="378"/>
      <c r="N9" s="379"/>
    </row>
    <row r="10" spans="1:14" s="35" customFormat="1" ht="15.65" customHeight="1" x14ac:dyDescent="0.25">
      <c r="A10" s="377"/>
      <c r="B10" s="378"/>
      <c r="C10" s="378"/>
      <c r="D10" s="378"/>
      <c r="E10" s="378"/>
      <c r="F10" s="378"/>
      <c r="G10" s="378"/>
      <c r="H10" s="378"/>
      <c r="I10" s="378"/>
      <c r="J10" s="378"/>
      <c r="K10" s="378"/>
      <c r="L10" s="378"/>
      <c r="M10" s="378"/>
      <c r="N10" s="379"/>
    </row>
    <row r="11" spans="1:14" s="35" customFormat="1" ht="15.65" customHeight="1" x14ac:dyDescent="0.25">
      <c r="A11" s="377"/>
      <c r="B11" s="378"/>
      <c r="C11" s="378"/>
      <c r="D11" s="378"/>
      <c r="E11" s="378"/>
      <c r="F11" s="378"/>
      <c r="G11" s="378"/>
      <c r="H11" s="378"/>
      <c r="I11" s="378"/>
      <c r="J11" s="378"/>
      <c r="K11" s="378"/>
      <c r="L11" s="378"/>
      <c r="M11" s="378"/>
      <c r="N11" s="379"/>
    </row>
    <row r="12" spans="1:14" s="35" customFormat="1" ht="15.65" customHeight="1" x14ac:dyDescent="0.25">
      <c r="A12" s="377"/>
      <c r="B12" s="378"/>
      <c r="C12" s="378"/>
      <c r="D12" s="378"/>
      <c r="E12" s="378"/>
      <c r="F12" s="378"/>
      <c r="G12" s="378"/>
      <c r="H12" s="378"/>
      <c r="I12" s="378"/>
      <c r="J12" s="378"/>
      <c r="K12" s="378"/>
      <c r="L12" s="378"/>
      <c r="M12" s="378"/>
      <c r="N12" s="379"/>
    </row>
    <row r="13" spans="1:14" s="35" customFormat="1" ht="15.65" customHeight="1" x14ac:dyDescent="0.25">
      <c r="A13" s="377"/>
      <c r="B13" s="378"/>
      <c r="C13" s="378"/>
      <c r="D13" s="378"/>
      <c r="E13" s="378"/>
      <c r="F13" s="378"/>
      <c r="G13" s="378"/>
      <c r="H13" s="378"/>
      <c r="I13" s="378"/>
      <c r="J13" s="378"/>
      <c r="K13" s="378"/>
      <c r="L13" s="378"/>
      <c r="M13" s="378"/>
      <c r="N13" s="379"/>
    </row>
    <row r="14" spans="1:14" s="35" customFormat="1" ht="15.65" customHeight="1" x14ac:dyDescent="0.25">
      <c r="A14" s="377"/>
      <c r="B14" s="378"/>
      <c r="C14" s="378"/>
      <c r="D14" s="378"/>
      <c r="E14" s="378"/>
      <c r="F14" s="378"/>
      <c r="G14" s="378"/>
      <c r="H14" s="378"/>
      <c r="I14" s="378"/>
      <c r="J14" s="378"/>
      <c r="K14" s="378"/>
      <c r="L14" s="378"/>
      <c r="M14" s="378"/>
      <c r="N14" s="379"/>
    </row>
    <row r="15" spans="1:14" s="35" customFormat="1" ht="45.5" customHeight="1" x14ac:dyDescent="0.25">
      <c r="A15" s="380"/>
      <c r="B15" s="381"/>
      <c r="C15" s="381"/>
      <c r="D15" s="381"/>
      <c r="E15" s="381"/>
      <c r="F15" s="381"/>
      <c r="G15" s="381"/>
      <c r="H15" s="381"/>
      <c r="I15" s="381"/>
      <c r="J15" s="381"/>
      <c r="K15" s="381"/>
      <c r="L15" s="381"/>
      <c r="M15" s="381"/>
      <c r="N15" s="382"/>
    </row>
    <row r="16" spans="1:14" s="35" customFormat="1" ht="12.75" customHeight="1" x14ac:dyDescent="0.25">
      <c r="A16" s="208" t="s">
        <v>69</v>
      </c>
      <c r="B16" s="209"/>
      <c r="C16" s="209"/>
      <c r="D16" s="209"/>
      <c r="E16" s="209"/>
      <c r="F16" s="209"/>
      <c r="G16" s="209"/>
      <c r="H16" s="209"/>
      <c r="I16" s="209"/>
      <c r="J16" s="209"/>
      <c r="K16" s="209"/>
      <c r="L16" s="209"/>
      <c r="M16" s="209"/>
      <c r="N16" s="150"/>
    </row>
    <row r="17" spans="1:14" s="35" customFormat="1" ht="12.75" customHeight="1" x14ac:dyDescent="0.25">
      <c r="A17" s="151" t="s">
        <v>70</v>
      </c>
      <c r="B17" s="152"/>
      <c r="C17" s="153"/>
      <c r="D17" s="154" t="s">
        <v>71</v>
      </c>
      <c r="E17" s="155"/>
      <c r="F17" s="155"/>
      <c r="G17" s="155"/>
      <c r="H17" s="155"/>
      <c r="I17" s="155"/>
      <c r="J17" s="155"/>
      <c r="K17" s="155"/>
      <c r="L17" s="155"/>
      <c r="M17" s="155"/>
      <c r="N17" s="156"/>
    </row>
    <row r="18" spans="1:14" s="35" customFormat="1" ht="13" x14ac:dyDescent="0.25">
      <c r="A18" s="29"/>
      <c r="B18" s="28"/>
      <c r="C18" s="27"/>
      <c r="D18" s="26" t="s">
        <v>72</v>
      </c>
      <c r="E18" s="25"/>
      <c r="F18" s="25"/>
      <c r="G18" s="25"/>
      <c r="H18" s="25"/>
      <c r="I18" s="25"/>
      <c r="J18" s="25"/>
      <c r="K18" s="25"/>
      <c r="L18" s="25"/>
      <c r="M18" s="25"/>
      <c r="N18" s="24"/>
    </row>
    <row r="19" spans="1:14" s="35" customFormat="1" ht="12.75" customHeight="1" x14ac:dyDescent="0.25">
      <c r="A19" s="210" t="s">
        <v>73</v>
      </c>
      <c r="B19" s="211"/>
      <c r="C19" s="157"/>
      <c r="D19" s="212" t="s">
        <v>74</v>
      </c>
      <c r="E19" s="213"/>
      <c r="F19" s="213"/>
      <c r="G19" s="213"/>
      <c r="H19" s="213"/>
      <c r="I19" s="213"/>
      <c r="J19" s="213"/>
      <c r="K19" s="213"/>
      <c r="L19" s="213"/>
      <c r="M19" s="213"/>
      <c r="N19" s="158"/>
    </row>
    <row r="20" spans="1:14" ht="12.75" customHeight="1" x14ac:dyDescent="0.35">
      <c r="A20" s="151" t="s">
        <v>75</v>
      </c>
      <c r="B20" s="152"/>
      <c r="C20" s="153"/>
      <c r="D20" s="154" t="s">
        <v>76</v>
      </c>
      <c r="E20" s="155"/>
      <c r="F20" s="155"/>
      <c r="G20" s="155"/>
      <c r="H20" s="155"/>
      <c r="I20" s="155"/>
      <c r="J20" s="155"/>
      <c r="K20" s="155"/>
      <c r="L20" s="155"/>
      <c r="M20" s="155"/>
      <c r="N20" s="156"/>
    </row>
    <row r="21" spans="1:14" s="35" customFormat="1" ht="12.75" customHeight="1" x14ac:dyDescent="0.25">
      <c r="A21" s="151" t="s">
        <v>77</v>
      </c>
      <c r="B21" s="152"/>
      <c r="C21" s="153"/>
      <c r="D21" s="383" t="s">
        <v>78</v>
      </c>
      <c r="E21" s="384"/>
      <c r="F21" s="384"/>
      <c r="G21" s="384"/>
      <c r="H21" s="384"/>
      <c r="I21" s="384"/>
      <c r="J21" s="384"/>
      <c r="K21" s="384"/>
      <c r="L21" s="384"/>
      <c r="M21" s="384"/>
      <c r="N21" s="385"/>
    </row>
    <row r="22" spans="1:14" s="35" customFormat="1" ht="13" x14ac:dyDescent="0.25">
      <c r="A22" s="34"/>
      <c r="B22" s="22"/>
      <c r="C22" s="33"/>
      <c r="D22" s="386"/>
      <c r="E22" s="387"/>
      <c r="F22" s="387"/>
      <c r="G22" s="387"/>
      <c r="H22" s="387"/>
      <c r="I22" s="387"/>
      <c r="J22" s="387"/>
      <c r="K22" s="387"/>
      <c r="L22" s="387"/>
      <c r="M22" s="387"/>
      <c r="N22" s="388"/>
    </row>
    <row r="23" spans="1:14" s="35" customFormat="1" ht="12.75" customHeight="1" x14ac:dyDescent="0.25">
      <c r="A23" s="214" t="s">
        <v>79</v>
      </c>
      <c r="B23" s="215"/>
      <c r="C23" s="159"/>
      <c r="D23" s="216" t="s">
        <v>80</v>
      </c>
      <c r="E23" s="217"/>
      <c r="F23" s="217"/>
      <c r="G23" s="217"/>
      <c r="H23" s="217"/>
      <c r="I23" s="217"/>
      <c r="J23" s="217"/>
      <c r="K23" s="217"/>
      <c r="L23" s="217"/>
      <c r="M23" s="217"/>
      <c r="N23" s="218"/>
    </row>
    <row r="24" spans="1:14" ht="12.75" customHeight="1" x14ac:dyDescent="0.35">
      <c r="A24" s="34" t="s">
        <v>81</v>
      </c>
      <c r="B24" s="22"/>
      <c r="C24" s="33"/>
      <c r="D24" s="32" t="s">
        <v>82</v>
      </c>
      <c r="E24" s="31"/>
      <c r="F24" s="31"/>
      <c r="G24" s="31"/>
      <c r="H24" s="31"/>
      <c r="I24" s="31"/>
      <c r="J24" s="31"/>
      <c r="K24" s="31"/>
      <c r="L24" s="31"/>
      <c r="M24" s="31"/>
      <c r="N24" s="30"/>
    </row>
    <row r="25" spans="1:14" ht="14.5" x14ac:dyDescent="0.35">
      <c r="A25" s="29"/>
      <c r="B25" s="28"/>
      <c r="C25" s="27"/>
      <c r="D25" s="26" t="s">
        <v>83</v>
      </c>
      <c r="E25" s="25"/>
      <c r="F25" s="25"/>
      <c r="G25" s="25"/>
      <c r="H25" s="25"/>
      <c r="I25" s="25"/>
      <c r="J25" s="25"/>
      <c r="K25" s="25"/>
      <c r="L25" s="25"/>
      <c r="M25" s="25"/>
      <c r="N25" s="24"/>
    </row>
    <row r="26" spans="1:14" ht="12.75" customHeight="1" x14ac:dyDescent="0.35">
      <c r="A26" s="151" t="s">
        <v>84</v>
      </c>
      <c r="B26" s="152"/>
      <c r="C26" s="153"/>
      <c r="D26" s="154" t="s">
        <v>85</v>
      </c>
      <c r="E26" s="155"/>
      <c r="F26" s="155"/>
      <c r="G26" s="155"/>
      <c r="H26" s="155"/>
      <c r="I26" s="155"/>
      <c r="J26" s="155"/>
      <c r="K26" s="155"/>
      <c r="L26" s="155"/>
      <c r="M26" s="155"/>
      <c r="N26" s="156"/>
    </row>
    <row r="27" spans="1:14" ht="14.5" x14ac:dyDescent="0.35">
      <c r="A27" s="29"/>
      <c r="B27" s="28"/>
      <c r="C27" s="27"/>
      <c r="D27" s="26" t="s">
        <v>86</v>
      </c>
      <c r="E27" s="25"/>
      <c r="F27" s="25"/>
      <c r="G27" s="25"/>
      <c r="H27" s="25"/>
      <c r="I27" s="25"/>
      <c r="J27" s="25"/>
      <c r="K27" s="25"/>
      <c r="L27" s="25"/>
      <c r="M27" s="25"/>
      <c r="N27" s="24"/>
    </row>
    <row r="28" spans="1:14" ht="12.75" customHeight="1" x14ac:dyDescent="0.35">
      <c r="A28" s="210" t="s">
        <v>87</v>
      </c>
      <c r="B28" s="211"/>
      <c r="C28" s="157"/>
      <c r="D28" s="212" t="s">
        <v>88</v>
      </c>
      <c r="E28" s="213"/>
      <c r="F28" s="213"/>
      <c r="G28" s="213"/>
      <c r="H28" s="213"/>
      <c r="I28" s="213"/>
      <c r="J28" s="213"/>
      <c r="K28" s="213"/>
      <c r="L28" s="213"/>
      <c r="M28" s="213"/>
      <c r="N28" s="158"/>
    </row>
    <row r="29" spans="1:14" ht="12.75" customHeight="1" x14ac:dyDescent="0.35">
      <c r="A29" s="151" t="s">
        <v>89</v>
      </c>
      <c r="B29" s="152"/>
      <c r="C29" s="153"/>
      <c r="D29" s="154" t="s">
        <v>90</v>
      </c>
      <c r="E29" s="155"/>
      <c r="F29" s="155"/>
      <c r="G29" s="155"/>
      <c r="H29" s="155"/>
      <c r="I29" s="155"/>
      <c r="J29" s="155"/>
      <c r="K29" s="155"/>
      <c r="L29" s="155"/>
      <c r="M29" s="155"/>
      <c r="N29" s="156"/>
    </row>
    <row r="30" spans="1:14" ht="14.5" x14ac:dyDescent="0.35">
      <c r="A30" s="29"/>
      <c r="B30" s="28"/>
      <c r="C30" s="27"/>
      <c r="D30" s="26" t="s">
        <v>91</v>
      </c>
      <c r="E30" s="25"/>
      <c r="F30" s="25"/>
      <c r="G30" s="25"/>
      <c r="H30" s="25"/>
      <c r="I30" s="25"/>
      <c r="J30" s="25"/>
      <c r="K30" s="25"/>
      <c r="L30" s="25"/>
      <c r="M30" s="25"/>
      <c r="N30" s="24"/>
    </row>
    <row r="31" spans="1:14" ht="12.75" customHeight="1" x14ac:dyDescent="0.35">
      <c r="A31" s="151" t="s">
        <v>92</v>
      </c>
      <c r="B31" s="152"/>
      <c r="C31" s="153"/>
      <c r="D31" s="154" t="s">
        <v>93</v>
      </c>
      <c r="E31" s="155"/>
      <c r="F31" s="155"/>
      <c r="G31" s="155"/>
      <c r="H31" s="155"/>
      <c r="I31" s="155"/>
      <c r="J31" s="155"/>
      <c r="K31" s="155"/>
      <c r="L31" s="155"/>
      <c r="M31" s="155"/>
      <c r="N31" s="156"/>
    </row>
    <row r="32" spans="1:14" ht="14.5" x14ac:dyDescent="0.35">
      <c r="A32" s="34"/>
      <c r="B32" s="22"/>
      <c r="C32" s="33"/>
      <c r="D32" s="32" t="s">
        <v>94</v>
      </c>
      <c r="E32" s="31"/>
      <c r="F32" s="31"/>
      <c r="G32" s="31"/>
      <c r="H32" s="31"/>
      <c r="I32" s="31"/>
      <c r="J32" s="31"/>
      <c r="K32" s="31"/>
      <c r="L32" s="31"/>
      <c r="M32" s="31"/>
      <c r="N32" s="30"/>
    </row>
    <row r="33" spans="1:14" ht="14.5" x14ac:dyDescent="0.35">
      <c r="A33" s="34"/>
      <c r="B33" s="22"/>
      <c r="C33" s="33"/>
      <c r="D33" s="32" t="s">
        <v>95</v>
      </c>
      <c r="E33" s="31"/>
      <c r="F33" s="31"/>
      <c r="G33" s="31"/>
      <c r="H33" s="31"/>
      <c r="I33" s="31"/>
      <c r="J33" s="31"/>
      <c r="K33" s="31"/>
      <c r="L33" s="31"/>
      <c r="M33" s="31"/>
      <c r="N33" s="30"/>
    </row>
    <row r="34" spans="1:14" ht="14.5" x14ac:dyDescent="0.35">
      <c r="A34" s="34"/>
      <c r="B34" s="22"/>
      <c r="C34" s="33"/>
      <c r="D34" s="32" t="s">
        <v>96</v>
      </c>
      <c r="E34" s="31"/>
      <c r="F34" s="31"/>
      <c r="G34" s="31"/>
      <c r="H34" s="31"/>
      <c r="I34" s="31"/>
      <c r="J34" s="31"/>
      <c r="K34" s="31"/>
      <c r="L34" s="31"/>
      <c r="M34" s="31"/>
      <c r="N34" s="30"/>
    </row>
    <row r="35" spans="1:14" ht="14.5" x14ac:dyDescent="0.35">
      <c r="A35" s="29"/>
      <c r="B35" s="28"/>
      <c r="C35" s="27"/>
      <c r="D35" s="26" t="s">
        <v>97</v>
      </c>
      <c r="E35" s="25"/>
      <c r="F35" s="25"/>
      <c r="G35" s="25"/>
      <c r="H35" s="25"/>
      <c r="I35" s="25"/>
      <c r="J35" s="25"/>
      <c r="K35" s="25"/>
      <c r="L35" s="25"/>
      <c r="M35" s="25"/>
      <c r="N35" s="24"/>
    </row>
    <row r="36" spans="1:14" ht="12.75" customHeight="1" x14ac:dyDescent="0.35">
      <c r="A36" s="151" t="s">
        <v>98</v>
      </c>
      <c r="B36" s="152"/>
      <c r="C36" s="153"/>
      <c r="D36" s="154" t="s">
        <v>99</v>
      </c>
      <c r="E36" s="155"/>
      <c r="F36" s="155"/>
      <c r="G36" s="155"/>
      <c r="H36" s="155"/>
      <c r="I36" s="155"/>
      <c r="J36" s="155"/>
      <c r="K36" s="155"/>
      <c r="L36" s="155"/>
      <c r="M36" s="155"/>
      <c r="N36" s="156"/>
    </row>
    <row r="37" spans="1:14" ht="14.5" x14ac:dyDescent="0.35">
      <c r="A37" s="29"/>
      <c r="B37" s="28"/>
      <c r="C37" s="27"/>
      <c r="D37" s="26" t="s">
        <v>100</v>
      </c>
      <c r="E37" s="25"/>
      <c r="F37" s="25"/>
      <c r="G37" s="25"/>
      <c r="H37" s="25"/>
      <c r="I37" s="25"/>
      <c r="J37" s="25"/>
      <c r="K37" s="25"/>
      <c r="L37" s="25"/>
      <c r="M37" s="25"/>
      <c r="N37" s="24"/>
    </row>
    <row r="38" spans="1:14" ht="14.5" x14ac:dyDescent="0.35">
      <c r="A38" s="219" t="s">
        <v>101</v>
      </c>
      <c r="B38" s="220"/>
      <c r="C38" s="160"/>
      <c r="D38" s="368" t="s">
        <v>102</v>
      </c>
      <c r="E38" s="369"/>
      <c r="F38" s="369"/>
      <c r="G38" s="369"/>
      <c r="H38" s="369"/>
      <c r="I38" s="369"/>
      <c r="J38" s="369"/>
      <c r="K38" s="369"/>
      <c r="L38" s="369"/>
      <c r="M38" s="369"/>
      <c r="N38" s="370"/>
    </row>
    <row r="39" spans="1:14" ht="23.25" customHeight="1" x14ac:dyDescent="0.35">
      <c r="A39" s="23"/>
      <c r="B39" s="22"/>
      <c r="C39" s="21"/>
      <c r="D39" s="389"/>
      <c r="E39" s="390"/>
      <c r="F39" s="390"/>
      <c r="G39" s="390"/>
      <c r="H39" s="390"/>
      <c r="I39" s="390"/>
      <c r="J39" s="390"/>
      <c r="K39" s="390"/>
      <c r="L39" s="390"/>
      <c r="M39" s="390"/>
      <c r="N39" s="391"/>
    </row>
    <row r="40" spans="1:14" ht="12.75" customHeight="1" x14ac:dyDescent="0.35">
      <c r="A40" s="221" t="s">
        <v>103</v>
      </c>
      <c r="B40" s="215"/>
      <c r="C40" s="222"/>
      <c r="D40" s="212" t="s">
        <v>104</v>
      </c>
      <c r="E40" s="213"/>
      <c r="F40" s="213"/>
      <c r="G40" s="213"/>
      <c r="H40" s="213"/>
      <c r="I40" s="213"/>
      <c r="J40" s="213"/>
      <c r="K40" s="213"/>
      <c r="L40" s="213"/>
      <c r="M40" s="213"/>
      <c r="N40" s="158"/>
    </row>
    <row r="41" spans="1:14" ht="12.75" customHeight="1" x14ac:dyDescent="0.35">
      <c r="A41" s="214" t="s">
        <v>105</v>
      </c>
      <c r="B41" s="215"/>
      <c r="C41" s="222"/>
      <c r="D41" s="212" t="s">
        <v>106</v>
      </c>
      <c r="E41" s="213"/>
      <c r="F41" s="213"/>
      <c r="G41" s="213"/>
      <c r="H41" s="213"/>
      <c r="I41" s="213"/>
      <c r="J41" s="213"/>
      <c r="K41" s="213"/>
      <c r="L41" s="213"/>
      <c r="M41" s="213"/>
      <c r="N41" s="158"/>
    </row>
    <row r="42" spans="1:14" ht="12.75" customHeight="1" x14ac:dyDescent="0.35">
      <c r="A42" s="362" t="s">
        <v>107</v>
      </c>
      <c r="B42" s="363"/>
      <c r="C42" s="364"/>
      <c r="D42" s="368" t="s">
        <v>108</v>
      </c>
      <c r="E42" s="369"/>
      <c r="F42" s="369"/>
      <c r="G42" s="369"/>
      <c r="H42" s="369"/>
      <c r="I42" s="369"/>
      <c r="J42" s="369"/>
      <c r="K42" s="369"/>
      <c r="L42" s="369"/>
      <c r="M42" s="369"/>
      <c r="N42" s="370"/>
    </row>
    <row r="43" spans="1:14" ht="12.75" customHeight="1" x14ac:dyDescent="0.35">
      <c r="A43" s="365"/>
      <c r="B43" s="366"/>
      <c r="C43" s="367"/>
      <c r="D43" s="371"/>
      <c r="E43" s="372"/>
      <c r="F43" s="372"/>
      <c r="G43" s="372"/>
      <c r="H43" s="372"/>
      <c r="I43" s="372"/>
      <c r="J43" s="372"/>
      <c r="K43" s="372"/>
      <c r="L43" s="372"/>
      <c r="M43" s="372"/>
      <c r="N43" s="373"/>
    </row>
    <row r="44" spans="1:14" ht="12.75" customHeight="1" x14ac:dyDescent="0.35">
      <c r="A44" s="362" t="s">
        <v>109</v>
      </c>
      <c r="B44" s="363"/>
      <c r="C44" s="364"/>
      <c r="D44" s="368" t="s">
        <v>110</v>
      </c>
      <c r="E44" s="369"/>
      <c r="F44" s="369"/>
      <c r="G44" s="369"/>
      <c r="H44" s="369"/>
      <c r="I44" s="369"/>
      <c r="J44" s="369"/>
      <c r="K44" s="369"/>
      <c r="L44" s="369"/>
      <c r="M44" s="369"/>
      <c r="N44" s="370"/>
    </row>
    <row r="45" spans="1:14" ht="12.75" customHeight="1" x14ac:dyDescent="0.35">
      <c r="A45" s="365"/>
      <c r="B45" s="366"/>
      <c r="C45" s="367"/>
      <c r="D45" s="371"/>
      <c r="E45" s="372"/>
      <c r="F45" s="372"/>
      <c r="G45" s="372"/>
      <c r="H45" s="372"/>
      <c r="I45" s="372"/>
      <c r="J45" s="372"/>
      <c r="K45" s="372"/>
      <c r="L45" s="372"/>
      <c r="M45" s="372"/>
      <c r="N45" s="373"/>
    </row>
    <row r="46" spans="1:14" ht="12.75" customHeight="1" x14ac:dyDescent="0.35">
      <c r="A46" s="223" t="s">
        <v>111</v>
      </c>
      <c r="B46" s="224"/>
      <c r="C46" s="161"/>
      <c r="D46" s="356" t="s">
        <v>112</v>
      </c>
      <c r="E46" s="357"/>
      <c r="F46" s="357"/>
      <c r="G46" s="357"/>
      <c r="H46" s="357"/>
      <c r="I46" s="357"/>
      <c r="J46" s="357"/>
      <c r="K46" s="357"/>
      <c r="L46" s="357"/>
      <c r="M46" s="357"/>
      <c r="N46" s="358"/>
    </row>
    <row r="47" spans="1:14" ht="12.75" customHeight="1" x14ac:dyDescent="0.35">
      <c r="A47" s="69"/>
      <c r="B47" s="70"/>
      <c r="C47" s="71"/>
      <c r="D47" s="359"/>
      <c r="E47" s="360"/>
      <c r="F47" s="360"/>
      <c r="G47" s="360"/>
      <c r="H47" s="360"/>
      <c r="I47" s="360"/>
      <c r="J47" s="360"/>
      <c r="K47" s="360"/>
      <c r="L47" s="360"/>
      <c r="M47" s="360"/>
      <c r="N47" s="361"/>
    </row>
  </sheetData>
  <mergeCells count="8">
    <mergeCell ref="D46:N47"/>
    <mergeCell ref="A44:C45"/>
    <mergeCell ref="D44:N45"/>
    <mergeCell ref="A3:N15"/>
    <mergeCell ref="D21:N22"/>
    <mergeCell ref="D38:N39"/>
    <mergeCell ref="A42:C43"/>
    <mergeCell ref="D42:N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FF704-D488-49E8-87BE-7852DE86FEF6}">
  <sheetPr codeName="Sheet4"/>
  <dimension ref="A1:AG416"/>
  <sheetViews>
    <sheetView zoomScaleNormal="100" zoomScaleSheetLayoutView="80" workbookViewId="0">
      <pane ySplit="2" topLeftCell="A334" activePane="bottomLeft" state="frozenSplit"/>
      <selection pane="bottomLeft" activeCell="F336" sqref="F336"/>
    </sheetView>
  </sheetViews>
  <sheetFormatPr defaultColWidth="18.7265625" defaultRowHeight="14.5" x14ac:dyDescent="0.35"/>
  <cols>
    <col min="1" max="1" width="11.26953125" style="75" customWidth="1"/>
    <col min="2" max="2" width="9.26953125" style="76" customWidth="1"/>
    <col min="3" max="3" width="15.7265625" style="76" customWidth="1"/>
    <col min="4" max="4" width="16" style="77" customWidth="1"/>
    <col min="5" max="5" width="36" style="77" customWidth="1"/>
    <col min="6" max="6" width="46.453125" style="74" customWidth="1"/>
    <col min="7" max="7" width="41" style="74" customWidth="1"/>
    <col min="8" max="8" width="33.26953125" style="74" customWidth="1"/>
    <col min="9" max="9" width="23.54296875" style="73" customWidth="1"/>
    <col min="10" max="10" width="14.453125" style="73" customWidth="1"/>
    <col min="11" max="11" width="31.26953125" style="73" hidden="1" customWidth="1"/>
    <col min="12" max="12" width="21.7265625" style="73" customWidth="1"/>
    <col min="13" max="13" width="14.7265625" style="72" customWidth="1"/>
    <col min="14" max="14" width="15.26953125" style="72" customWidth="1"/>
    <col min="15" max="15" width="45.26953125" style="77" customWidth="1"/>
    <col min="16" max="16" width="4.7265625" style="77" customWidth="1"/>
    <col min="17" max="17" width="16.26953125" style="78" customWidth="1"/>
    <col min="18" max="18" width="18.54296875" style="78" customWidth="1"/>
    <col min="19" max="19" width="55.453125" style="75" customWidth="1"/>
    <col min="20" max="20" width="69" style="75" customWidth="1"/>
    <col min="21" max="21" width="85.7265625" style="75" hidden="1" customWidth="1"/>
    <col min="22" max="22" width="18.7265625" style="75" hidden="1" customWidth="1"/>
    <col min="24" max="24" width="18.7265625" style="75" customWidth="1"/>
    <col min="27" max="27" width="13.7265625" style="75" hidden="1" customWidth="1"/>
    <col min="28" max="16384" width="18.7265625" style="75"/>
  </cols>
  <sheetData>
    <row r="1" spans="1:33" customFormat="1" x14ac:dyDescent="0.35">
      <c r="A1" s="173" t="s">
        <v>58</v>
      </c>
      <c r="B1" s="174"/>
      <c r="C1" s="174"/>
      <c r="D1" s="174"/>
      <c r="E1" s="174"/>
      <c r="F1" s="175"/>
      <c r="G1" s="175"/>
      <c r="H1" s="175"/>
      <c r="I1" s="174"/>
      <c r="J1" s="174"/>
      <c r="K1" s="176"/>
      <c r="L1" s="177"/>
      <c r="M1" s="177"/>
      <c r="N1" s="177"/>
      <c r="O1" s="177"/>
      <c r="P1" s="177"/>
      <c r="Q1" s="177"/>
      <c r="R1" s="177"/>
      <c r="S1" s="177"/>
      <c r="T1" s="176"/>
      <c r="U1" s="176"/>
      <c r="V1" s="176"/>
      <c r="AA1" s="178"/>
    </row>
    <row r="2" spans="1:33" s="72" customFormat="1" ht="44.25" customHeight="1" x14ac:dyDescent="0.35">
      <c r="A2" s="79" t="s">
        <v>113</v>
      </c>
      <c r="B2" s="79" t="s">
        <v>114</v>
      </c>
      <c r="C2" s="79" t="s">
        <v>115</v>
      </c>
      <c r="D2" s="79" t="s">
        <v>116</v>
      </c>
      <c r="E2" s="79" t="s">
        <v>117</v>
      </c>
      <c r="F2" s="79" t="s">
        <v>118</v>
      </c>
      <c r="G2" s="79" t="s">
        <v>119</v>
      </c>
      <c r="H2" s="79" t="s">
        <v>120</v>
      </c>
      <c r="I2" s="79" t="s">
        <v>121</v>
      </c>
      <c r="J2" s="79" t="s">
        <v>122</v>
      </c>
      <c r="K2" s="163" t="s">
        <v>123</v>
      </c>
      <c r="L2" s="79" t="s">
        <v>124</v>
      </c>
      <c r="M2" s="79" t="s">
        <v>125</v>
      </c>
      <c r="N2" s="79" t="s">
        <v>126</v>
      </c>
      <c r="O2" s="79" t="s">
        <v>127</v>
      </c>
      <c r="P2" s="81"/>
      <c r="Q2" s="179" t="s">
        <v>128</v>
      </c>
      <c r="R2" s="179" t="s">
        <v>129</v>
      </c>
      <c r="S2" s="179" t="s">
        <v>130</v>
      </c>
      <c r="T2" s="179" t="s">
        <v>131</v>
      </c>
      <c r="U2" s="125" t="s">
        <v>132</v>
      </c>
      <c r="V2" s="126" t="s">
        <v>133</v>
      </c>
      <c r="AA2" s="162" t="s">
        <v>134</v>
      </c>
    </row>
    <row r="3" spans="1:33" s="91" customFormat="1" ht="66.75" customHeight="1" x14ac:dyDescent="0.35">
      <c r="A3" s="82" t="s">
        <v>135</v>
      </c>
      <c r="B3" s="83" t="s">
        <v>136</v>
      </c>
      <c r="C3" s="83" t="s">
        <v>137</v>
      </c>
      <c r="D3" s="123" t="s">
        <v>138</v>
      </c>
      <c r="E3" s="84" t="s">
        <v>139</v>
      </c>
      <c r="F3" s="84" t="s">
        <v>140</v>
      </c>
      <c r="G3" s="84" t="s">
        <v>141</v>
      </c>
      <c r="H3" s="123" t="s">
        <v>142</v>
      </c>
      <c r="I3" s="123"/>
      <c r="J3" s="80"/>
      <c r="K3" s="85" t="s">
        <v>143</v>
      </c>
      <c r="L3" s="86" t="s">
        <v>144</v>
      </c>
      <c r="M3" s="87" t="s">
        <v>145</v>
      </c>
      <c r="N3" s="93" t="s">
        <v>146</v>
      </c>
      <c r="O3" s="88" t="s">
        <v>147</v>
      </c>
      <c r="P3" s="89"/>
      <c r="Q3" s="180"/>
      <c r="R3" s="90"/>
      <c r="S3" s="90"/>
      <c r="T3" s="130" t="s">
        <v>148</v>
      </c>
      <c r="U3" s="172" t="s">
        <v>149</v>
      </c>
      <c r="V3" s="172" t="s">
        <v>150</v>
      </c>
      <c r="AA3" s="115" t="e">
        <f>IF(OR(J3="Fail",ISBLANK(J3)),INDEX('Issue Code Table'!C:C,MATCH(N:N,'Issue Code Table'!A:A,0)),IF(M3="Critical",6,IF(M3="Significant",5,IF(M3="Moderate",3,2))))</f>
        <v>#N/A</v>
      </c>
      <c r="AB3" s="92"/>
      <c r="AC3" s="92"/>
      <c r="AD3" s="92"/>
      <c r="AE3" s="92"/>
      <c r="AG3" s="92"/>
    </row>
    <row r="4" spans="1:33" s="91" customFormat="1" ht="100.5" customHeight="1" x14ac:dyDescent="0.35">
      <c r="A4" s="82" t="s">
        <v>151</v>
      </c>
      <c r="B4" s="83" t="s">
        <v>152</v>
      </c>
      <c r="C4" s="83" t="s">
        <v>153</v>
      </c>
      <c r="D4" s="123" t="s">
        <v>138</v>
      </c>
      <c r="E4" s="84" t="s">
        <v>154</v>
      </c>
      <c r="F4" s="84" t="s">
        <v>155</v>
      </c>
      <c r="G4" s="84" t="s">
        <v>156</v>
      </c>
      <c r="H4" s="123" t="s">
        <v>157</v>
      </c>
      <c r="I4" s="123"/>
      <c r="J4" s="80"/>
      <c r="K4" s="85" t="s">
        <v>158</v>
      </c>
      <c r="L4" s="86"/>
      <c r="M4" s="87" t="s">
        <v>159</v>
      </c>
      <c r="N4" s="93" t="s">
        <v>160</v>
      </c>
      <c r="O4" s="88" t="s">
        <v>161</v>
      </c>
      <c r="P4" s="89"/>
      <c r="Q4" s="180"/>
      <c r="R4" s="90"/>
      <c r="S4" s="90"/>
      <c r="T4" s="130" t="s">
        <v>162</v>
      </c>
      <c r="U4" s="124" t="s">
        <v>163</v>
      </c>
      <c r="V4" s="172" t="s">
        <v>150</v>
      </c>
      <c r="AA4" s="115" t="e">
        <f>IF(OR(J4="Fail",ISBLANK(J4)),INDEX('Issue Code Table'!C:C,MATCH(N:N,'Issue Code Table'!A:A,0)),IF(M4="Critical",6,IF(M4="Significant",5,IF(M4="Moderate",3,2))))</f>
        <v>#N/A</v>
      </c>
      <c r="AB4" s="92"/>
      <c r="AC4" s="92"/>
      <c r="AD4" s="92"/>
      <c r="AE4" s="92"/>
      <c r="AG4" s="92"/>
    </row>
    <row r="5" spans="1:33" s="170" customFormat="1" ht="62.25" customHeight="1" x14ac:dyDescent="0.25">
      <c r="A5" s="82" t="s">
        <v>164</v>
      </c>
      <c r="B5" s="165" t="s">
        <v>165</v>
      </c>
      <c r="C5" s="165" t="s">
        <v>166</v>
      </c>
      <c r="D5" s="166" t="s">
        <v>138</v>
      </c>
      <c r="E5" s="167" t="s">
        <v>167</v>
      </c>
      <c r="F5" s="165" t="s">
        <v>168</v>
      </c>
      <c r="G5" s="165" t="s">
        <v>169</v>
      </c>
      <c r="H5" s="165" t="s">
        <v>170</v>
      </c>
      <c r="I5" s="128"/>
      <c r="J5" s="165"/>
      <c r="K5" s="166" t="s">
        <v>171</v>
      </c>
      <c r="L5" s="165" t="s">
        <v>172</v>
      </c>
      <c r="M5" s="168" t="s">
        <v>159</v>
      </c>
      <c r="N5" s="169" t="s">
        <v>173</v>
      </c>
      <c r="O5" s="164" t="s">
        <v>174</v>
      </c>
      <c r="P5" s="225"/>
      <c r="Q5" s="128"/>
      <c r="R5" s="128"/>
      <c r="S5" s="166"/>
      <c r="T5" s="123" t="s">
        <v>175</v>
      </c>
      <c r="U5" s="124" t="s">
        <v>176</v>
      </c>
      <c r="V5" s="124" t="s">
        <v>177</v>
      </c>
      <c r="AA5" s="115" t="e">
        <f>IF(OR(J5="Fail",ISBLANK(J5)),INDEX('Issue Code Table'!C:C,MATCH(N:N,'Issue Code Table'!A:A,0)),IF(M5="Critical",6,IF(M5="Significant",5,IF(M5="Moderate",3,2))))</f>
        <v>#N/A</v>
      </c>
    </row>
    <row r="6" spans="1:33" s="170" customFormat="1" ht="62.25" customHeight="1" x14ac:dyDescent="0.25">
      <c r="A6" s="82" t="s">
        <v>178</v>
      </c>
      <c r="B6" s="226" t="s">
        <v>179</v>
      </c>
      <c r="C6" s="226" t="s">
        <v>180</v>
      </c>
      <c r="D6" s="227" t="s">
        <v>138</v>
      </c>
      <c r="E6" s="228" t="s">
        <v>181</v>
      </c>
      <c r="F6" s="226" t="s">
        <v>182</v>
      </c>
      <c r="G6" s="226" t="s">
        <v>183</v>
      </c>
      <c r="H6" s="226" t="s">
        <v>184</v>
      </c>
      <c r="I6" s="229"/>
      <c r="J6" s="226"/>
      <c r="K6" s="227" t="s">
        <v>185</v>
      </c>
      <c r="L6" s="226"/>
      <c r="M6" s="230" t="s">
        <v>159</v>
      </c>
      <c r="N6" s="231" t="s">
        <v>186</v>
      </c>
      <c r="O6" s="231" t="s">
        <v>187</v>
      </c>
      <c r="P6" s="171"/>
      <c r="Q6" s="232"/>
      <c r="R6" s="229"/>
      <c r="S6" s="227"/>
      <c r="T6" s="233" t="s">
        <v>188</v>
      </c>
      <c r="U6" s="124" t="s">
        <v>188</v>
      </c>
      <c r="V6" s="124" t="s">
        <v>189</v>
      </c>
      <c r="AA6" s="115">
        <f>IF(OR(J6="Fail",ISBLANK(J6)),INDEX('Issue Code Table'!C:C,MATCH(N:N,'Issue Code Table'!A:A,0)),IF(M6="Critical",6,IF(M6="Significant",5,IF(M6="Moderate",3,2))))</f>
        <v>6</v>
      </c>
    </row>
    <row r="7" spans="1:33" s="73" customFormat="1" ht="83.15" customHeight="1" x14ac:dyDescent="0.25">
      <c r="A7" s="82" t="s">
        <v>190</v>
      </c>
      <c r="B7" s="83" t="s">
        <v>191</v>
      </c>
      <c r="C7" s="83" t="s">
        <v>192</v>
      </c>
      <c r="D7" s="123" t="s">
        <v>193</v>
      </c>
      <c r="E7" s="84" t="s">
        <v>194</v>
      </c>
      <c r="F7" s="84" t="s">
        <v>195</v>
      </c>
      <c r="G7" s="84" t="s">
        <v>196</v>
      </c>
      <c r="H7" s="123" t="s">
        <v>197</v>
      </c>
      <c r="I7" s="123"/>
      <c r="J7" s="80"/>
      <c r="K7" s="85" t="s">
        <v>198</v>
      </c>
      <c r="L7" s="234"/>
      <c r="M7" s="87" t="s">
        <v>199</v>
      </c>
      <c r="N7" s="93" t="s">
        <v>200</v>
      </c>
      <c r="O7" s="88" t="s">
        <v>201</v>
      </c>
      <c r="P7" s="89"/>
      <c r="Q7" s="235" t="s">
        <v>202</v>
      </c>
      <c r="R7" s="235" t="s">
        <v>203</v>
      </c>
      <c r="S7" s="84" t="s">
        <v>204</v>
      </c>
      <c r="T7" s="130" t="s">
        <v>205</v>
      </c>
      <c r="U7" s="124" t="s">
        <v>206</v>
      </c>
      <c r="V7" s="172"/>
      <c r="AA7" s="115">
        <f>IF(OR(J7="Fail",ISBLANK(J7)),INDEX('Issue Code Table'!C:C,MATCH(N:N,'Issue Code Table'!A:A,0)),IF(M7="Critical",6,IF(M7="Significant",5,IF(M7="Moderate",3,2))))</f>
        <v>3</v>
      </c>
    </row>
    <row r="8" spans="1:33" s="73" customFormat="1" ht="83.15" customHeight="1" x14ac:dyDescent="0.25">
      <c r="A8" s="82" t="s">
        <v>207</v>
      </c>
      <c r="B8" s="83" t="s">
        <v>191</v>
      </c>
      <c r="C8" s="83" t="s">
        <v>192</v>
      </c>
      <c r="D8" s="123" t="s">
        <v>138</v>
      </c>
      <c r="E8" s="164" t="s">
        <v>208</v>
      </c>
      <c r="F8" s="164" t="s">
        <v>209</v>
      </c>
      <c r="G8" s="164" t="s">
        <v>196</v>
      </c>
      <c r="H8" s="164" t="s">
        <v>210</v>
      </c>
      <c r="I8" s="123"/>
      <c r="J8" s="80"/>
      <c r="K8" s="85" t="s">
        <v>211</v>
      </c>
      <c r="L8" s="236" t="s">
        <v>212</v>
      </c>
      <c r="M8" s="87" t="s">
        <v>159</v>
      </c>
      <c r="N8" s="93" t="s">
        <v>213</v>
      </c>
      <c r="O8" s="88" t="s">
        <v>214</v>
      </c>
      <c r="P8" s="89"/>
      <c r="Q8" s="235" t="s">
        <v>202</v>
      </c>
      <c r="R8" s="235" t="s">
        <v>215</v>
      </c>
      <c r="S8" s="84" t="s">
        <v>216</v>
      </c>
      <c r="T8" s="130" t="s">
        <v>217</v>
      </c>
      <c r="U8" s="130" t="s">
        <v>218</v>
      </c>
      <c r="V8" s="172" t="s">
        <v>219</v>
      </c>
      <c r="AA8" s="115">
        <f>IF(OR(J8="Fail",ISBLANK(J8)),INDEX('Issue Code Table'!C:C,MATCH(N:N,'Issue Code Table'!A:A,0)),IF(M8="Critical",6,IF(M8="Significant",5,IF(M8="Moderate",3,2))))</f>
        <v>5</v>
      </c>
    </row>
    <row r="9" spans="1:33" s="73" customFormat="1" ht="83.15" customHeight="1" x14ac:dyDescent="0.25">
      <c r="A9" s="82" t="s">
        <v>220</v>
      </c>
      <c r="B9" s="83" t="s">
        <v>191</v>
      </c>
      <c r="C9" s="83" t="s">
        <v>192</v>
      </c>
      <c r="D9" s="123" t="s">
        <v>193</v>
      </c>
      <c r="E9" s="84" t="s">
        <v>221</v>
      </c>
      <c r="F9" s="84" t="s">
        <v>222</v>
      </c>
      <c r="G9" s="84" t="s">
        <v>196</v>
      </c>
      <c r="H9" s="123" t="s">
        <v>223</v>
      </c>
      <c r="I9" s="123"/>
      <c r="J9" s="80"/>
      <c r="K9" s="85" t="s">
        <v>224</v>
      </c>
      <c r="L9" s="234"/>
      <c r="M9" s="87" t="s">
        <v>199</v>
      </c>
      <c r="N9" s="93" t="s">
        <v>225</v>
      </c>
      <c r="O9" s="88" t="s">
        <v>226</v>
      </c>
      <c r="P9" s="89"/>
      <c r="Q9" s="235" t="s">
        <v>202</v>
      </c>
      <c r="R9" s="235" t="s">
        <v>227</v>
      </c>
      <c r="S9" s="84" t="s">
        <v>228</v>
      </c>
      <c r="T9" s="130" t="s">
        <v>229</v>
      </c>
      <c r="U9" s="124" t="s">
        <v>230</v>
      </c>
      <c r="V9" s="172"/>
      <c r="AA9" s="115">
        <f>IF(OR(J9="Fail",ISBLANK(J9)),INDEX('Issue Code Table'!C:C,MATCH(N:N,'Issue Code Table'!A:A,0)),IF(M9="Critical",6,IF(M9="Significant",5,IF(M9="Moderate",3,2))))</f>
        <v>5</v>
      </c>
    </row>
    <row r="10" spans="1:33" s="73" customFormat="1" ht="83.15" customHeight="1" x14ac:dyDescent="0.25">
      <c r="A10" s="82" t="s">
        <v>231</v>
      </c>
      <c r="B10" s="83" t="s">
        <v>191</v>
      </c>
      <c r="C10" s="83" t="s">
        <v>192</v>
      </c>
      <c r="D10" s="123" t="s">
        <v>193</v>
      </c>
      <c r="E10" s="164" t="s">
        <v>232</v>
      </c>
      <c r="F10" s="164" t="s">
        <v>233</v>
      </c>
      <c r="G10" s="164" t="s">
        <v>196</v>
      </c>
      <c r="H10" s="123" t="s">
        <v>234</v>
      </c>
      <c r="I10" s="123"/>
      <c r="J10" s="80"/>
      <c r="K10" s="85" t="s">
        <v>235</v>
      </c>
      <c r="L10" s="131" t="s">
        <v>236</v>
      </c>
      <c r="M10" s="87" t="s">
        <v>159</v>
      </c>
      <c r="N10" s="93" t="s">
        <v>237</v>
      </c>
      <c r="O10" s="88" t="s">
        <v>238</v>
      </c>
      <c r="P10" s="89"/>
      <c r="Q10" s="235" t="s">
        <v>202</v>
      </c>
      <c r="R10" s="235" t="s">
        <v>239</v>
      </c>
      <c r="S10" s="84" t="s">
        <v>240</v>
      </c>
      <c r="T10" s="130" t="s">
        <v>241</v>
      </c>
      <c r="U10" s="130" t="s">
        <v>242</v>
      </c>
      <c r="V10" s="172" t="s">
        <v>219</v>
      </c>
      <c r="AA10" s="115">
        <f>IF(OR(J10="Fail",ISBLANK(J10)),INDEX('Issue Code Table'!C:C,MATCH(N:N,'Issue Code Table'!A:A,0)),IF(M10="Critical",6,IF(M10="Significant",5,IF(M10="Moderate",3,2))))</f>
        <v>6</v>
      </c>
    </row>
    <row r="11" spans="1:33" s="73" customFormat="1" ht="83.15" customHeight="1" x14ac:dyDescent="0.25">
      <c r="A11" s="82" t="s">
        <v>243</v>
      </c>
      <c r="B11" s="83" t="s">
        <v>191</v>
      </c>
      <c r="C11" s="83" t="s">
        <v>192</v>
      </c>
      <c r="D11" s="123" t="s">
        <v>193</v>
      </c>
      <c r="E11" s="84" t="s">
        <v>244</v>
      </c>
      <c r="F11" s="84" t="s">
        <v>245</v>
      </c>
      <c r="G11" s="84" t="s">
        <v>196</v>
      </c>
      <c r="H11" s="123" t="s">
        <v>246</v>
      </c>
      <c r="I11" s="123"/>
      <c r="J11" s="80"/>
      <c r="K11" s="85" t="s">
        <v>247</v>
      </c>
      <c r="L11" s="234"/>
      <c r="M11" s="87" t="s">
        <v>159</v>
      </c>
      <c r="N11" s="93" t="s">
        <v>248</v>
      </c>
      <c r="O11" s="88" t="s">
        <v>249</v>
      </c>
      <c r="P11" s="89"/>
      <c r="Q11" s="235" t="s">
        <v>202</v>
      </c>
      <c r="R11" s="235" t="s">
        <v>250</v>
      </c>
      <c r="S11" s="84" t="s">
        <v>251</v>
      </c>
      <c r="T11" s="130" t="s">
        <v>252</v>
      </c>
      <c r="U11" s="124" t="s">
        <v>253</v>
      </c>
      <c r="V11" s="172" t="s">
        <v>219</v>
      </c>
      <c r="AA11" s="115">
        <f>IF(OR(J11="Fail",ISBLANK(J11)),INDEX('Issue Code Table'!C:C,MATCH(N:N,'Issue Code Table'!A:A,0)),IF(M11="Critical",6,IF(M11="Significant",5,IF(M11="Moderate",3,2))))</f>
        <v>4</v>
      </c>
    </row>
    <row r="12" spans="1:33" s="73" customFormat="1" ht="83.15" customHeight="1" x14ac:dyDescent="0.25">
      <c r="A12" s="82" t="s">
        <v>254</v>
      </c>
      <c r="B12" s="83" t="s">
        <v>191</v>
      </c>
      <c r="C12" s="83" t="s">
        <v>192</v>
      </c>
      <c r="D12" s="123" t="s">
        <v>193</v>
      </c>
      <c r="E12" s="84" t="s">
        <v>255</v>
      </c>
      <c r="F12" s="84" t="s">
        <v>256</v>
      </c>
      <c r="G12" s="84" t="s">
        <v>196</v>
      </c>
      <c r="H12" s="123" t="s">
        <v>257</v>
      </c>
      <c r="I12" s="123"/>
      <c r="J12" s="80"/>
      <c r="K12" s="85" t="s">
        <v>258</v>
      </c>
      <c r="L12" s="234"/>
      <c r="M12" s="87" t="s">
        <v>159</v>
      </c>
      <c r="N12" s="93" t="s">
        <v>259</v>
      </c>
      <c r="O12" s="88" t="s">
        <v>260</v>
      </c>
      <c r="P12" s="89"/>
      <c r="Q12" s="235" t="s">
        <v>202</v>
      </c>
      <c r="R12" s="235" t="s">
        <v>261</v>
      </c>
      <c r="S12" s="84" t="s">
        <v>262</v>
      </c>
      <c r="T12" s="130" t="s">
        <v>263</v>
      </c>
      <c r="U12" s="124" t="s">
        <v>264</v>
      </c>
      <c r="V12" s="172" t="s">
        <v>219</v>
      </c>
      <c r="AA12" s="115">
        <f>IF(OR(J12="Fail",ISBLANK(J12)),INDEX('Issue Code Table'!C:C,MATCH(N:N,'Issue Code Table'!A:A,0)),IF(M12="Critical",6,IF(M12="Significant",5,IF(M12="Moderate",3,2))))</f>
        <v>7</v>
      </c>
    </row>
    <row r="13" spans="1:33" s="73" customFormat="1" ht="83.15" customHeight="1" x14ac:dyDescent="0.25">
      <c r="A13" s="82" t="s">
        <v>265</v>
      </c>
      <c r="B13" s="83" t="s">
        <v>266</v>
      </c>
      <c r="C13" s="83" t="s">
        <v>267</v>
      </c>
      <c r="D13" s="123" t="s">
        <v>193</v>
      </c>
      <c r="E13" s="84" t="s">
        <v>268</v>
      </c>
      <c r="F13" s="84" t="s">
        <v>269</v>
      </c>
      <c r="G13" s="84" t="s">
        <v>196</v>
      </c>
      <c r="H13" s="123" t="s">
        <v>270</v>
      </c>
      <c r="I13" s="123"/>
      <c r="J13" s="80"/>
      <c r="K13" s="85" t="s">
        <v>271</v>
      </c>
      <c r="L13" s="237" t="s">
        <v>272</v>
      </c>
      <c r="M13" s="87" t="s">
        <v>199</v>
      </c>
      <c r="N13" s="93" t="s">
        <v>273</v>
      </c>
      <c r="O13" s="88" t="s">
        <v>274</v>
      </c>
      <c r="P13" s="89"/>
      <c r="Q13" s="235" t="s">
        <v>275</v>
      </c>
      <c r="R13" s="235" t="s">
        <v>276</v>
      </c>
      <c r="S13" s="84" t="s">
        <v>277</v>
      </c>
      <c r="T13" s="130" t="s">
        <v>278</v>
      </c>
      <c r="U13" s="124" t="s">
        <v>279</v>
      </c>
      <c r="V13" s="172"/>
      <c r="AA13" s="115">
        <f>IF(OR(J13="Fail",ISBLANK(J13)),INDEX('Issue Code Table'!C:C,MATCH(N:N,'Issue Code Table'!A:A,0)),IF(M13="Critical",6,IF(M13="Significant",5,IF(M13="Moderate",3,2))))</f>
        <v>5</v>
      </c>
    </row>
    <row r="14" spans="1:33" s="73" customFormat="1" ht="83.15" customHeight="1" x14ac:dyDescent="0.25">
      <c r="A14" s="82" t="s">
        <v>280</v>
      </c>
      <c r="B14" s="83" t="s">
        <v>266</v>
      </c>
      <c r="C14" s="83" t="s">
        <v>267</v>
      </c>
      <c r="D14" s="123" t="s">
        <v>193</v>
      </c>
      <c r="E14" s="84" t="s">
        <v>281</v>
      </c>
      <c r="F14" s="84" t="s">
        <v>282</v>
      </c>
      <c r="G14" s="84" t="s">
        <v>196</v>
      </c>
      <c r="H14" s="123" t="s">
        <v>283</v>
      </c>
      <c r="I14" s="123"/>
      <c r="J14" s="80"/>
      <c r="K14" s="85" t="s">
        <v>284</v>
      </c>
      <c r="L14" s="237" t="s">
        <v>285</v>
      </c>
      <c r="M14" s="87" t="s">
        <v>159</v>
      </c>
      <c r="N14" s="93" t="s">
        <v>286</v>
      </c>
      <c r="O14" s="88" t="s">
        <v>287</v>
      </c>
      <c r="P14" s="89"/>
      <c r="Q14" s="235" t="s">
        <v>275</v>
      </c>
      <c r="R14" s="235" t="s">
        <v>288</v>
      </c>
      <c r="S14" s="84" t="s">
        <v>289</v>
      </c>
      <c r="T14" s="130" t="s">
        <v>290</v>
      </c>
      <c r="U14" s="124" t="s">
        <v>291</v>
      </c>
      <c r="V14" s="172" t="s">
        <v>219</v>
      </c>
      <c r="AA14" s="115">
        <f>IF(OR(J14="Fail",ISBLANK(J14)),INDEX('Issue Code Table'!C:C,MATCH(N:N,'Issue Code Table'!A:A,0)),IF(M14="Critical",6,IF(M14="Significant",5,IF(M14="Moderate",3,2))))</f>
        <v>5</v>
      </c>
    </row>
    <row r="15" spans="1:33" s="73" customFormat="1" ht="83.15" customHeight="1" x14ac:dyDescent="0.25">
      <c r="A15" s="82" t="s">
        <v>292</v>
      </c>
      <c r="B15" s="83" t="s">
        <v>266</v>
      </c>
      <c r="C15" s="83" t="s">
        <v>267</v>
      </c>
      <c r="D15" s="123" t="s">
        <v>193</v>
      </c>
      <c r="E15" s="84" t="s">
        <v>293</v>
      </c>
      <c r="F15" s="84" t="s">
        <v>294</v>
      </c>
      <c r="G15" s="84" t="s">
        <v>196</v>
      </c>
      <c r="H15" s="128" t="s">
        <v>295</v>
      </c>
      <c r="I15" s="123"/>
      <c r="J15" s="80"/>
      <c r="K15" s="85" t="s">
        <v>296</v>
      </c>
      <c r="L15" s="237"/>
      <c r="M15" s="87" t="s">
        <v>199</v>
      </c>
      <c r="N15" s="93" t="s">
        <v>297</v>
      </c>
      <c r="O15" s="238" t="s">
        <v>298</v>
      </c>
      <c r="P15" s="89"/>
      <c r="Q15" s="235" t="s">
        <v>275</v>
      </c>
      <c r="R15" s="235" t="s">
        <v>299</v>
      </c>
      <c r="S15" s="83" t="s">
        <v>300</v>
      </c>
      <c r="T15" s="83" t="s">
        <v>301</v>
      </c>
      <c r="U15" s="83" t="s">
        <v>302</v>
      </c>
      <c r="V15" s="172"/>
      <c r="AA15" s="115">
        <f>IF(OR(J15="Fail",ISBLANK(J15)),INDEX('Issue Code Table'!C:C,MATCH(N:N,'Issue Code Table'!A:A,0)),IF(M15="Critical",6,IF(M15="Significant",5,IF(M15="Moderate",3,2))))</f>
        <v>4</v>
      </c>
    </row>
    <row r="16" spans="1:33" s="73" customFormat="1" ht="83.15" customHeight="1" x14ac:dyDescent="0.25">
      <c r="A16" s="82" t="s">
        <v>303</v>
      </c>
      <c r="B16" s="84" t="s">
        <v>304</v>
      </c>
      <c r="C16" s="239" t="s">
        <v>305</v>
      </c>
      <c r="D16" s="123" t="s">
        <v>193</v>
      </c>
      <c r="E16" s="84" t="s">
        <v>306</v>
      </c>
      <c r="F16" s="84" t="s">
        <v>307</v>
      </c>
      <c r="G16" s="84" t="s">
        <v>196</v>
      </c>
      <c r="H16" s="123" t="s">
        <v>308</v>
      </c>
      <c r="I16" s="123"/>
      <c r="J16" s="80"/>
      <c r="K16" s="85" t="s">
        <v>309</v>
      </c>
      <c r="L16" s="234"/>
      <c r="M16" s="87" t="s">
        <v>159</v>
      </c>
      <c r="N16" s="93" t="s">
        <v>310</v>
      </c>
      <c r="O16" s="88" t="s">
        <v>311</v>
      </c>
      <c r="P16" s="89"/>
      <c r="Q16" s="235" t="s">
        <v>312</v>
      </c>
      <c r="R16" s="235" t="s">
        <v>313</v>
      </c>
      <c r="S16" s="84" t="s">
        <v>314</v>
      </c>
      <c r="T16" s="130" t="s">
        <v>315</v>
      </c>
      <c r="U16" s="124" t="s">
        <v>316</v>
      </c>
      <c r="V16" s="172" t="s">
        <v>219</v>
      </c>
      <c r="AA16" s="115">
        <f>IF(OR(J16="Fail",ISBLANK(J16)),INDEX('Issue Code Table'!C:C,MATCH(N:N,'Issue Code Table'!A:A,0)),IF(M16="Critical",6,IF(M16="Significant",5,IF(M16="Moderate",3,2))))</f>
        <v>5</v>
      </c>
    </row>
    <row r="17" spans="1:27" s="73" customFormat="1" ht="83.15" customHeight="1" x14ac:dyDescent="0.25">
      <c r="A17" s="82" t="s">
        <v>317</v>
      </c>
      <c r="B17" s="84" t="s">
        <v>304</v>
      </c>
      <c r="C17" s="239" t="s">
        <v>305</v>
      </c>
      <c r="D17" s="123" t="s">
        <v>193</v>
      </c>
      <c r="E17" s="84" t="s">
        <v>318</v>
      </c>
      <c r="F17" s="84" t="s">
        <v>319</v>
      </c>
      <c r="G17" s="84" t="s">
        <v>196</v>
      </c>
      <c r="H17" s="123" t="s">
        <v>320</v>
      </c>
      <c r="I17" s="123"/>
      <c r="J17" s="80"/>
      <c r="K17" s="85" t="s">
        <v>321</v>
      </c>
      <c r="L17" s="240"/>
      <c r="M17" s="87" t="s">
        <v>159</v>
      </c>
      <c r="N17" s="93" t="s">
        <v>310</v>
      </c>
      <c r="O17" s="88" t="s">
        <v>311</v>
      </c>
      <c r="P17" s="89"/>
      <c r="Q17" s="235" t="s">
        <v>312</v>
      </c>
      <c r="R17" s="235" t="s">
        <v>322</v>
      </c>
      <c r="S17" s="84" t="s">
        <v>323</v>
      </c>
      <c r="T17" s="130" t="s">
        <v>324</v>
      </c>
      <c r="U17" s="124" t="s">
        <v>325</v>
      </c>
      <c r="V17" s="172" t="s">
        <v>219</v>
      </c>
      <c r="AA17" s="115">
        <f>IF(OR(J17="Fail",ISBLANK(J17)),INDEX('Issue Code Table'!C:C,MATCH(N:N,'Issue Code Table'!A:A,0)),IF(M17="Critical",6,IF(M17="Significant",5,IF(M17="Moderate",3,2))))</f>
        <v>5</v>
      </c>
    </row>
    <row r="18" spans="1:27" s="73" customFormat="1" ht="83.15" customHeight="1" x14ac:dyDescent="0.25">
      <c r="A18" s="82" t="s">
        <v>326</v>
      </c>
      <c r="B18" s="83" t="s">
        <v>327</v>
      </c>
      <c r="C18" s="83" t="s">
        <v>328</v>
      </c>
      <c r="D18" s="123" t="s">
        <v>193</v>
      </c>
      <c r="E18" s="84" t="s">
        <v>329</v>
      </c>
      <c r="F18" s="84" t="s">
        <v>330</v>
      </c>
      <c r="G18" s="84" t="s">
        <v>196</v>
      </c>
      <c r="H18" s="123" t="s">
        <v>331</v>
      </c>
      <c r="I18" s="123"/>
      <c r="J18" s="80"/>
      <c r="K18" s="85" t="s">
        <v>332</v>
      </c>
      <c r="L18" s="234"/>
      <c r="M18" s="87" t="s">
        <v>159</v>
      </c>
      <c r="N18" s="93" t="s">
        <v>310</v>
      </c>
      <c r="O18" s="88" t="s">
        <v>311</v>
      </c>
      <c r="P18" s="89"/>
      <c r="Q18" s="235" t="s">
        <v>312</v>
      </c>
      <c r="R18" s="235" t="s">
        <v>333</v>
      </c>
      <c r="S18" s="84" t="s">
        <v>334</v>
      </c>
      <c r="T18" s="130" t="s">
        <v>335</v>
      </c>
      <c r="U18" s="124" t="s">
        <v>336</v>
      </c>
      <c r="V18" s="172" t="s">
        <v>219</v>
      </c>
      <c r="AA18" s="115">
        <f>IF(OR(J18="Fail",ISBLANK(J18)),INDEX('Issue Code Table'!C:C,MATCH(N:N,'Issue Code Table'!A:A,0)),IF(M18="Critical",6,IF(M18="Significant",5,IF(M18="Moderate",3,2))))</f>
        <v>5</v>
      </c>
    </row>
    <row r="19" spans="1:27" s="73" customFormat="1" ht="83.15" customHeight="1" x14ac:dyDescent="0.25">
      <c r="A19" s="82" t="s">
        <v>337</v>
      </c>
      <c r="B19" s="84" t="s">
        <v>304</v>
      </c>
      <c r="C19" s="239" t="s">
        <v>305</v>
      </c>
      <c r="D19" s="123" t="s">
        <v>193</v>
      </c>
      <c r="E19" s="84" t="s">
        <v>338</v>
      </c>
      <c r="F19" s="84" t="s">
        <v>339</v>
      </c>
      <c r="G19" s="84" t="s">
        <v>196</v>
      </c>
      <c r="H19" s="123" t="s">
        <v>340</v>
      </c>
      <c r="I19" s="123"/>
      <c r="J19" s="80"/>
      <c r="K19" s="85" t="s">
        <v>341</v>
      </c>
      <c r="L19" s="234"/>
      <c r="M19" s="87" t="s">
        <v>199</v>
      </c>
      <c r="N19" s="93" t="s">
        <v>342</v>
      </c>
      <c r="O19" s="88" t="s">
        <v>343</v>
      </c>
      <c r="P19" s="89"/>
      <c r="Q19" s="235" t="s">
        <v>312</v>
      </c>
      <c r="R19" s="241" t="s">
        <v>344</v>
      </c>
      <c r="S19" s="84" t="s">
        <v>345</v>
      </c>
      <c r="T19" s="130" t="s">
        <v>346</v>
      </c>
      <c r="U19" s="124" t="s">
        <v>347</v>
      </c>
      <c r="V19" s="172"/>
      <c r="AA19" s="115">
        <f>IF(OR(J19="Fail",ISBLANK(J19)),INDEX('Issue Code Table'!C:C,MATCH(N:N,'Issue Code Table'!A:A,0)),IF(M19="Critical",6,IF(M19="Significant",5,IF(M19="Moderate",3,2))))</f>
        <v>4</v>
      </c>
    </row>
    <row r="20" spans="1:27" s="73" customFormat="1" ht="83.15" customHeight="1" x14ac:dyDescent="0.25">
      <c r="A20" s="82" t="s">
        <v>348</v>
      </c>
      <c r="B20" s="84" t="s">
        <v>304</v>
      </c>
      <c r="C20" s="239" t="s">
        <v>305</v>
      </c>
      <c r="D20" s="123" t="s">
        <v>193</v>
      </c>
      <c r="E20" s="84" t="s">
        <v>349</v>
      </c>
      <c r="F20" s="84" t="s">
        <v>350</v>
      </c>
      <c r="G20" s="84" t="s">
        <v>196</v>
      </c>
      <c r="H20" s="123" t="s">
        <v>351</v>
      </c>
      <c r="I20" s="123"/>
      <c r="J20" s="80"/>
      <c r="K20" s="85" t="s">
        <v>352</v>
      </c>
      <c r="L20" s="234"/>
      <c r="M20" s="87" t="s">
        <v>159</v>
      </c>
      <c r="N20" s="93" t="s">
        <v>310</v>
      </c>
      <c r="O20" s="88" t="s">
        <v>311</v>
      </c>
      <c r="P20" s="89"/>
      <c r="Q20" s="235" t="s">
        <v>312</v>
      </c>
      <c r="R20" s="235" t="s">
        <v>353</v>
      </c>
      <c r="S20" s="84" t="s">
        <v>354</v>
      </c>
      <c r="T20" s="130" t="s">
        <v>355</v>
      </c>
      <c r="U20" s="124" t="s">
        <v>356</v>
      </c>
      <c r="V20" s="172" t="s">
        <v>219</v>
      </c>
      <c r="AA20" s="115">
        <f>IF(OR(J20="Fail",ISBLANK(J20)),INDEX('Issue Code Table'!C:C,MATCH(N:N,'Issue Code Table'!A:A,0)),IF(M20="Critical",6,IF(M20="Significant",5,IF(M20="Moderate",3,2))))</f>
        <v>5</v>
      </c>
    </row>
    <row r="21" spans="1:27" s="73" customFormat="1" ht="83.15" customHeight="1" x14ac:dyDescent="0.25">
      <c r="A21" s="82" t="s">
        <v>357</v>
      </c>
      <c r="B21" s="84" t="s">
        <v>304</v>
      </c>
      <c r="C21" s="239" t="s">
        <v>305</v>
      </c>
      <c r="D21" s="123" t="s">
        <v>193</v>
      </c>
      <c r="E21" s="84" t="s">
        <v>358</v>
      </c>
      <c r="F21" s="84" t="s">
        <v>359</v>
      </c>
      <c r="G21" s="84" t="s">
        <v>196</v>
      </c>
      <c r="H21" s="123" t="s">
        <v>360</v>
      </c>
      <c r="I21" s="123"/>
      <c r="J21" s="80"/>
      <c r="K21" s="85" t="s">
        <v>361</v>
      </c>
      <c r="L21" s="234"/>
      <c r="M21" s="87" t="s">
        <v>159</v>
      </c>
      <c r="N21" s="93" t="s">
        <v>310</v>
      </c>
      <c r="O21" s="88" t="s">
        <v>311</v>
      </c>
      <c r="P21" s="89"/>
      <c r="Q21" s="235" t="s">
        <v>312</v>
      </c>
      <c r="R21" s="235" t="s">
        <v>362</v>
      </c>
      <c r="S21" s="84" t="s">
        <v>363</v>
      </c>
      <c r="T21" s="130" t="s">
        <v>364</v>
      </c>
      <c r="U21" s="124" t="s">
        <v>365</v>
      </c>
      <c r="V21" s="172" t="s">
        <v>219</v>
      </c>
      <c r="AA21" s="115">
        <f>IF(OR(J21="Fail",ISBLANK(J21)),INDEX('Issue Code Table'!C:C,MATCH(N:N,'Issue Code Table'!A:A,0)),IF(M21="Critical",6,IF(M21="Significant",5,IF(M21="Moderate",3,2))))</f>
        <v>5</v>
      </c>
    </row>
    <row r="22" spans="1:27" s="73" customFormat="1" ht="83.15" customHeight="1" x14ac:dyDescent="0.25">
      <c r="A22" s="82" t="s">
        <v>366</v>
      </c>
      <c r="B22" s="83" t="s">
        <v>367</v>
      </c>
      <c r="C22" s="83" t="s">
        <v>368</v>
      </c>
      <c r="D22" s="123" t="s">
        <v>193</v>
      </c>
      <c r="E22" s="84" t="s">
        <v>369</v>
      </c>
      <c r="F22" s="84" t="s">
        <v>370</v>
      </c>
      <c r="G22" s="84" t="s">
        <v>196</v>
      </c>
      <c r="H22" s="123" t="s">
        <v>371</v>
      </c>
      <c r="I22" s="123"/>
      <c r="J22" s="80"/>
      <c r="K22" s="85" t="s">
        <v>372</v>
      </c>
      <c r="L22" s="234"/>
      <c r="M22" s="87" t="s">
        <v>199</v>
      </c>
      <c r="N22" s="93" t="s">
        <v>342</v>
      </c>
      <c r="O22" s="88" t="s">
        <v>343</v>
      </c>
      <c r="P22" s="89"/>
      <c r="Q22" s="235" t="s">
        <v>312</v>
      </c>
      <c r="R22" s="235" t="s">
        <v>373</v>
      </c>
      <c r="S22" s="84" t="s">
        <v>374</v>
      </c>
      <c r="T22" s="130" t="s">
        <v>375</v>
      </c>
      <c r="U22" s="124" t="s">
        <v>376</v>
      </c>
      <c r="V22" s="172"/>
      <c r="AA22" s="115">
        <f>IF(OR(J22="Fail",ISBLANK(J22)),INDEX('Issue Code Table'!C:C,MATCH(N:N,'Issue Code Table'!A:A,0)),IF(M22="Critical",6,IF(M22="Significant",5,IF(M22="Moderate",3,2))))</f>
        <v>4</v>
      </c>
    </row>
    <row r="23" spans="1:27" s="73" customFormat="1" ht="83.15" customHeight="1" x14ac:dyDescent="0.25">
      <c r="A23" s="82" t="s">
        <v>377</v>
      </c>
      <c r="B23" s="83" t="s">
        <v>378</v>
      </c>
      <c r="C23" s="83" t="s">
        <v>379</v>
      </c>
      <c r="D23" s="123" t="s">
        <v>193</v>
      </c>
      <c r="E23" s="84" t="s">
        <v>380</v>
      </c>
      <c r="F23" s="84" t="s">
        <v>381</v>
      </c>
      <c r="G23" s="84" t="s">
        <v>196</v>
      </c>
      <c r="H23" s="123" t="s">
        <v>382</v>
      </c>
      <c r="I23" s="123"/>
      <c r="J23" s="80"/>
      <c r="K23" s="85" t="s">
        <v>383</v>
      </c>
      <c r="L23" s="234"/>
      <c r="M23" s="87" t="s">
        <v>199</v>
      </c>
      <c r="N23" s="93" t="s">
        <v>342</v>
      </c>
      <c r="O23" s="88" t="s">
        <v>343</v>
      </c>
      <c r="P23" s="89"/>
      <c r="Q23" s="235" t="s">
        <v>312</v>
      </c>
      <c r="R23" s="235" t="s">
        <v>384</v>
      </c>
      <c r="S23" s="84" t="s">
        <v>385</v>
      </c>
      <c r="T23" s="130" t="s">
        <v>386</v>
      </c>
      <c r="U23" s="124" t="s">
        <v>387</v>
      </c>
      <c r="V23" s="172"/>
      <c r="AA23" s="115">
        <f>IF(OR(J23="Fail",ISBLANK(J23)),INDEX('Issue Code Table'!C:C,MATCH(N:N,'Issue Code Table'!A:A,0)),IF(M23="Critical",6,IF(M23="Significant",5,IF(M23="Moderate",3,2))))</f>
        <v>4</v>
      </c>
    </row>
    <row r="24" spans="1:27" s="73" customFormat="1" ht="83.15" customHeight="1" x14ac:dyDescent="0.25">
      <c r="A24" s="82" t="s">
        <v>388</v>
      </c>
      <c r="B24" s="84" t="s">
        <v>304</v>
      </c>
      <c r="C24" s="239" t="s">
        <v>305</v>
      </c>
      <c r="D24" s="123" t="s">
        <v>193</v>
      </c>
      <c r="E24" s="84" t="s">
        <v>389</v>
      </c>
      <c r="F24" s="84" t="s">
        <v>390</v>
      </c>
      <c r="G24" s="84" t="s">
        <v>196</v>
      </c>
      <c r="H24" s="123" t="s">
        <v>391</v>
      </c>
      <c r="I24" s="123"/>
      <c r="J24" s="80"/>
      <c r="K24" s="85" t="s">
        <v>392</v>
      </c>
      <c r="L24" s="234"/>
      <c r="M24" s="87" t="s">
        <v>199</v>
      </c>
      <c r="N24" s="93" t="s">
        <v>342</v>
      </c>
      <c r="O24" s="88" t="s">
        <v>343</v>
      </c>
      <c r="P24" s="89"/>
      <c r="Q24" s="235" t="s">
        <v>312</v>
      </c>
      <c r="R24" s="235" t="s">
        <v>393</v>
      </c>
      <c r="S24" s="84" t="s">
        <v>394</v>
      </c>
      <c r="T24" s="130" t="s">
        <v>395</v>
      </c>
      <c r="U24" s="124" t="s">
        <v>396</v>
      </c>
      <c r="V24" s="172"/>
      <c r="AA24" s="115">
        <f>IF(OR(J24="Fail",ISBLANK(J24)),INDEX('Issue Code Table'!C:C,MATCH(N:N,'Issue Code Table'!A:A,0)),IF(M24="Critical",6,IF(M24="Significant",5,IF(M24="Moderate",3,2))))</f>
        <v>4</v>
      </c>
    </row>
    <row r="25" spans="1:27" s="73" customFormat="1" ht="83.15" customHeight="1" x14ac:dyDescent="0.25">
      <c r="A25" s="82" t="s">
        <v>397</v>
      </c>
      <c r="B25" s="84" t="s">
        <v>304</v>
      </c>
      <c r="C25" s="239" t="s">
        <v>305</v>
      </c>
      <c r="D25" s="123" t="s">
        <v>193</v>
      </c>
      <c r="E25" s="84" t="s">
        <v>398</v>
      </c>
      <c r="F25" s="84" t="s">
        <v>399</v>
      </c>
      <c r="G25" s="84" t="s">
        <v>196</v>
      </c>
      <c r="H25" s="123" t="s">
        <v>400</v>
      </c>
      <c r="I25" s="123"/>
      <c r="J25" s="80"/>
      <c r="K25" s="85" t="s">
        <v>401</v>
      </c>
      <c r="L25" s="234"/>
      <c r="M25" s="87" t="s">
        <v>402</v>
      </c>
      <c r="N25" s="93" t="s">
        <v>342</v>
      </c>
      <c r="O25" s="88" t="s">
        <v>343</v>
      </c>
      <c r="P25" s="89"/>
      <c r="Q25" s="235" t="s">
        <v>312</v>
      </c>
      <c r="R25" s="235" t="s">
        <v>403</v>
      </c>
      <c r="S25" s="84" t="s">
        <v>404</v>
      </c>
      <c r="T25" s="130" t="s">
        <v>405</v>
      </c>
      <c r="U25" s="124" t="s">
        <v>406</v>
      </c>
      <c r="V25" s="172"/>
      <c r="AA25" s="115">
        <f>IF(OR(J25="Fail",ISBLANK(J25)),INDEX('Issue Code Table'!C:C,MATCH(N:N,'Issue Code Table'!A:A,0)),IF(M25="Critical",6,IF(M25="Significant",5,IF(M25="Moderate",3,2))))</f>
        <v>4</v>
      </c>
    </row>
    <row r="26" spans="1:27" s="73" customFormat="1" ht="83.15" customHeight="1" x14ac:dyDescent="0.25">
      <c r="A26" s="82" t="s">
        <v>407</v>
      </c>
      <c r="B26" s="84" t="s">
        <v>304</v>
      </c>
      <c r="C26" s="239" t="s">
        <v>305</v>
      </c>
      <c r="D26" s="123" t="s">
        <v>193</v>
      </c>
      <c r="E26" s="84" t="s">
        <v>408</v>
      </c>
      <c r="F26" s="84" t="s">
        <v>409</v>
      </c>
      <c r="G26" s="84" t="s">
        <v>196</v>
      </c>
      <c r="H26" s="123" t="s">
        <v>410</v>
      </c>
      <c r="I26" s="123"/>
      <c r="J26" s="80"/>
      <c r="K26" s="85" t="s">
        <v>411</v>
      </c>
      <c r="L26" s="234"/>
      <c r="M26" s="87" t="s">
        <v>159</v>
      </c>
      <c r="N26" s="93" t="s">
        <v>310</v>
      </c>
      <c r="O26" s="88" t="s">
        <v>311</v>
      </c>
      <c r="P26" s="89"/>
      <c r="Q26" s="235" t="s">
        <v>312</v>
      </c>
      <c r="R26" s="235" t="s">
        <v>412</v>
      </c>
      <c r="S26" s="84" t="s">
        <v>413</v>
      </c>
      <c r="T26" s="130" t="s">
        <v>414</v>
      </c>
      <c r="U26" s="124" t="s">
        <v>415</v>
      </c>
      <c r="V26" s="172" t="s">
        <v>219</v>
      </c>
      <c r="AA26" s="115">
        <f>IF(OR(J26="Fail",ISBLANK(J26)),INDEX('Issue Code Table'!C:C,MATCH(N:N,'Issue Code Table'!A:A,0)),IF(M26="Critical",6,IF(M26="Significant",5,IF(M26="Moderate",3,2))))</f>
        <v>5</v>
      </c>
    </row>
    <row r="27" spans="1:27" s="73" customFormat="1" ht="83.15" customHeight="1" x14ac:dyDescent="0.25">
      <c r="A27" s="82" t="s">
        <v>416</v>
      </c>
      <c r="B27" s="84" t="s">
        <v>304</v>
      </c>
      <c r="C27" s="239" t="s">
        <v>305</v>
      </c>
      <c r="D27" s="123" t="s">
        <v>193</v>
      </c>
      <c r="E27" s="84" t="s">
        <v>417</v>
      </c>
      <c r="F27" s="84" t="s">
        <v>418</v>
      </c>
      <c r="G27" s="84" t="s">
        <v>196</v>
      </c>
      <c r="H27" s="123" t="s">
        <v>419</v>
      </c>
      <c r="I27" s="123"/>
      <c r="J27" s="80"/>
      <c r="K27" s="85" t="s">
        <v>420</v>
      </c>
      <c r="L27" s="234"/>
      <c r="M27" s="87" t="s">
        <v>199</v>
      </c>
      <c r="N27" s="93" t="s">
        <v>342</v>
      </c>
      <c r="O27" s="88" t="s">
        <v>343</v>
      </c>
      <c r="P27" s="89"/>
      <c r="Q27" s="235" t="s">
        <v>312</v>
      </c>
      <c r="R27" s="235" t="s">
        <v>421</v>
      </c>
      <c r="S27" s="84" t="s">
        <v>422</v>
      </c>
      <c r="T27" s="130" t="s">
        <v>423</v>
      </c>
      <c r="U27" s="124" t="s">
        <v>424</v>
      </c>
      <c r="V27" s="172"/>
      <c r="AA27" s="115">
        <f>IF(OR(J27="Fail",ISBLANK(J27)),INDEX('Issue Code Table'!C:C,MATCH(N:N,'Issue Code Table'!A:A,0)),IF(M27="Critical",6,IF(M27="Significant",5,IF(M27="Moderate",3,2))))</f>
        <v>4</v>
      </c>
    </row>
    <row r="28" spans="1:27" s="73" customFormat="1" ht="83.15" customHeight="1" x14ac:dyDescent="0.25">
      <c r="A28" s="82" t="s">
        <v>425</v>
      </c>
      <c r="B28" s="84" t="s">
        <v>304</v>
      </c>
      <c r="C28" s="239" t="s">
        <v>305</v>
      </c>
      <c r="D28" s="123" t="s">
        <v>193</v>
      </c>
      <c r="E28" s="84" t="s">
        <v>426</v>
      </c>
      <c r="F28" s="84" t="s">
        <v>427</v>
      </c>
      <c r="G28" s="84" t="s">
        <v>196</v>
      </c>
      <c r="H28" s="123" t="s">
        <v>428</v>
      </c>
      <c r="I28" s="123"/>
      <c r="J28" s="80"/>
      <c r="K28" s="85" t="s">
        <v>429</v>
      </c>
      <c r="L28" s="234"/>
      <c r="M28" s="87" t="s">
        <v>199</v>
      </c>
      <c r="N28" s="93" t="s">
        <v>342</v>
      </c>
      <c r="O28" s="88" t="s">
        <v>343</v>
      </c>
      <c r="P28" s="89"/>
      <c r="Q28" s="235" t="s">
        <v>312</v>
      </c>
      <c r="R28" s="235" t="s">
        <v>430</v>
      </c>
      <c r="S28" s="84" t="s">
        <v>431</v>
      </c>
      <c r="T28" s="130" t="s">
        <v>432</v>
      </c>
      <c r="U28" s="124" t="s">
        <v>433</v>
      </c>
      <c r="V28" s="172"/>
      <c r="AA28" s="115">
        <f>IF(OR(J28="Fail",ISBLANK(J28)),INDEX('Issue Code Table'!C:C,MATCH(N:N,'Issue Code Table'!A:A,0)),IF(M28="Critical",6,IF(M28="Significant",5,IF(M28="Moderate",3,2))))</f>
        <v>4</v>
      </c>
    </row>
    <row r="29" spans="1:27" s="73" customFormat="1" ht="83.15" customHeight="1" x14ac:dyDescent="0.25">
      <c r="A29" s="82" t="s">
        <v>434</v>
      </c>
      <c r="B29" s="84" t="s">
        <v>304</v>
      </c>
      <c r="C29" s="239" t="s">
        <v>305</v>
      </c>
      <c r="D29" s="123" t="s">
        <v>193</v>
      </c>
      <c r="E29" s="84" t="s">
        <v>435</v>
      </c>
      <c r="F29" s="84" t="s">
        <v>436</v>
      </c>
      <c r="G29" s="84" t="s">
        <v>196</v>
      </c>
      <c r="H29" s="123" t="s">
        <v>437</v>
      </c>
      <c r="I29" s="123"/>
      <c r="J29" s="80"/>
      <c r="K29" s="85" t="s">
        <v>438</v>
      </c>
      <c r="L29" s="234"/>
      <c r="M29" s="87" t="s">
        <v>199</v>
      </c>
      <c r="N29" s="93" t="s">
        <v>342</v>
      </c>
      <c r="O29" s="88" t="s">
        <v>343</v>
      </c>
      <c r="P29" s="89"/>
      <c r="Q29" s="235" t="s">
        <v>312</v>
      </c>
      <c r="R29" s="235" t="s">
        <v>439</v>
      </c>
      <c r="S29" s="84" t="s">
        <v>440</v>
      </c>
      <c r="T29" s="130" t="s">
        <v>441</v>
      </c>
      <c r="U29" s="124" t="s">
        <v>442</v>
      </c>
      <c r="V29" s="172"/>
      <c r="AA29" s="115">
        <f>IF(OR(J29="Fail",ISBLANK(J29)),INDEX('Issue Code Table'!C:C,MATCH(N:N,'Issue Code Table'!A:A,0)),IF(M29="Critical",6,IF(M29="Significant",5,IF(M29="Moderate",3,2))))</f>
        <v>4</v>
      </c>
    </row>
    <row r="30" spans="1:27" s="73" customFormat="1" ht="83.15" customHeight="1" x14ac:dyDescent="0.25">
      <c r="A30" s="82" t="s">
        <v>443</v>
      </c>
      <c r="B30" s="84" t="s">
        <v>304</v>
      </c>
      <c r="C30" s="239" t="s">
        <v>305</v>
      </c>
      <c r="D30" s="123" t="s">
        <v>193</v>
      </c>
      <c r="E30" s="84" t="s">
        <v>444</v>
      </c>
      <c r="F30" s="84" t="s">
        <v>445</v>
      </c>
      <c r="G30" s="84" t="s">
        <v>196</v>
      </c>
      <c r="H30" s="123" t="s">
        <v>446</v>
      </c>
      <c r="I30" s="123"/>
      <c r="J30" s="80"/>
      <c r="K30" s="85" t="s">
        <v>447</v>
      </c>
      <c r="L30" s="234"/>
      <c r="M30" s="87" t="s">
        <v>199</v>
      </c>
      <c r="N30" s="93" t="s">
        <v>342</v>
      </c>
      <c r="O30" s="88" t="s">
        <v>343</v>
      </c>
      <c r="P30" s="89"/>
      <c r="Q30" s="235" t="s">
        <v>312</v>
      </c>
      <c r="R30" s="235" t="s">
        <v>448</v>
      </c>
      <c r="S30" s="84" t="s">
        <v>449</v>
      </c>
      <c r="T30" s="130" t="s">
        <v>450</v>
      </c>
      <c r="U30" s="124" t="s">
        <v>451</v>
      </c>
      <c r="V30" s="172"/>
      <c r="AA30" s="115">
        <f>IF(OR(J30="Fail",ISBLANK(J30)),INDEX('Issue Code Table'!C:C,MATCH(N:N,'Issue Code Table'!A:A,0)),IF(M30="Critical",6,IF(M30="Significant",5,IF(M30="Moderate",3,2))))</f>
        <v>4</v>
      </c>
    </row>
    <row r="31" spans="1:27" s="73" customFormat="1" ht="83.15" customHeight="1" x14ac:dyDescent="0.25">
      <c r="A31" s="82" t="s">
        <v>452</v>
      </c>
      <c r="B31" s="84" t="s">
        <v>304</v>
      </c>
      <c r="C31" s="239" t="s">
        <v>305</v>
      </c>
      <c r="D31" s="123" t="s">
        <v>193</v>
      </c>
      <c r="E31" s="84" t="s">
        <v>453</v>
      </c>
      <c r="F31" s="84" t="s">
        <v>454</v>
      </c>
      <c r="G31" s="84" t="s">
        <v>196</v>
      </c>
      <c r="H31" s="123" t="s">
        <v>455</v>
      </c>
      <c r="I31" s="123"/>
      <c r="J31" s="80"/>
      <c r="K31" s="85" t="s">
        <v>456</v>
      </c>
      <c r="L31" s="234"/>
      <c r="M31" s="87" t="s">
        <v>159</v>
      </c>
      <c r="N31" s="93" t="s">
        <v>457</v>
      </c>
      <c r="O31" s="88" t="s">
        <v>458</v>
      </c>
      <c r="P31" s="89"/>
      <c r="Q31" s="235" t="s">
        <v>312</v>
      </c>
      <c r="R31" s="235" t="s">
        <v>459</v>
      </c>
      <c r="S31" s="84" t="s">
        <v>460</v>
      </c>
      <c r="T31" s="130" t="s">
        <v>461</v>
      </c>
      <c r="U31" s="124" t="s">
        <v>462</v>
      </c>
      <c r="V31" s="172" t="s">
        <v>219</v>
      </c>
      <c r="AA31" s="115">
        <f>IF(OR(J31="Fail",ISBLANK(J31)),INDEX('Issue Code Table'!C:C,MATCH(N:N,'Issue Code Table'!A:A,0)),IF(M31="Critical",6,IF(M31="Significant",5,IF(M31="Moderate",3,2))))</f>
        <v>6</v>
      </c>
    </row>
    <row r="32" spans="1:27" s="73" customFormat="1" ht="83.15" customHeight="1" x14ac:dyDescent="0.25">
      <c r="A32" s="82" t="s">
        <v>463</v>
      </c>
      <c r="B32" s="84" t="s">
        <v>304</v>
      </c>
      <c r="C32" s="239" t="s">
        <v>305</v>
      </c>
      <c r="D32" s="123" t="s">
        <v>193</v>
      </c>
      <c r="E32" s="84" t="s">
        <v>464</v>
      </c>
      <c r="F32" s="84" t="s">
        <v>465</v>
      </c>
      <c r="G32" s="84" t="s">
        <v>196</v>
      </c>
      <c r="H32" s="123" t="s">
        <v>466</v>
      </c>
      <c r="I32" s="123"/>
      <c r="J32" s="80"/>
      <c r="K32" s="85" t="s">
        <v>467</v>
      </c>
      <c r="L32" s="234"/>
      <c r="M32" s="87" t="s">
        <v>159</v>
      </c>
      <c r="N32" s="93" t="s">
        <v>457</v>
      </c>
      <c r="O32" s="88" t="s">
        <v>458</v>
      </c>
      <c r="P32" s="89"/>
      <c r="Q32" s="235" t="s">
        <v>312</v>
      </c>
      <c r="R32" s="235" t="s">
        <v>468</v>
      </c>
      <c r="S32" s="84" t="s">
        <v>469</v>
      </c>
      <c r="T32" s="130" t="s">
        <v>470</v>
      </c>
      <c r="U32" s="124" t="s">
        <v>471</v>
      </c>
      <c r="V32" s="172" t="s">
        <v>219</v>
      </c>
      <c r="AA32" s="115">
        <f>IF(OR(J32="Fail",ISBLANK(J32)),INDEX('Issue Code Table'!C:C,MATCH(N:N,'Issue Code Table'!A:A,0)),IF(M32="Critical",6,IF(M32="Significant",5,IF(M32="Moderate",3,2))))</f>
        <v>6</v>
      </c>
    </row>
    <row r="33" spans="1:27" s="73" customFormat="1" ht="83.15" customHeight="1" x14ac:dyDescent="0.25">
      <c r="A33" s="82" t="s">
        <v>472</v>
      </c>
      <c r="B33" s="84" t="s">
        <v>304</v>
      </c>
      <c r="C33" s="239" t="s">
        <v>305</v>
      </c>
      <c r="D33" s="123" t="s">
        <v>193</v>
      </c>
      <c r="E33" s="84" t="s">
        <v>473</v>
      </c>
      <c r="F33" s="84" t="s">
        <v>474</v>
      </c>
      <c r="G33" s="84" t="s">
        <v>196</v>
      </c>
      <c r="H33" s="123" t="s">
        <v>475</v>
      </c>
      <c r="I33" s="123"/>
      <c r="J33" s="80"/>
      <c r="K33" s="85" t="s">
        <v>476</v>
      </c>
      <c r="L33" s="242"/>
      <c r="M33" s="87" t="s">
        <v>159</v>
      </c>
      <c r="N33" s="93" t="s">
        <v>457</v>
      </c>
      <c r="O33" s="88" t="s">
        <v>458</v>
      </c>
      <c r="P33" s="89"/>
      <c r="Q33" s="235" t="s">
        <v>312</v>
      </c>
      <c r="R33" s="235" t="s">
        <v>477</v>
      </c>
      <c r="S33" s="84" t="s">
        <v>478</v>
      </c>
      <c r="T33" s="130" t="s">
        <v>479</v>
      </c>
      <c r="U33" s="124" t="s">
        <v>480</v>
      </c>
      <c r="V33" s="172" t="s">
        <v>219</v>
      </c>
      <c r="AA33" s="115">
        <f>IF(OR(J33="Fail",ISBLANK(J33)),INDEX('Issue Code Table'!C:C,MATCH(N:N,'Issue Code Table'!A:A,0)),IF(M33="Critical",6,IF(M33="Significant",5,IF(M33="Moderate",3,2))))</f>
        <v>6</v>
      </c>
    </row>
    <row r="34" spans="1:27" s="73" customFormat="1" ht="83.15" customHeight="1" x14ac:dyDescent="0.25">
      <c r="A34" s="82" t="s">
        <v>481</v>
      </c>
      <c r="B34" s="84" t="s">
        <v>304</v>
      </c>
      <c r="C34" s="239" t="s">
        <v>305</v>
      </c>
      <c r="D34" s="123" t="s">
        <v>193</v>
      </c>
      <c r="E34" s="84" t="s">
        <v>482</v>
      </c>
      <c r="F34" s="84" t="s">
        <v>483</v>
      </c>
      <c r="G34" s="84" t="s">
        <v>196</v>
      </c>
      <c r="H34" s="123" t="s">
        <v>484</v>
      </c>
      <c r="I34" s="123"/>
      <c r="J34" s="80"/>
      <c r="K34" s="85" t="s">
        <v>485</v>
      </c>
      <c r="L34" s="234"/>
      <c r="M34" s="87" t="s">
        <v>159</v>
      </c>
      <c r="N34" s="93" t="s">
        <v>457</v>
      </c>
      <c r="O34" s="88" t="s">
        <v>458</v>
      </c>
      <c r="P34" s="89"/>
      <c r="Q34" s="235" t="s">
        <v>312</v>
      </c>
      <c r="R34" s="235" t="s">
        <v>486</v>
      </c>
      <c r="S34" s="84" t="s">
        <v>487</v>
      </c>
      <c r="T34" s="130" t="s">
        <v>488</v>
      </c>
      <c r="U34" s="124" t="s">
        <v>489</v>
      </c>
      <c r="V34" s="172" t="s">
        <v>219</v>
      </c>
      <c r="AA34" s="115">
        <f>IF(OR(J34="Fail",ISBLANK(J34)),INDEX('Issue Code Table'!C:C,MATCH(N:N,'Issue Code Table'!A:A,0)),IF(M34="Critical",6,IF(M34="Significant",5,IF(M34="Moderate",3,2))))</f>
        <v>6</v>
      </c>
    </row>
    <row r="35" spans="1:27" s="73" customFormat="1" ht="57.75" customHeight="1" x14ac:dyDescent="0.25">
      <c r="A35" s="82" t="s">
        <v>490</v>
      </c>
      <c r="B35" s="84" t="s">
        <v>304</v>
      </c>
      <c r="C35" s="239" t="s">
        <v>305</v>
      </c>
      <c r="D35" s="123" t="s">
        <v>193</v>
      </c>
      <c r="E35" s="84" t="s">
        <v>491</v>
      </c>
      <c r="F35" s="84" t="s">
        <v>492</v>
      </c>
      <c r="G35" s="84" t="s">
        <v>196</v>
      </c>
      <c r="H35" s="123" t="s">
        <v>493</v>
      </c>
      <c r="I35" s="123"/>
      <c r="J35" s="80"/>
      <c r="K35" s="85" t="s">
        <v>494</v>
      </c>
      <c r="L35" s="234"/>
      <c r="M35" s="87" t="s">
        <v>159</v>
      </c>
      <c r="N35" s="93" t="s">
        <v>310</v>
      </c>
      <c r="O35" s="88" t="s">
        <v>311</v>
      </c>
      <c r="P35" s="89"/>
      <c r="Q35" s="235" t="s">
        <v>312</v>
      </c>
      <c r="R35" s="235" t="s">
        <v>495</v>
      </c>
      <c r="S35" s="84" t="s">
        <v>496</v>
      </c>
      <c r="T35" s="130" t="s">
        <v>497</v>
      </c>
      <c r="U35" s="124" t="s">
        <v>498</v>
      </c>
      <c r="V35" s="172" t="s">
        <v>219</v>
      </c>
      <c r="AA35" s="115">
        <f>IF(OR(J35="Fail",ISBLANK(J35)),INDEX('Issue Code Table'!C:C,MATCH(N:N,'Issue Code Table'!A:A,0)),IF(M35="Critical",6,IF(M35="Significant",5,IF(M35="Moderate",3,2))))</f>
        <v>5</v>
      </c>
    </row>
    <row r="36" spans="1:27" s="73" customFormat="1" ht="55.5" customHeight="1" x14ac:dyDescent="0.25">
      <c r="A36" s="82" t="s">
        <v>499</v>
      </c>
      <c r="B36" s="84" t="s">
        <v>304</v>
      </c>
      <c r="C36" s="239" t="s">
        <v>305</v>
      </c>
      <c r="D36" s="123" t="s">
        <v>193</v>
      </c>
      <c r="E36" s="84" t="s">
        <v>500</v>
      </c>
      <c r="F36" s="84" t="s">
        <v>501</v>
      </c>
      <c r="G36" s="84" t="s">
        <v>196</v>
      </c>
      <c r="H36" s="123" t="s">
        <v>502</v>
      </c>
      <c r="I36" s="123"/>
      <c r="J36" s="80"/>
      <c r="K36" s="85" t="s">
        <v>503</v>
      </c>
      <c r="L36" s="234"/>
      <c r="M36" s="87" t="s">
        <v>159</v>
      </c>
      <c r="N36" s="93" t="s">
        <v>310</v>
      </c>
      <c r="O36" s="88" t="s">
        <v>311</v>
      </c>
      <c r="P36" s="89"/>
      <c r="Q36" s="235" t="s">
        <v>312</v>
      </c>
      <c r="R36" s="235" t="s">
        <v>504</v>
      </c>
      <c r="S36" s="84" t="s">
        <v>505</v>
      </c>
      <c r="T36" s="130" t="s">
        <v>506</v>
      </c>
      <c r="U36" s="124" t="s">
        <v>507</v>
      </c>
      <c r="V36" s="172" t="s">
        <v>219</v>
      </c>
      <c r="AA36" s="115">
        <f>IF(OR(J36="Fail",ISBLANK(J36)),INDEX('Issue Code Table'!C:C,MATCH(N:N,'Issue Code Table'!A:A,0)),IF(M36="Critical",6,IF(M36="Significant",5,IF(M36="Moderate",3,2))))</f>
        <v>5</v>
      </c>
    </row>
    <row r="37" spans="1:27" s="73" customFormat="1" ht="36.75" customHeight="1" x14ac:dyDescent="0.25">
      <c r="A37" s="82" t="s">
        <v>508</v>
      </c>
      <c r="B37" s="84" t="s">
        <v>304</v>
      </c>
      <c r="C37" s="239" t="s">
        <v>305</v>
      </c>
      <c r="D37" s="123" t="s">
        <v>193</v>
      </c>
      <c r="E37" s="84" t="s">
        <v>509</v>
      </c>
      <c r="F37" s="84" t="s">
        <v>510</v>
      </c>
      <c r="G37" s="84" t="s">
        <v>196</v>
      </c>
      <c r="H37" s="123" t="s">
        <v>511</v>
      </c>
      <c r="I37" s="123"/>
      <c r="J37" s="80"/>
      <c r="K37" s="85" t="s">
        <v>512</v>
      </c>
      <c r="L37" s="234"/>
      <c r="M37" s="87" t="s">
        <v>199</v>
      </c>
      <c r="N37" s="93" t="s">
        <v>342</v>
      </c>
      <c r="O37" s="88" t="s">
        <v>343</v>
      </c>
      <c r="P37" s="89"/>
      <c r="Q37" s="235" t="s">
        <v>312</v>
      </c>
      <c r="R37" s="241" t="s">
        <v>513</v>
      </c>
      <c r="S37" s="84" t="s">
        <v>514</v>
      </c>
      <c r="T37" s="130" t="s">
        <v>515</v>
      </c>
      <c r="U37" s="124" t="s">
        <v>516</v>
      </c>
      <c r="V37" s="172"/>
      <c r="AA37" s="115">
        <f>IF(OR(J37="Fail",ISBLANK(J37)),INDEX('Issue Code Table'!C:C,MATCH(N:N,'Issue Code Table'!A:A,0)),IF(M37="Critical",6,IF(M37="Significant",5,IF(M37="Moderate",3,2))))</f>
        <v>4</v>
      </c>
    </row>
    <row r="38" spans="1:27" s="73" customFormat="1" ht="63.75" customHeight="1" x14ac:dyDescent="0.25">
      <c r="A38" s="82" t="s">
        <v>517</v>
      </c>
      <c r="B38" s="84" t="s">
        <v>304</v>
      </c>
      <c r="C38" s="239" t="s">
        <v>305</v>
      </c>
      <c r="D38" s="123" t="s">
        <v>193</v>
      </c>
      <c r="E38" s="84" t="s">
        <v>518</v>
      </c>
      <c r="F38" s="84" t="s">
        <v>519</v>
      </c>
      <c r="G38" s="84" t="s">
        <v>196</v>
      </c>
      <c r="H38" s="123" t="s">
        <v>520</v>
      </c>
      <c r="I38" s="123"/>
      <c r="J38" s="80"/>
      <c r="K38" s="85" t="s">
        <v>521</v>
      </c>
      <c r="L38" s="234"/>
      <c r="M38" s="87" t="s">
        <v>199</v>
      </c>
      <c r="N38" s="93" t="s">
        <v>342</v>
      </c>
      <c r="O38" s="88" t="s">
        <v>343</v>
      </c>
      <c r="P38" s="89"/>
      <c r="Q38" s="235" t="s">
        <v>312</v>
      </c>
      <c r="R38" s="235" t="s">
        <v>522</v>
      </c>
      <c r="S38" s="84" t="s">
        <v>523</v>
      </c>
      <c r="T38" s="130" t="s">
        <v>524</v>
      </c>
      <c r="U38" s="124" t="s">
        <v>525</v>
      </c>
      <c r="V38" s="172"/>
      <c r="AA38" s="115">
        <f>IF(OR(J38="Fail",ISBLANK(J38)),INDEX('Issue Code Table'!C:C,MATCH(N:N,'Issue Code Table'!A:A,0)),IF(M38="Critical",6,IF(M38="Significant",5,IF(M38="Moderate",3,2))))</f>
        <v>4</v>
      </c>
    </row>
    <row r="39" spans="1:27" s="73" customFormat="1" ht="54.75" customHeight="1" x14ac:dyDescent="0.25">
      <c r="A39" s="82" t="s">
        <v>526</v>
      </c>
      <c r="B39" s="84" t="s">
        <v>304</v>
      </c>
      <c r="C39" s="239" t="s">
        <v>305</v>
      </c>
      <c r="D39" s="123" t="s">
        <v>193</v>
      </c>
      <c r="E39" s="84" t="s">
        <v>527</v>
      </c>
      <c r="F39" s="84" t="s">
        <v>528</v>
      </c>
      <c r="G39" s="84" t="s">
        <v>196</v>
      </c>
      <c r="H39" s="123" t="s">
        <v>529</v>
      </c>
      <c r="I39" s="123"/>
      <c r="J39" s="80"/>
      <c r="K39" s="85" t="s">
        <v>530</v>
      </c>
      <c r="L39" s="234"/>
      <c r="M39" s="87" t="s">
        <v>159</v>
      </c>
      <c r="N39" s="93" t="s">
        <v>310</v>
      </c>
      <c r="O39" s="88" t="s">
        <v>311</v>
      </c>
      <c r="P39" s="89"/>
      <c r="Q39" s="235" t="s">
        <v>312</v>
      </c>
      <c r="R39" s="235" t="s">
        <v>531</v>
      </c>
      <c r="S39" s="84" t="s">
        <v>532</v>
      </c>
      <c r="T39" s="130" t="s">
        <v>533</v>
      </c>
      <c r="U39" s="124" t="s">
        <v>534</v>
      </c>
      <c r="V39" s="172" t="s">
        <v>219</v>
      </c>
      <c r="AA39" s="115">
        <f>IF(OR(J39="Fail",ISBLANK(J39)),INDEX('Issue Code Table'!C:C,MATCH(N:N,'Issue Code Table'!A:A,0)),IF(M39="Critical",6,IF(M39="Significant",5,IF(M39="Moderate",3,2))))</f>
        <v>5</v>
      </c>
    </row>
    <row r="40" spans="1:27" s="73" customFormat="1" ht="53.25" customHeight="1" x14ac:dyDescent="0.25">
      <c r="A40" s="82" t="s">
        <v>535</v>
      </c>
      <c r="B40" s="84" t="s">
        <v>304</v>
      </c>
      <c r="C40" s="239" t="s">
        <v>305</v>
      </c>
      <c r="D40" s="123" t="s">
        <v>193</v>
      </c>
      <c r="E40" s="84" t="s">
        <v>536</v>
      </c>
      <c r="F40" s="84" t="s">
        <v>537</v>
      </c>
      <c r="G40" s="84" t="s">
        <v>196</v>
      </c>
      <c r="H40" s="123" t="s">
        <v>538</v>
      </c>
      <c r="I40" s="123"/>
      <c r="J40" s="80"/>
      <c r="K40" s="85" t="s">
        <v>539</v>
      </c>
      <c r="L40" s="234"/>
      <c r="M40" s="87" t="s">
        <v>199</v>
      </c>
      <c r="N40" s="93" t="s">
        <v>342</v>
      </c>
      <c r="O40" s="88" t="s">
        <v>343</v>
      </c>
      <c r="P40" s="89"/>
      <c r="Q40" s="235" t="s">
        <v>312</v>
      </c>
      <c r="R40" s="241" t="s">
        <v>540</v>
      </c>
      <c r="S40" s="84" t="s">
        <v>541</v>
      </c>
      <c r="T40" s="130" t="s">
        <v>542</v>
      </c>
      <c r="U40" s="124" t="s">
        <v>543</v>
      </c>
      <c r="V40" s="172"/>
      <c r="AA40" s="115">
        <f>IF(OR(J40="Fail",ISBLANK(J40)),INDEX('Issue Code Table'!C:C,MATCH(N:N,'Issue Code Table'!A:A,0)),IF(M40="Critical",6,IF(M40="Significant",5,IF(M40="Moderate",3,2))))</f>
        <v>4</v>
      </c>
    </row>
    <row r="41" spans="1:27" s="73" customFormat="1" ht="83.15" customHeight="1" x14ac:dyDescent="0.25">
      <c r="A41" s="82" t="s">
        <v>544</v>
      </c>
      <c r="B41" s="84" t="s">
        <v>304</v>
      </c>
      <c r="C41" s="239" t="s">
        <v>305</v>
      </c>
      <c r="D41" s="123" t="s">
        <v>193</v>
      </c>
      <c r="E41" s="84" t="s">
        <v>545</v>
      </c>
      <c r="F41" s="84" t="s">
        <v>546</v>
      </c>
      <c r="G41" s="84" t="s">
        <v>196</v>
      </c>
      <c r="H41" s="123" t="s">
        <v>547</v>
      </c>
      <c r="I41" s="123"/>
      <c r="J41" s="80"/>
      <c r="K41" s="85" t="s">
        <v>548</v>
      </c>
      <c r="L41" s="234"/>
      <c r="M41" s="87" t="s">
        <v>199</v>
      </c>
      <c r="N41" s="93" t="s">
        <v>342</v>
      </c>
      <c r="O41" s="88" t="s">
        <v>343</v>
      </c>
      <c r="P41" s="89"/>
      <c r="Q41" s="235" t="s">
        <v>312</v>
      </c>
      <c r="R41" s="235" t="s">
        <v>549</v>
      </c>
      <c r="S41" s="84" t="s">
        <v>550</v>
      </c>
      <c r="T41" s="130" t="s">
        <v>551</v>
      </c>
      <c r="U41" s="124" t="s">
        <v>552</v>
      </c>
      <c r="V41" s="172"/>
      <c r="AA41" s="115">
        <f>IF(OR(J41="Fail",ISBLANK(J41)),INDEX('Issue Code Table'!C:C,MATCH(N:N,'Issue Code Table'!A:A,0)),IF(M41="Critical",6,IF(M41="Significant",5,IF(M41="Moderate",3,2))))</f>
        <v>4</v>
      </c>
    </row>
    <row r="42" spans="1:27" s="73" customFormat="1" ht="83.15" customHeight="1" x14ac:dyDescent="0.25">
      <c r="A42" s="82" t="s">
        <v>553</v>
      </c>
      <c r="B42" s="84" t="s">
        <v>304</v>
      </c>
      <c r="C42" s="239" t="s">
        <v>305</v>
      </c>
      <c r="D42" s="123" t="s">
        <v>193</v>
      </c>
      <c r="E42" s="84" t="s">
        <v>554</v>
      </c>
      <c r="F42" s="84" t="s">
        <v>555</v>
      </c>
      <c r="G42" s="84" t="s">
        <v>196</v>
      </c>
      <c r="H42" s="123" t="s">
        <v>556</v>
      </c>
      <c r="I42" s="123"/>
      <c r="J42" s="80"/>
      <c r="K42" s="85" t="s">
        <v>557</v>
      </c>
      <c r="L42" s="234"/>
      <c r="M42" s="87" t="s">
        <v>199</v>
      </c>
      <c r="N42" s="93" t="s">
        <v>342</v>
      </c>
      <c r="O42" s="88" t="s">
        <v>343</v>
      </c>
      <c r="P42" s="89"/>
      <c r="Q42" s="235" t="s">
        <v>312</v>
      </c>
      <c r="R42" s="235" t="s">
        <v>558</v>
      </c>
      <c r="S42" s="84" t="s">
        <v>559</v>
      </c>
      <c r="T42" s="130" t="s">
        <v>560</v>
      </c>
      <c r="U42" s="124" t="s">
        <v>561</v>
      </c>
      <c r="V42" s="172"/>
      <c r="AA42" s="115">
        <f>IF(OR(J42="Fail",ISBLANK(J42)),INDEX('Issue Code Table'!C:C,MATCH(N:N,'Issue Code Table'!A:A,0)),IF(M42="Critical",6,IF(M42="Significant",5,IF(M42="Moderate",3,2))))</f>
        <v>4</v>
      </c>
    </row>
    <row r="43" spans="1:27" s="73" customFormat="1" ht="83.15" customHeight="1" x14ac:dyDescent="0.25">
      <c r="A43" s="82" t="s">
        <v>562</v>
      </c>
      <c r="B43" s="83" t="s">
        <v>563</v>
      </c>
      <c r="C43" s="83" t="s">
        <v>564</v>
      </c>
      <c r="D43" s="123" t="s">
        <v>193</v>
      </c>
      <c r="E43" s="84" t="s">
        <v>565</v>
      </c>
      <c r="F43" s="84" t="s">
        <v>566</v>
      </c>
      <c r="G43" s="84" t="s">
        <v>196</v>
      </c>
      <c r="H43" s="123" t="s">
        <v>567</v>
      </c>
      <c r="I43" s="123"/>
      <c r="J43" s="80"/>
      <c r="K43" s="85" t="s">
        <v>568</v>
      </c>
      <c r="L43" s="234"/>
      <c r="M43" s="87" t="s">
        <v>199</v>
      </c>
      <c r="N43" s="93" t="s">
        <v>342</v>
      </c>
      <c r="O43" s="88" t="s">
        <v>343</v>
      </c>
      <c r="P43" s="89"/>
      <c r="Q43" s="235" t="s">
        <v>312</v>
      </c>
      <c r="R43" s="235" t="s">
        <v>569</v>
      </c>
      <c r="S43" s="84" t="s">
        <v>570</v>
      </c>
      <c r="T43" s="130" t="s">
        <v>571</v>
      </c>
      <c r="U43" s="124" t="s">
        <v>572</v>
      </c>
      <c r="V43" s="172"/>
      <c r="AA43" s="115">
        <f>IF(OR(J43="Fail",ISBLANK(J43)),INDEX('Issue Code Table'!C:C,MATCH(N:N,'Issue Code Table'!A:A,0)),IF(M43="Critical",6,IF(M43="Significant",5,IF(M43="Moderate",3,2))))</f>
        <v>4</v>
      </c>
    </row>
    <row r="44" spans="1:27" s="73" customFormat="1" ht="83.15" customHeight="1" x14ac:dyDescent="0.25">
      <c r="A44" s="82" t="s">
        <v>573</v>
      </c>
      <c r="B44" s="84" t="s">
        <v>304</v>
      </c>
      <c r="C44" s="239" t="s">
        <v>305</v>
      </c>
      <c r="D44" s="123" t="s">
        <v>193</v>
      </c>
      <c r="E44" s="84" t="s">
        <v>574</v>
      </c>
      <c r="F44" s="84" t="s">
        <v>575</v>
      </c>
      <c r="G44" s="84" t="s">
        <v>196</v>
      </c>
      <c r="H44" s="123" t="s">
        <v>576</v>
      </c>
      <c r="I44" s="123"/>
      <c r="J44" s="80"/>
      <c r="K44" s="85" t="s">
        <v>577</v>
      </c>
      <c r="L44" s="234"/>
      <c r="M44" s="87" t="s">
        <v>199</v>
      </c>
      <c r="N44" s="93" t="s">
        <v>342</v>
      </c>
      <c r="O44" s="88" t="s">
        <v>343</v>
      </c>
      <c r="P44" s="89"/>
      <c r="Q44" s="235" t="s">
        <v>312</v>
      </c>
      <c r="R44" s="235" t="s">
        <v>578</v>
      </c>
      <c r="S44" s="84" t="s">
        <v>579</v>
      </c>
      <c r="T44" s="130" t="s">
        <v>580</v>
      </c>
      <c r="U44" s="124" t="s">
        <v>581</v>
      </c>
      <c r="V44" s="172"/>
      <c r="AA44" s="115">
        <f>IF(OR(J44="Fail",ISBLANK(J44)),INDEX('Issue Code Table'!C:C,MATCH(N:N,'Issue Code Table'!A:A,0)),IF(M44="Critical",6,IF(M44="Significant",5,IF(M44="Moderate",3,2))))</f>
        <v>4</v>
      </c>
    </row>
    <row r="45" spans="1:27" s="73" customFormat="1" ht="83.15" customHeight="1" x14ac:dyDescent="0.25">
      <c r="A45" s="82" t="s">
        <v>582</v>
      </c>
      <c r="B45" s="84" t="s">
        <v>304</v>
      </c>
      <c r="C45" s="239" t="s">
        <v>305</v>
      </c>
      <c r="D45" s="123" t="s">
        <v>193</v>
      </c>
      <c r="E45" s="84" t="s">
        <v>583</v>
      </c>
      <c r="F45" s="84" t="s">
        <v>584</v>
      </c>
      <c r="G45" s="84" t="s">
        <v>196</v>
      </c>
      <c r="H45" s="123" t="s">
        <v>585</v>
      </c>
      <c r="I45" s="123"/>
      <c r="J45" s="80"/>
      <c r="K45" s="85" t="s">
        <v>586</v>
      </c>
      <c r="L45" s="234"/>
      <c r="M45" s="87" t="s">
        <v>199</v>
      </c>
      <c r="N45" s="93" t="s">
        <v>342</v>
      </c>
      <c r="O45" s="88" t="s">
        <v>343</v>
      </c>
      <c r="P45" s="89"/>
      <c r="Q45" s="235" t="s">
        <v>312</v>
      </c>
      <c r="R45" s="235" t="s">
        <v>587</v>
      </c>
      <c r="S45" s="84" t="s">
        <v>588</v>
      </c>
      <c r="T45" s="130" t="s">
        <v>589</v>
      </c>
      <c r="U45" s="124" t="s">
        <v>590</v>
      </c>
      <c r="V45" s="172"/>
      <c r="AA45" s="115">
        <f>IF(OR(J45="Fail",ISBLANK(J45)),INDEX('Issue Code Table'!C:C,MATCH(N:N,'Issue Code Table'!A:A,0)),IF(M45="Critical",6,IF(M45="Significant",5,IF(M45="Moderate",3,2))))</f>
        <v>4</v>
      </c>
    </row>
    <row r="46" spans="1:27" s="73" customFormat="1" ht="83.15" customHeight="1" x14ac:dyDescent="0.25">
      <c r="A46" s="82" t="s">
        <v>591</v>
      </c>
      <c r="B46" s="84" t="s">
        <v>304</v>
      </c>
      <c r="C46" s="239" t="s">
        <v>305</v>
      </c>
      <c r="D46" s="123" t="s">
        <v>193</v>
      </c>
      <c r="E46" s="84" t="s">
        <v>592</v>
      </c>
      <c r="F46" s="84" t="s">
        <v>593</v>
      </c>
      <c r="G46" s="84" t="s">
        <v>196</v>
      </c>
      <c r="H46" s="123" t="s">
        <v>594</v>
      </c>
      <c r="I46" s="123"/>
      <c r="J46" s="80"/>
      <c r="K46" s="85" t="s">
        <v>595</v>
      </c>
      <c r="L46" s="234"/>
      <c r="M46" s="87" t="s">
        <v>199</v>
      </c>
      <c r="N46" s="93" t="s">
        <v>342</v>
      </c>
      <c r="O46" s="88" t="s">
        <v>343</v>
      </c>
      <c r="P46" s="89"/>
      <c r="Q46" s="235" t="s">
        <v>312</v>
      </c>
      <c r="R46" s="235" t="s">
        <v>596</v>
      </c>
      <c r="S46" s="84" t="s">
        <v>597</v>
      </c>
      <c r="T46" s="130" t="s">
        <v>598</v>
      </c>
      <c r="U46" s="124" t="s">
        <v>599</v>
      </c>
      <c r="V46" s="172"/>
      <c r="AA46" s="115">
        <f>IF(OR(J46="Fail",ISBLANK(J46)),INDEX('Issue Code Table'!C:C,MATCH(N:N,'Issue Code Table'!A:A,0)),IF(M46="Critical",6,IF(M46="Significant",5,IF(M46="Moderate",3,2))))</f>
        <v>4</v>
      </c>
    </row>
    <row r="47" spans="1:27" s="73" customFormat="1" ht="83.15" customHeight="1" x14ac:dyDescent="0.25">
      <c r="A47" s="82" t="s">
        <v>600</v>
      </c>
      <c r="B47" s="83" t="s">
        <v>327</v>
      </c>
      <c r="C47" s="83" t="s">
        <v>328</v>
      </c>
      <c r="D47" s="123" t="s">
        <v>193</v>
      </c>
      <c r="E47" s="84" t="s">
        <v>601</v>
      </c>
      <c r="F47" s="84" t="s">
        <v>602</v>
      </c>
      <c r="G47" s="84" t="s">
        <v>196</v>
      </c>
      <c r="H47" s="123" t="s">
        <v>603</v>
      </c>
      <c r="I47" s="123"/>
      <c r="J47" s="80"/>
      <c r="K47" s="85" t="s">
        <v>604</v>
      </c>
      <c r="L47" s="234"/>
      <c r="M47" s="87" t="s">
        <v>199</v>
      </c>
      <c r="N47" s="93" t="s">
        <v>342</v>
      </c>
      <c r="O47" s="88" t="s">
        <v>343</v>
      </c>
      <c r="P47" s="89"/>
      <c r="Q47" s="235" t="s">
        <v>312</v>
      </c>
      <c r="R47" s="235" t="s">
        <v>605</v>
      </c>
      <c r="S47" s="84" t="s">
        <v>606</v>
      </c>
      <c r="T47" s="130" t="s">
        <v>607</v>
      </c>
      <c r="U47" s="124" t="s">
        <v>608</v>
      </c>
      <c r="V47" s="172"/>
      <c r="AA47" s="115">
        <f>IF(OR(J47="Fail",ISBLANK(J47)),INDEX('Issue Code Table'!C:C,MATCH(N:N,'Issue Code Table'!A:A,0)),IF(M47="Critical",6,IF(M47="Significant",5,IF(M47="Moderate",3,2))))</f>
        <v>4</v>
      </c>
    </row>
    <row r="48" spans="1:27" s="73" customFormat="1" ht="83.15" customHeight="1" x14ac:dyDescent="0.25">
      <c r="A48" s="82" t="s">
        <v>609</v>
      </c>
      <c r="B48" s="83" t="s">
        <v>327</v>
      </c>
      <c r="C48" s="83" t="s">
        <v>328</v>
      </c>
      <c r="D48" s="123" t="s">
        <v>193</v>
      </c>
      <c r="E48" s="84" t="s">
        <v>610</v>
      </c>
      <c r="F48" s="84" t="s">
        <v>611</v>
      </c>
      <c r="G48" s="84" t="s">
        <v>196</v>
      </c>
      <c r="H48" s="123" t="s">
        <v>612</v>
      </c>
      <c r="I48" s="123"/>
      <c r="J48" s="80"/>
      <c r="K48" s="85" t="s">
        <v>613</v>
      </c>
      <c r="L48" s="234"/>
      <c r="M48" s="87" t="s">
        <v>199</v>
      </c>
      <c r="N48" s="93" t="s">
        <v>342</v>
      </c>
      <c r="O48" s="88" t="s">
        <v>343</v>
      </c>
      <c r="P48" s="89"/>
      <c r="Q48" s="235" t="s">
        <v>312</v>
      </c>
      <c r="R48" s="235" t="s">
        <v>614</v>
      </c>
      <c r="S48" s="84" t="s">
        <v>615</v>
      </c>
      <c r="T48" s="130" t="s">
        <v>616</v>
      </c>
      <c r="U48" s="124" t="s">
        <v>617</v>
      </c>
      <c r="V48" s="172"/>
      <c r="AA48" s="115">
        <f>IF(OR(J48="Fail",ISBLANK(J48)),INDEX('Issue Code Table'!C:C,MATCH(N:N,'Issue Code Table'!A:A,0)),IF(M48="Critical",6,IF(M48="Significant",5,IF(M48="Moderate",3,2))))</f>
        <v>4</v>
      </c>
    </row>
    <row r="49" spans="1:27" s="73" customFormat="1" ht="83.15" customHeight="1" x14ac:dyDescent="0.25">
      <c r="A49" s="82" t="s">
        <v>618</v>
      </c>
      <c r="B49" s="84" t="s">
        <v>304</v>
      </c>
      <c r="C49" s="239" t="s">
        <v>305</v>
      </c>
      <c r="D49" s="123" t="s">
        <v>193</v>
      </c>
      <c r="E49" s="84" t="s">
        <v>619</v>
      </c>
      <c r="F49" s="84" t="s">
        <v>620</v>
      </c>
      <c r="G49" s="84" t="s">
        <v>196</v>
      </c>
      <c r="H49" s="123" t="s">
        <v>621</v>
      </c>
      <c r="I49" s="123"/>
      <c r="J49" s="80"/>
      <c r="K49" s="85" t="s">
        <v>622</v>
      </c>
      <c r="L49" s="234"/>
      <c r="M49" s="87" t="s">
        <v>199</v>
      </c>
      <c r="N49" s="93" t="s">
        <v>342</v>
      </c>
      <c r="O49" s="88" t="s">
        <v>343</v>
      </c>
      <c r="P49" s="89"/>
      <c r="Q49" s="235" t="s">
        <v>312</v>
      </c>
      <c r="R49" s="235" t="s">
        <v>623</v>
      </c>
      <c r="S49" s="84" t="s">
        <v>624</v>
      </c>
      <c r="T49" s="130" t="s">
        <v>625</v>
      </c>
      <c r="U49" s="124" t="s">
        <v>626</v>
      </c>
      <c r="V49" s="172"/>
      <c r="AA49" s="115">
        <f>IF(OR(J49="Fail",ISBLANK(J49)),INDEX('Issue Code Table'!C:C,MATCH(N:N,'Issue Code Table'!A:A,0)),IF(M49="Critical",6,IF(M49="Significant",5,IF(M49="Moderate",3,2))))</f>
        <v>4</v>
      </c>
    </row>
    <row r="50" spans="1:27" s="73" customFormat="1" ht="83.15" customHeight="1" x14ac:dyDescent="0.25">
      <c r="A50" s="82" t="s">
        <v>627</v>
      </c>
      <c r="B50" s="84" t="s">
        <v>304</v>
      </c>
      <c r="C50" s="239" t="s">
        <v>305</v>
      </c>
      <c r="D50" s="123" t="s">
        <v>193</v>
      </c>
      <c r="E50" s="84" t="s">
        <v>628</v>
      </c>
      <c r="F50" s="84" t="s">
        <v>629</v>
      </c>
      <c r="G50" s="84" t="s">
        <v>196</v>
      </c>
      <c r="H50" s="123" t="s">
        <v>630</v>
      </c>
      <c r="I50" s="123"/>
      <c r="J50" s="80"/>
      <c r="K50" s="85" t="s">
        <v>631</v>
      </c>
      <c r="L50" s="234"/>
      <c r="M50" s="87" t="s">
        <v>199</v>
      </c>
      <c r="N50" s="93" t="s">
        <v>342</v>
      </c>
      <c r="O50" s="88" t="s">
        <v>343</v>
      </c>
      <c r="P50" s="89"/>
      <c r="Q50" s="235" t="s">
        <v>312</v>
      </c>
      <c r="R50" s="241" t="s">
        <v>632</v>
      </c>
      <c r="S50" s="84" t="s">
        <v>633</v>
      </c>
      <c r="T50" s="130" t="s">
        <v>634</v>
      </c>
      <c r="U50" s="124" t="s">
        <v>635</v>
      </c>
      <c r="V50" s="172"/>
      <c r="AA50" s="115">
        <f>IF(OR(J50="Fail",ISBLANK(J50)),INDEX('Issue Code Table'!C:C,MATCH(N:N,'Issue Code Table'!A:A,0)),IF(M50="Critical",6,IF(M50="Significant",5,IF(M50="Moderate",3,2))))</f>
        <v>4</v>
      </c>
    </row>
    <row r="51" spans="1:27" s="73" customFormat="1" ht="83.15" customHeight="1" x14ac:dyDescent="0.25">
      <c r="A51" s="82" t="s">
        <v>636</v>
      </c>
      <c r="B51" s="84" t="s">
        <v>304</v>
      </c>
      <c r="C51" s="239" t="s">
        <v>305</v>
      </c>
      <c r="D51" s="123" t="s">
        <v>193</v>
      </c>
      <c r="E51" s="84" t="s">
        <v>637</v>
      </c>
      <c r="F51" s="84" t="s">
        <v>638</v>
      </c>
      <c r="G51" s="84" t="s">
        <v>196</v>
      </c>
      <c r="H51" s="123" t="s">
        <v>639</v>
      </c>
      <c r="I51" s="123"/>
      <c r="J51" s="80"/>
      <c r="K51" s="85" t="s">
        <v>640</v>
      </c>
      <c r="L51" s="234"/>
      <c r="M51" s="87" t="s">
        <v>159</v>
      </c>
      <c r="N51" s="93" t="s">
        <v>310</v>
      </c>
      <c r="O51" s="88" t="s">
        <v>311</v>
      </c>
      <c r="P51" s="89"/>
      <c r="Q51" s="235" t="s">
        <v>312</v>
      </c>
      <c r="R51" s="235" t="s">
        <v>641</v>
      </c>
      <c r="S51" s="84" t="s">
        <v>642</v>
      </c>
      <c r="T51" s="130" t="s">
        <v>643</v>
      </c>
      <c r="U51" s="124" t="s">
        <v>644</v>
      </c>
      <c r="V51" s="172" t="s">
        <v>219</v>
      </c>
      <c r="AA51" s="115">
        <f>IF(OR(J51="Fail",ISBLANK(J51)),INDEX('Issue Code Table'!C:C,MATCH(N:N,'Issue Code Table'!A:A,0)),IF(M51="Critical",6,IF(M51="Significant",5,IF(M51="Moderate",3,2))))</f>
        <v>5</v>
      </c>
    </row>
    <row r="52" spans="1:27" s="73" customFormat="1" ht="66.75" customHeight="1" x14ac:dyDescent="0.25">
      <c r="A52" s="82" t="s">
        <v>645</v>
      </c>
      <c r="B52" s="83" t="s">
        <v>327</v>
      </c>
      <c r="C52" s="83" t="s">
        <v>328</v>
      </c>
      <c r="D52" s="123" t="s">
        <v>193</v>
      </c>
      <c r="E52" s="84" t="s">
        <v>646</v>
      </c>
      <c r="F52" s="84" t="s">
        <v>647</v>
      </c>
      <c r="G52" s="84" t="s">
        <v>196</v>
      </c>
      <c r="H52" s="123" t="s">
        <v>648</v>
      </c>
      <c r="I52" s="123"/>
      <c r="J52" s="80"/>
      <c r="K52" s="85" t="s">
        <v>649</v>
      </c>
      <c r="L52" s="234"/>
      <c r="M52" s="87" t="s">
        <v>159</v>
      </c>
      <c r="N52" s="93" t="s">
        <v>650</v>
      </c>
      <c r="O52" s="88" t="s">
        <v>651</v>
      </c>
      <c r="P52" s="89"/>
      <c r="Q52" s="235" t="s">
        <v>652</v>
      </c>
      <c r="R52" s="235" t="s">
        <v>653</v>
      </c>
      <c r="S52" s="84" t="s">
        <v>654</v>
      </c>
      <c r="T52" s="130" t="s">
        <v>655</v>
      </c>
      <c r="U52" s="124" t="s">
        <v>656</v>
      </c>
      <c r="V52" s="172" t="s">
        <v>219</v>
      </c>
      <c r="AA52" s="115">
        <f>IF(OR(J52="Fail",ISBLANK(J52)),INDEX('Issue Code Table'!C:C,MATCH(N:N,'Issue Code Table'!A:A,0)),IF(M52="Critical",6,IF(M52="Significant",5,IF(M52="Moderate",3,2))))</f>
        <v>6</v>
      </c>
    </row>
    <row r="53" spans="1:27" s="73" customFormat="1" ht="83.15" customHeight="1" x14ac:dyDescent="0.25">
      <c r="A53" s="82" t="s">
        <v>657</v>
      </c>
      <c r="B53" s="243" t="s">
        <v>658</v>
      </c>
      <c r="C53" s="244" t="s">
        <v>659</v>
      </c>
      <c r="D53" s="123" t="s">
        <v>193</v>
      </c>
      <c r="E53" s="84" t="s">
        <v>660</v>
      </c>
      <c r="F53" s="84" t="s">
        <v>661</v>
      </c>
      <c r="G53" s="84" t="s">
        <v>662</v>
      </c>
      <c r="H53" s="123" t="s">
        <v>663</v>
      </c>
      <c r="I53" s="123"/>
      <c r="J53" s="80"/>
      <c r="K53" s="85" t="s">
        <v>664</v>
      </c>
      <c r="L53" s="234"/>
      <c r="M53" s="87" t="s">
        <v>199</v>
      </c>
      <c r="N53" s="93" t="s">
        <v>665</v>
      </c>
      <c r="O53" s="88" t="s">
        <v>666</v>
      </c>
      <c r="P53" s="89"/>
      <c r="Q53" s="235" t="s">
        <v>652</v>
      </c>
      <c r="R53" s="235" t="s">
        <v>667</v>
      </c>
      <c r="S53" s="84" t="s">
        <v>668</v>
      </c>
      <c r="T53" s="130" t="s">
        <v>669</v>
      </c>
      <c r="U53" s="124" t="s">
        <v>670</v>
      </c>
      <c r="V53" s="172"/>
      <c r="AA53" s="115">
        <f>IF(OR(J53="Fail",ISBLANK(J53)),INDEX('Issue Code Table'!C:C,MATCH(N:N,'Issue Code Table'!A:A,0)),IF(M53="Critical",6,IF(M53="Significant",5,IF(M53="Moderate",3,2))))</f>
        <v>4</v>
      </c>
    </row>
    <row r="54" spans="1:27" s="73" customFormat="1" ht="83.15" customHeight="1" x14ac:dyDescent="0.25">
      <c r="A54" s="82" t="s">
        <v>671</v>
      </c>
      <c r="B54" s="83" t="s">
        <v>327</v>
      </c>
      <c r="C54" s="83" t="s">
        <v>328</v>
      </c>
      <c r="D54" s="123" t="s">
        <v>193</v>
      </c>
      <c r="E54" s="84" t="s">
        <v>672</v>
      </c>
      <c r="F54" s="84" t="s">
        <v>673</v>
      </c>
      <c r="G54" s="84" t="s">
        <v>196</v>
      </c>
      <c r="H54" s="123" t="s">
        <v>674</v>
      </c>
      <c r="I54" s="123"/>
      <c r="J54" s="80"/>
      <c r="K54" s="85" t="s">
        <v>675</v>
      </c>
      <c r="L54" s="234"/>
      <c r="M54" s="87" t="s">
        <v>159</v>
      </c>
      <c r="N54" s="93" t="s">
        <v>457</v>
      </c>
      <c r="O54" s="88" t="s">
        <v>458</v>
      </c>
      <c r="P54" s="89"/>
      <c r="Q54" s="235" t="s">
        <v>652</v>
      </c>
      <c r="R54" s="235" t="s">
        <v>676</v>
      </c>
      <c r="S54" s="84" t="s">
        <v>677</v>
      </c>
      <c r="T54" s="130" t="s">
        <v>678</v>
      </c>
      <c r="U54" s="124" t="s">
        <v>679</v>
      </c>
      <c r="V54" s="172" t="s">
        <v>219</v>
      </c>
      <c r="AA54" s="115">
        <f>IF(OR(J54="Fail",ISBLANK(J54)),INDEX('Issue Code Table'!C:C,MATCH(N:N,'Issue Code Table'!A:A,0)),IF(M54="Critical",6,IF(M54="Significant",5,IF(M54="Moderate",3,2))))</f>
        <v>6</v>
      </c>
    </row>
    <row r="55" spans="1:27" s="73" customFormat="1" ht="83.15" customHeight="1" x14ac:dyDescent="0.25">
      <c r="A55" s="82" t="s">
        <v>680</v>
      </c>
      <c r="B55" s="83" t="s">
        <v>191</v>
      </c>
      <c r="C55" s="83" t="s">
        <v>192</v>
      </c>
      <c r="D55" s="123" t="s">
        <v>193</v>
      </c>
      <c r="E55" s="84" t="s">
        <v>681</v>
      </c>
      <c r="F55" s="84" t="s">
        <v>682</v>
      </c>
      <c r="G55" s="84" t="s">
        <v>683</v>
      </c>
      <c r="H55" s="123" t="s">
        <v>684</v>
      </c>
      <c r="I55" s="123"/>
      <c r="J55" s="80"/>
      <c r="K55" s="85" t="s">
        <v>685</v>
      </c>
      <c r="L55" s="234"/>
      <c r="M55" s="87" t="s">
        <v>159</v>
      </c>
      <c r="N55" s="93" t="s">
        <v>686</v>
      </c>
      <c r="O55" s="88" t="s">
        <v>687</v>
      </c>
      <c r="P55" s="89"/>
      <c r="Q55" s="235" t="s">
        <v>652</v>
      </c>
      <c r="R55" s="235" t="s">
        <v>688</v>
      </c>
      <c r="S55" s="84" t="s">
        <v>689</v>
      </c>
      <c r="T55" s="130" t="s">
        <v>690</v>
      </c>
      <c r="U55" s="124" t="s">
        <v>691</v>
      </c>
      <c r="V55" s="172" t="s">
        <v>219</v>
      </c>
      <c r="AA55" s="115">
        <f>IF(OR(J55="Fail",ISBLANK(J55)),INDEX('Issue Code Table'!C:C,MATCH(N:N,'Issue Code Table'!A:A,0)),IF(M55="Critical",6,IF(M55="Significant",5,IF(M55="Moderate",3,2))))</f>
        <v>5</v>
      </c>
    </row>
    <row r="56" spans="1:27" s="73" customFormat="1" ht="83.15" customHeight="1" x14ac:dyDescent="0.25">
      <c r="A56" s="82" t="s">
        <v>692</v>
      </c>
      <c r="B56" s="83" t="s">
        <v>327</v>
      </c>
      <c r="C56" s="83" t="s">
        <v>328</v>
      </c>
      <c r="D56" s="123" t="s">
        <v>193</v>
      </c>
      <c r="E56" s="84" t="s">
        <v>693</v>
      </c>
      <c r="F56" s="84" t="s">
        <v>694</v>
      </c>
      <c r="G56" s="84" t="s">
        <v>196</v>
      </c>
      <c r="H56" s="123" t="s">
        <v>695</v>
      </c>
      <c r="I56" s="123"/>
      <c r="J56" s="80"/>
      <c r="K56" s="85" t="s">
        <v>696</v>
      </c>
      <c r="L56" s="234"/>
      <c r="M56" s="87" t="s">
        <v>402</v>
      </c>
      <c r="N56" s="93" t="s">
        <v>650</v>
      </c>
      <c r="O56" s="88" t="s">
        <v>651</v>
      </c>
      <c r="P56" s="89"/>
      <c r="Q56" s="235" t="s">
        <v>652</v>
      </c>
      <c r="R56" s="235" t="s">
        <v>697</v>
      </c>
      <c r="S56" s="84" t="s">
        <v>698</v>
      </c>
      <c r="T56" s="130" t="s">
        <v>699</v>
      </c>
      <c r="U56" s="124" t="s">
        <v>700</v>
      </c>
      <c r="V56" s="172"/>
      <c r="AA56" s="115">
        <f>IF(OR(J56="Fail",ISBLANK(J56)),INDEX('Issue Code Table'!C:C,MATCH(N:N,'Issue Code Table'!A:A,0)),IF(M56="Critical",6,IF(M56="Significant",5,IF(M56="Moderate",3,2))))</f>
        <v>6</v>
      </c>
    </row>
    <row r="57" spans="1:27" s="73" customFormat="1" ht="83.15" customHeight="1" x14ac:dyDescent="0.25">
      <c r="A57" s="82" t="s">
        <v>701</v>
      </c>
      <c r="B57" s="83" t="s">
        <v>327</v>
      </c>
      <c r="C57" s="83" t="s">
        <v>328</v>
      </c>
      <c r="D57" s="123" t="s">
        <v>193</v>
      </c>
      <c r="E57" s="84" t="s">
        <v>702</v>
      </c>
      <c r="F57" s="84" t="s">
        <v>703</v>
      </c>
      <c r="G57" s="84" t="s">
        <v>196</v>
      </c>
      <c r="H57" s="123" t="s">
        <v>704</v>
      </c>
      <c r="I57" s="123"/>
      <c r="J57" s="80"/>
      <c r="K57" s="85" t="s">
        <v>705</v>
      </c>
      <c r="L57" s="234"/>
      <c r="M57" s="87" t="s">
        <v>402</v>
      </c>
      <c r="N57" s="93" t="s">
        <v>650</v>
      </c>
      <c r="O57" s="88" t="s">
        <v>651</v>
      </c>
      <c r="P57" s="89"/>
      <c r="Q57" s="235" t="s">
        <v>652</v>
      </c>
      <c r="R57" s="235" t="s">
        <v>706</v>
      </c>
      <c r="S57" s="84" t="s">
        <v>707</v>
      </c>
      <c r="T57" s="130" t="s">
        <v>708</v>
      </c>
      <c r="U57" s="124" t="s">
        <v>709</v>
      </c>
      <c r="V57" s="172"/>
      <c r="AA57" s="115">
        <f>IF(OR(J57="Fail",ISBLANK(J57)),INDEX('Issue Code Table'!C:C,MATCH(N:N,'Issue Code Table'!A:A,0)),IF(M57="Critical",6,IF(M57="Significant",5,IF(M57="Moderate",3,2))))</f>
        <v>6</v>
      </c>
    </row>
    <row r="58" spans="1:27" s="73" customFormat="1" ht="83.15" customHeight="1" x14ac:dyDescent="0.25">
      <c r="A58" s="82" t="s">
        <v>710</v>
      </c>
      <c r="B58" s="83" t="s">
        <v>711</v>
      </c>
      <c r="C58" s="83" t="s">
        <v>712</v>
      </c>
      <c r="D58" s="123" t="s">
        <v>193</v>
      </c>
      <c r="E58" s="84" t="s">
        <v>713</v>
      </c>
      <c r="F58" s="84" t="s">
        <v>714</v>
      </c>
      <c r="G58" s="84" t="s">
        <v>715</v>
      </c>
      <c r="H58" s="123" t="s">
        <v>716</v>
      </c>
      <c r="I58" s="123"/>
      <c r="J58" s="80"/>
      <c r="K58" s="85" t="s">
        <v>717</v>
      </c>
      <c r="L58" s="234"/>
      <c r="M58" s="87" t="s">
        <v>159</v>
      </c>
      <c r="N58" s="93" t="s">
        <v>718</v>
      </c>
      <c r="O58" s="88" t="s">
        <v>719</v>
      </c>
      <c r="P58" s="89"/>
      <c r="Q58" s="235" t="s">
        <v>720</v>
      </c>
      <c r="R58" s="235" t="s">
        <v>721</v>
      </c>
      <c r="S58" s="84" t="s">
        <v>722</v>
      </c>
      <c r="T58" s="130" t="s">
        <v>723</v>
      </c>
      <c r="U58" s="124" t="s">
        <v>724</v>
      </c>
      <c r="V58" s="172" t="s">
        <v>219</v>
      </c>
      <c r="AA58" s="115">
        <f>IF(OR(J58="Fail",ISBLANK(J58)),INDEX('Issue Code Table'!C:C,MATCH(N:N,'Issue Code Table'!A:A,0)),IF(M58="Critical",6,IF(M58="Significant",5,IF(M58="Moderate",3,2))))</f>
        <v>5</v>
      </c>
    </row>
    <row r="59" spans="1:27" s="73" customFormat="1" ht="83.15" customHeight="1" x14ac:dyDescent="0.25">
      <c r="A59" s="82" t="s">
        <v>725</v>
      </c>
      <c r="B59" s="83" t="s">
        <v>726</v>
      </c>
      <c r="C59" s="83" t="s">
        <v>727</v>
      </c>
      <c r="D59" s="123" t="s">
        <v>193</v>
      </c>
      <c r="E59" s="84" t="s">
        <v>728</v>
      </c>
      <c r="F59" s="84" t="s">
        <v>729</v>
      </c>
      <c r="G59" s="84" t="s">
        <v>730</v>
      </c>
      <c r="H59" s="123" t="s">
        <v>731</v>
      </c>
      <c r="I59" s="123"/>
      <c r="J59" s="80"/>
      <c r="K59" s="85" t="s">
        <v>732</v>
      </c>
      <c r="L59" s="234"/>
      <c r="M59" s="87" t="s">
        <v>402</v>
      </c>
      <c r="N59" s="93" t="s">
        <v>733</v>
      </c>
      <c r="O59" s="88" t="s">
        <v>734</v>
      </c>
      <c r="P59" s="89"/>
      <c r="Q59" s="235" t="s">
        <v>720</v>
      </c>
      <c r="R59" s="235" t="s">
        <v>735</v>
      </c>
      <c r="S59" s="84" t="s">
        <v>736</v>
      </c>
      <c r="T59" s="130" t="s">
        <v>737</v>
      </c>
      <c r="U59" s="124" t="s">
        <v>738</v>
      </c>
      <c r="V59" s="172"/>
      <c r="AA59" s="115">
        <f>IF(OR(J59="Fail",ISBLANK(J59)),INDEX('Issue Code Table'!C:C,MATCH(N:N,'Issue Code Table'!A:A,0)),IF(M59="Critical",6,IF(M59="Significant",5,IF(M59="Moderate",3,2))))</f>
        <v>4</v>
      </c>
    </row>
    <row r="60" spans="1:27" s="73" customFormat="1" ht="83.15" customHeight="1" x14ac:dyDescent="0.25">
      <c r="A60" s="82" t="s">
        <v>739</v>
      </c>
      <c r="B60" s="243" t="s">
        <v>740</v>
      </c>
      <c r="C60" s="239" t="s">
        <v>741</v>
      </c>
      <c r="D60" s="123" t="s">
        <v>193</v>
      </c>
      <c r="E60" s="84" t="s">
        <v>742</v>
      </c>
      <c r="F60" s="84" t="s">
        <v>743</v>
      </c>
      <c r="G60" s="84" t="s">
        <v>744</v>
      </c>
      <c r="H60" s="123" t="s">
        <v>745</v>
      </c>
      <c r="I60" s="123"/>
      <c r="J60" s="80"/>
      <c r="K60" s="85" t="s">
        <v>746</v>
      </c>
      <c r="L60" s="234"/>
      <c r="M60" s="87" t="s">
        <v>199</v>
      </c>
      <c r="N60" s="93" t="s">
        <v>342</v>
      </c>
      <c r="O60" s="88" t="s">
        <v>343</v>
      </c>
      <c r="P60" s="89"/>
      <c r="Q60" s="235" t="s">
        <v>747</v>
      </c>
      <c r="R60" s="241" t="s">
        <v>748</v>
      </c>
      <c r="S60" s="84" t="s">
        <v>749</v>
      </c>
      <c r="T60" s="130" t="s">
        <v>750</v>
      </c>
      <c r="U60" s="124" t="s">
        <v>751</v>
      </c>
      <c r="V60" s="172"/>
      <c r="AA60" s="115">
        <f>IF(OR(J60="Fail",ISBLANK(J60)),INDEX('Issue Code Table'!C:C,MATCH(N:N,'Issue Code Table'!A:A,0)),IF(M60="Critical",6,IF(M60="Significant",5,IF(M60="Moderate",3,2))))</f>
        <v>4</v>
      </c>
    </row>
    <row r="61" spans="1:27" s="73" customFormat="1" ht="83.15" customHeight="1" x14ac:dyDescent="0.25">
      <c r="A61" s="82" t="s">
        <v>752</v>
      </c>
      <c r="B61" s="83" t="s">
        <v>753</v>
      </c>
      <c r="C61" s="83" t="s">
        <v>754</v>
      </c>
      <c r="D61" s="123" t="s">
        <v>193</v>
      </c>
      <c r="E61" s="84" t="s">
        <v>755</v>
      </c>
      <c r="F61" s="84" t="s">
        <v>756</v>
      </c>
      <c r="G61" s="84" t="s">
        <v>757</v>
      </c>
      <c r="H61" s="123" t="s">
        <v>758</v>
      </c>
      <c r="I61" s="123"/>
      <c r="J61" s="80"/>
      <c r="K61" s="85" t="s">
        <v>759</v>
      </c>
      <c r="L61" s="234"/>
      <c r="M61" s="87" t="s">
        <v>159</v>
      </c>
      <c r="N61" s="93" t="s">
        <v>760</v>
      </c>
      <c r="O61" s="88" t="s">
        <v>761</v>
      </c>
      <c r="P61" s="89"/>
      <c r="Q61" s="235" t="s">
        <v>762</v>
      </c>
      <c r="R61" s="235" t="s">
        <v>763</v>
      </c>
      <c r="S61" s="84" t="s">
        <v>764</v>
      </c>
      <c r="T61" s="130" t="s">
        <v>765</v>
      </c>
      <c r="U61" s="124" t="s">
        <v>766</v>
      </c>
      <c r="V61" s="172" t="s">
        <v>219</v>
      </c>
      <c r="AA61" s="115">
        <f>IF(OR(J61="Fail",ISBLANK(J61)),INDEX('Issue Code Table'!C:C,MATCH(N:N,'Issue Code Table'!A:A,0)),IF(M61="Critical",6,IF(M61="Significant",5,IF(M61="Moderate",3,2))))</f>
        <v>6</v>
      </c>
    </row>
    <row r="62" spans="1:27" s="73" customFormat="1" ht="83.15" customHeight="1" x14ac:dyDescent="0.25">
      <c r="A62" s="82" t="s">
        <v>767</v>
      </c>
      <c r="B62" s="83" t="s">
        <v>753</v>
      </c>
      <c r="C62" s="83" t="s">
        <v>754</v>
      </c>
      <c r="D62" s="123" t="s">
        <v>193</v>
      </c>
      <c r="E62" s="84" t="s">
        <v>768</v>
      </c>
      <c r="F62" s="84" t="s">
        <v>769</v>
      </c>
      <c r="G62" s="84" t="s">
        <v>770</v>
      </c>
      <c r="H62" s="123" t="s">
        <v>771</v>
      </c>
      <c r="I62" s="123"/>
      <c r="J62" s="80"/>
      <c r="K62" s="85" t="s">
        <v>772</v>
      </c>
      <c r="L62" s="234"/>
      <c r="M62" s="87" t="s">
        <v>159</v>
      </c>
      <c r="N62" s="93" t="s">
        <v>760</v>
      </c>
      <c r="O62" s="88" t="s">
        <v>761</v>
      </c>
      <c r="P62" s="89"/>
      <c r="Q62" s="235" t="s">
        <v>762</v>
      </c>
      <c r="R62" s="235" t="s">
        <v>773</v>
      </c>
      <c r="S62" s="84" t="s">
        <v>764</v>
      </c>
      <c r="T62" s="130" t="s">
        <v>774</v>
      </c>
      <c r="U62" s="124" t="s">
        <v>775</v>
      </c>
      <c r="V62" s="172" t="s">
        <v>219</v>
      </c>
      <c r="AA62" s="115">
        <f>IF(OR(J62="Fail",ISBLANK(J62)),INDEX('Issue Code Table'!C:C,MATCH(N:N,'Issue Code Table'!A:A,0)),IF(M62="Critical",6,IF(M62="Significant",5,IF(M62="Moderate",3,2))))</f>
        <v>6</v>
      </c>
    </row>
    <row r="63" spans="1:27" s="73" customFormat="1" ht="83.15" customHeight="1" x14ac:dyDescent="0.25">
      <c r="A63" s="82" t="s">
        <v>776</v>
      </c>
      <c r="B63" s="83" t="s">
        <v>753</v>
      </c>
      <c r="C63" s="83" t="s">
        <v>754</v>
      </c>
      <c r="D63" s="123" t="s">
        <v>193</v>
      </c>
      <c r="E63" s="84" t="s">
        <v>777</v>
      </c>
      <c r="F63" s="84" t="s">
        <v>778</v>
      </c>
      <c r="G63" s="84" t="s">
        <v>779</v>
      </c>
      <c r="H63" s="123" t="s">
        <v>780</v>
      </c>
      <c r="I63" s="123"/>
      <c r="J63" s="80"/>
      <c r="K63" s="85" t="s">
        <v>781</v>
      </c>
      <c r="L63" s="234"/>
      <c r="M63" s="87" t="s">
        <v>159</v>
      </c>
      <c r="N63" s="93" t="s">
        <v>760</v>
      </c>
      <c r="O63" s="88" t="s">
        <v>761</v>
      </c>
      <c r="P63" s="89"/>
      <c r="Q63" s="235" t="s">
        <v>762</v>
      </c>
      <c r="R63" s="235" t="s">
        <v>782</v>
      </c>
      <c r="S63" s="84" t="s">
        <v>764</v>
      </c>
      <c r="T63" s="130" t="s">
        <v>783</v>
      </c>
      <c r="U63" s="124" t="s">
        <v>784</v>
      </c>
      <c r="V63" s="172" t="s">
        <v>219</v>
      </c>
      <c r="AA63" s="115">
        <f>IF(OR(J63="Fail",ISBLANK(J63)),INDEX('Issue Code Table'!C:C,MATCH(N:N,'Issue Code Table'!A:A,0)),IF(M63="Critical",6,IF(M63="Significant",5,IF(M63="Moderate",3,2))))</f>
        <v>6</v>
      </c>
    </row>
    <row r="64" spans="1:27" s="73" customFormat="1" ht="83.15" customHeight="1" x14ac:dyDescent="0.25">
      <c r="A64" s="82" t="s">
        <v>785</v>
      </c>
      <c r="B64" s="83" t="s">
        <v>191</v>
      </c>
      <c r="C64" s="83" t="s">
        <v>192</v>
      </c>
      <c r="D64" s="123" t="s">
        <v>193</v>
      </c>
      <c r="E64" s="84" t="s">
        <v>786</v>
      </c>
      <c r="F64" s="84" t="s">
        <v>787</v>
      </c>
      <c r="G64" s="84" t="s">
        <v>788</v>
      </c>
      <c r="H64" s="123" t="s">
        <v>789</v>
      </c>
      <c r="I64" s="123"/>
      <c r="J64" s="80"/>
      <c r="K64" s="85" t="s">
        <v>790</v>
      </c>
      <c r="L64" s="234"/>
      <c r="M64" s="87" t="s">
        <v>159</v>
      </c>
      <c r="N64" s="93" t="s">
        <v>686</v>
      </c>
      <c r="O64" s="88" t="s">
        <v>687</v>
      </c>
      <c r="P64" s="89"/>
      <c r="Q64" s="235" t="s">
        <v>762</v>
      </c>
      <c r="R64" s="235" t="s">
        <v>791</v>
      </c>
      <c r="S64" s="84" t="s">
        <v>792</v>
      </c>
      <c r="T64" s="130" t="s">
        <v>793</v>
      </c>
      <c r="U64" s="124" t="s">
        <v>794</v>
      </c>
      <c r="V64" s="172" t="s">
        <v>219</v>
      </c>
      <c r="AA64" s="115">
        <f>IF(OR(J64="Fail",ISBLANK(J64)),INDEX('Issue Code Table'!C:C,MATCH(N:N,'Issue Code Table'!A:A,0)),IF(M64="Critical",6,IF(M64="Significant",5,IF(M64="Moderate",3,2))))</f>
        <v>5</v>
      </c>
    </row>
    <row r="65" spans="1:27" s="73" customFormat="1" ht="83.15" customHeight="1" x14ac:dyDescent="0.25">
      <c r="A65" s="82" t="s">
        <v>795</v>
      </c>
      <c r="B65" s="83" t="s">
        <v>191</v>
      </c>
      <c r="C65" s="83" t="s">
        <v>192</v>
      </c>
      <c r="D65" s="123" t="s">
        <v>193</v>
      </c>
      <c r="E65" s="84" t="s">
        <v>796</v>
      </c>
      <c r="F65" s="84" t="s">
        <v>797</v>
      </c>
      <c r="G65" s="84" t="s">
        <v>196</v>
      </c>
      <c r="H65" s="123" t="s">
        <v>798</v>
      </c>
      <c r="I65" s="123"/>
      <c r="J65" s="80"/>
      <c r="K65" s="85" t="s">
        <v>799</v>
      </c>
      <c r="L65" s="234"/>
      <c r="M65" s="87" t="s">
        <v>159</v>
      </c>
      <c r="N65" s="93" t="s">
        <v>213</v>
      </c>
      <c r="O65" s="88" t="s">
        <v>214</v>
      </c>
      <c r="P65" s="89"/>
      <c r="Q65" s="235" t="s">
        <v>762</v>
      </c>
      <c r="R65" s="235" t="s">
        <v>800</v>
      </c>
      <c r="S65" s="84" t="s">
        <v>801</v>
      </c>
      <c r="T65" s="130" t="s">
        <v>802</v>
      </c>
      <c r="U65" s="124" t="s">
        <v>803</v>
      </c>
      <c r="V65" s="172" t="s">
        <v>219</v>
      </c>
      <c r="AA65" s="115">
        <f>IF(OR(J65="Fail",ISBLANK(J65)),INDEX('Issue Code Table'!C:C,MATCH(N:N,'Issue Code Table'!A:A,0)),IF(M65="Critical",6,IF(M65="Significant",5,IF(M65="Moderate",3,2))))</f>
        <v>5</v>
      </c>
    </row>
    <row r="66" spans="1:27" s="73" customFormat="1" ht="83.15" customHeight="1" x14ac:dyDescent="0.25">
      <c r="A66" s="82" t="s">
        <v>804</v>
      </c>
      <c r="B66" s="243" t="s">
        <v>805</v>
      </c>
      <c r="C66" s="244" t="s">
        <v>806</v>
      </c>
      <c r="D66" s="123" t="s">
        <v>193</v>
      </c>
      <c r="E66" s="84" t="s">
        <v>807</v>
      </c>
      <c r="F66" s="84" t="s">
        <v>808</v>
      </c>
      <c r="G66" s="84" t="s">
        <v>809</v>
      </c>
      <c r="H66" s="123" t="s">
        <v>810</v>
      </c>
      <c r="I66" s="123"/>
      <c r="J66" s="80"/>
      <c r="K66" s="85" t="s">
        <v>811</v>
      </c>
      <c r="L66" s="234"/>
      <c r="M66" s="87" t="s">
        <v>159</v>
      </c>
      <c r="N66" s="93" t="s">
        <v>186</v>
      </c>
      <c r="O66" s="88" t="s">
        <v>187</v>
      </c>
      <c r="P66" s="89"/>
      <c r="Q66" s="235" t="s">
        <v>762</v>
      </c>
      <c r="R66" s="235" t="s">
        <v>812</v>
      </c>
      <c r="S66" s="84" t="s">
        <v>813</v>
      </c>
      <c r="T66" s="130" t="s">
        <v>814</v>
      </c>
      <c r="U66" s="124" t="s">
        <v>815</v>
      </c>
      <c r="V66" s="172" t="s">
        <v>219</v>
      </c>
      <c r="AA66" s="115">
        <f>IF(OR(J66="Fail",ISBLANK(J66)),INDEX('Issue Code Table'!C:C,MATCH(N:N,'Issue Code Table'!A:A,0)),IF(M66="Critical",6,IF(M66="Significant",5,IF(M66="Moderate",3,2))))</f>
        <v>6</v>
      </c>
    </row>
    <row r="67" spans="1:27" s="73" customFormat="1" ht="83.15" customHeight="1" x14ac:dyDescent="0.25">
      <c r="A67" s="82" t="s">
        <v>816</v>
      </c>
      <c r="B67" s="243" t="s">
        <v>327</v>
      </c>
      <c r="C67" s="244" t="s">
        <v>817</v>
      </c>
      <c r="D67" s="123" t="s">
        <v>193</v>
      </c>
      <c r="E67" s="84" t="s">
        <v>818</v>
      </c>
      <c r="F67" s="84" t="s">
        <v>819</v>
      </c>
      <c r="G67" s="84" t="s">
        <v>820</v>
      </c>
      <c r="H67" s="123" t="s">
        <v>821</v>
      </c>
      <c r="I67" s="123"/>
      <c r="J67" s="80"/>
      <c r="K67" s="85" t="s">
        <v>822</v>
      </c>
      <c r="L67" s="234"/>
      <c r="M67" s="87" t="s">
        <v>199</v>
      </c>
      <c r="N67" s="93" t="s">
        <v>665</v>
      </c>
      <c r="O67" s="88" t="s">
        <v>666</v>
      </c>
      <c r="P67" s="89"/>
      <c r="Q67" s="235" t="s">
        <v>823</v>
      </c>
      <c r="R67" s="235" t="s">
        <v>824</v>
      </c>
      <c r="S67" s="84" t="s">
        <v>825</v>
      </c>
      <c r="T67" s="130" t="s">
        <v>826</v>
      </c>
      <c r="U67" s="124" t="s">
        <v>827</v>
      </c>
      <c r="V67" s="172"/>
      <c r="AA67" s="115">
        <f>IF(OR(J67="Fail",ISBLANK(J67)),INDEX('Issue Code Table'!C:C,MATCH(N:N,'Issue Code Table'!A:A,0)),IF(M67="Critical",6,IF(M67="Significant",5,IF(M67="Moderate",3,2))))</f>
        <v>4</v>
      </c>
    </row>
    <row r="68" spans="1:27" s="73" customFormat="1" ht="83.15" customHeight="1" x14ac:dyDescent="0.25">
      <c r="A68" s="82" t="s">
        <v>828</v>
      </c>
      <c r="B68" s="243" t="s">
        <v>327</v>
      </c>
      <c r="C68" s="244" t="s">
        <v>328</v>
      </c>
      <c r="D68" s="123" t="s">
        <v>193</v>
      </c>
      <c r="E68" s="84" t="s">
        <v>829</v>
      </c>
      <c r="F68" s="84" t="s">
        <v>830</v>
      </c>
      <c r="G68" s="84" t="s">
        <v>831</v>
      </c>
      <c r="H68" s="123" t="s">
        <v>832</v>
      </c>
      <c r="I68" s="123"/>
      <c r="J68" s="80"/>
      <c r="K68" s="85" t="s">
        <v>833</v>
      </c>
      <c r="L68" s="234"/>
      <c r="M68" s="87" t="s">
        <v>199</v>
      </c>
      <c r="N68" s="93" t="s">
        <v>665</v>
      </c>
      <c r="O68" s="88" t="s">
        <v>666</v>
      </c>
      <c r="P68" s="89"/>
      <c r="Q68" s="235" t="s">
        <v>823</v>
      </c>
      <c r="R68" s="235" t="s">
        <v>834</v>
      </c>
      <c r="S68" s="84" t="s">
        <v>835</v>
      </c>
      <c r="T68" s="130" t="s">
        <v>836</v>
      </c>
      <c r="U68" s="124" t="s">
        <v>837</v>
      </c>
      <c r="V68" s="172"/>
      <c r="AA68" s="115">
        <f>IF(OR(J68="Fail",ISBLANK(J68)),INDEX('Issue Code Table'!C:C,MATCH(N:N,'Issue Code Table'!A:A,0)),IF(M68="Critical",6,IF(M68="Significant",5,IF(M68="Moderate",3,2))))</f>
        <v>4</v>
      </c>
    </row>
    <row r="69" spans="1:27" s="73" customFormat="1" ht="83.15" customHeight="1" x14ac:dyDescent="0.25">
      <c r="A69" s="82" t="s">
        <v>838</v>
      </c>
      <c r="B69" s="83" t="s">
        <v>839</v>
      </c>
      <c r="C69" s="83" t="s">
        <v>840</v>
      </c>
      <c r="D69" s="123" t="s">
        <v>193</v>
      </c>
      <c r="E69" s="84" t="s">
        <v>841</v>
      </c>
      <c r="F69" s="84" t="s">
        <v>842</v>
      </c>
      <c r="G69" s="84" t="s">
        <v>843</v>
      </c>
      <c r="H69" s="123" t="s">
        <v>844</v>
      </c>
      <c r="I69" s="123"/>
      <c r="J69" s="80"/>
      <c r="K69" s="85" t="s">
        <v>845</v>
      </c>
      <c r="L69" s="234"/>
      <c r="M69" s="87" t="s">
        <v>199</v>
      </c>
      <c r="N69" s="93" t="s">
        <v>297</v>
      </c>
      <c r="O69" s="88" t="s">
        <v>298</v>
      </c>
      <c r="P69" s="89"/>
      <c r="Q69" s="235" t="s">
        <v>823</v>
      </c>
      <c r="R69" s="235" t="s">
        <v>846</v>
      </c>
      <c r="S69" s="84" t="s">
        <v>847</v>
      </c>
      <c r="T69" s="130" t="s">
        <v>848</v>
      </c>
      <c r="U69" s="124" t="s">
        <v>849</v>
      </c>
      <c r="V69" s="172"/>
      <c r="AA69" s="115">
        <f>IF(OR(J69="Fail",ISBLANK(J69)),INDEX('Issue Code Table'!C:C,MATCH(N:N,'Issue Code Table'!A:A,0)),IF(M69="Critical",6,IF(M69="Significant",5,IF(M69="Moderate",3,2))))</f>
        <v>4</v>
      </c>
    </row>
    <row r="70" spans="1:27" s="73" customFormat="1" ht="83.15" customHeight="1" x14ac:dyDescent="0.25">
      <c r="A70" s="82" t="s">
        <v>850</v>
      </c>
      <c r="B70" s="83" t="s">
        <v>851</v>
      </c>
      <c r="C70" s="83" t="s">
        <v>852</v>
      </c>
      <c r="D70" s="123" t="s">
        <v>138</v>
      </c>
      <c r="E70" s="84" t="s">
        <v>853</v>
      </c>
      <c r="F70" s="84" t="s">
        <v>854</v>
      </c>
      <c r="G70" s="84" t="s">
        <v>855</v>
      </c>
      <c r="H70" s="123" t="s">
        <v>856</v>
      </c>
      <c r="I70" s="123"/>
      <c r="J70" s="80"/>
      <c r="K70" s="85" t="s">
        <v>857</v>
      </c>
      <c r="L70" s="245" t="s">
        <v>858</v>
      </c>
      <c r="M70" s="87" t="s">
        <v>402</v>
      </c>
      <c r="N70" s="93" t="s">
        <v>859</v>
      </c>
      <c r="O70" s="88" t="s">
        <v>860</v>
      </c>
      <c r="P70" s="89"/>
      <c r="Q70" s="235" t="s">
        <v>823</v>
      </c>
      <c r="R70" s="235" t="s">
        <v>861</v>
      </c>
      <c r="S70" s="84" t="s">
        <v>862</v>
      </c>
      <c r="T70" s="130" t="s">
        <v>863</v>
      </c>
      <c r="U70" s="124" t="s">
        <v>864</v>
      </c>
      <c r="V70" s="172"/>
      <c r="AA70" s="115" t="e">
        <f>IF(OR(J70="Fail",ISBLANK(J70)),INDEX('Issue Code Table'!C:C,MATCH(N:N,'Issue Code Table'!A:A,0)),IF(M70="Critical",6,IF(M70="Significant",5,IF(M70="Moderate",3,2))))</f>
        <v>#N/A</v>
      </c>
    </row>
    <row r="71" spans="1:27" s="73" customFormat="1" ht="83.15" customHeight="1" x14ac:dyDescent="0.25">
      <c r="A71" s="82" t="s">
        <v>865</v>
      </c>
      <c r="B71" s="83" t="s">
        <v>851</v>
      </c>
      <c r="C71" s="83" t="s">
        <v>852</v>
      </c>
      <c r="D71" s="123" t="s">
        <v>138</v>
      </c>
      <c r="E71" s="84" t="s">
        <v>866</v>
      </c>
      <c r="F71" s="84" t="s">
        <v>867</v>
      </c>
      <c r="G71" s="84" t="s">
        <v>868</v>
      </c>
      <c r="H71" s="123" t="s">
        <v>869</v>
      </c>
      <c r="I71" s="123"/>
      <c r="J71" s="80"/>
      <c r="K71" s="85" t="s">
        <v>870</v>
      </c>
      <c r="L71" s="245"/>
      <c r="M71" s="87" t="s">
        <v>402</v>
      </c>
      <c r="N71" s="93" t="s">
        <v>859</v>
      </c>
      <c r="O71" s="88" t="s">
        <v>860</v>
      </c>
      <c r="P71" s="89"/>
      <c r="Q71" s="235" t="s">
        <v>823</v>
      </c>
      <c r="R71" s="235" t="s">
        <v>871</v>
      </c>
      <c r="S71" s="84" t="s">
        <v>872</v>
      </c>
      <c r="T71" s="130" t="s">
        <v>873</v>
      </c>
      <c r="U71" s="124" t="s">
        <v>874</v>
      </c>
      <c r="V71" s="172"/>
      <c r="AA71" s="115" t="e">
        <f>IF(OR(J71="Fail",ISBLANK(J71)),INDEX('Issue Code Table'!C:C,MATCH(N:N,'Issue Code Table'!A:A,0)),IF(M71="Critical",6,IF(M71="Significant",5,IF(M71="Moderate",3,2))))</f>
        <v>#N/A</v>
      </c>
    </row>
    <row r="72" spans="1:27" s="73" customFormat="1" ht="83.15" customHeight="1" x14ac:dyDescent="0.25">
      <c r="A72" s="82" t="s">
        <v>875</v>
      </c>
      <c r="B72" s="83" t="s">
        <v>191</v>
      </c>
      <c r="C72" s="83" t="s">
        <v>192</v>
      </c>
      <c r="D72" s="123" t="s">
        <v>193</v>
      </c>
      <c r="E72" s="84" t="s">
        <v>876</v>
      </c>
      <c r="F72" s="84" t="s">
        <v>877</v>
      </c>
      <c r="G72" s="84" t="s">
        <v>878</v>
      </c>
      <c r="H72" s="123" t="s">
        <v>879</v>
      </c>
      <c r="I72" s="123"/>
      <c r="J72" s="80"/>
      <c r="K72" s="85" t="s">
        <v>880</v>
      </c>
      <c r="L72" s="246" t="s">
        <v>881</v>
      </c>
      <c r="M72" s="87" t="s">
        <v>402</v>
      </c>
      <c r="N72" s="93" t="s">
        <v>882</v>
      </c>
      <c r="O72" s="88" t="s">
        <v>883</v>
      </c>
      <c r="P72" s="89"/>
      <c r="Q72" s="235" t="s">
        <v>823</v>
      </c>
      <c r="R72" s="235" t="s">
        <v>884</v>
      </c>
      <c r="S72" s="84" t="s">
        <v>885</v>
      </c>
      <c r="T72" s="130" t="s">
        <v>886</v>
      </c>
      <c r="U72" s="124" t="s">
        <v>887</v>
      </c>
      <c r="V72" s="172"/>
      <c r="AA72" s="115">
        <f>IF(OR(J72="Fail",ISBLANK(J72)),INDEX('Issue Code Table'!C:C,MATCH(N:N,'Issue Code Table'!A:A,0)),IF(M72="Critical",6,IF(M72="Significant",5,IF(M72="Moderate",3,2))))</f>
        <v>1</v>
      </c>
    </row>
    <row r="73" spans="1:27" s="73" customFormat="1" ht="83.15" customHeight="1" x14ac:dyDescent="0.25">
      <c r="A73" s="82" t="s">
        <v>888</v>
      </c>
      <c r="B73" s="83" t="s">
        <v>839</v>
      </c>
      <c r="C73" s="83" t="s">
        <v>840</v>
      </c>
      <c r="D73" s="123" t="s">
        <v>193</v>
      </c>
      <c r="E73" s="84" t="s">
        <v>889</v>
      </c>
      <c r="F73" s="84" t="s">
        <v>890</v>
      </c>
      <c r="G73" s="84" t="s">
        <v>891</v>
      </c>
      <c r="H73" s="123" t="s">
        <v>892</v>
      </c>
      <c r="I73" s="123"/>
      <c r="J73" s="80"/>
      <c r="K73" s="85" t="s">
        <v>893</v>
      </c>
      <c r="L73" s="234"/>
      <c r="M73" s="87" t="s">
        <v>199</v>
      </c>
      <c r="N73" s="93" t="s">
        <v>665</v>
      </c>
      <c r="O73" s="88" t="s">
        <v>666</v>
      </c>
      <c r="P73" s="89"/>
      <c r="Q73" s="235" t="s">
        <v>823</v>
      </c>
      <c r="R73" s="235" t="s">
        <v>894</v>
      </c>
      <c r="S73" s="84" t="s">
        <v>895</v>
      </c>
      <c r="T73" s="130" t="s">
        <v>896</v>
      </c>
      <c r="U73" s="124" t="s">
        <v>897</v>
      </c>
      <c r="V73" s="172"/>
      <c r="AA73" s="115">
        <f>IF(OR(J73="Fail",ISBLANK(J73)),INDEX('Issue Code Table'!C:C,MATCH(N:N,'Issue Code Table'!A:A,0)),IF(M73="Critical",6,IF(M73="Significant",5,IF(M73="Moderate",3,2))))</f>
        <v>4</v>
      </c>
    </row>
    <row r="74" spans="1:27" s="73" customFormat="1" ht="83.15" customHeight="1" x14ac:dyDescent="0.25">
      <c r="A74" s="82" t="s">
        <v>898</v>
      </c>
      <c r="B74" s="83" t="s">
        <v>753</v>
      </c>
      <c r="C74" s="83" t="s">
        <v>754</v>
      </c>
      <c r="D74" s="123" t="s">
        <v>193</v>
      </c>
      <c r="E74" s="84" t="s">
        <v>899</v>
      </c>
      <c r="F74" s="84" t="s">
        <v>900</v>
      </c>
      <c r="G74" s="84" t="s">
        <v>901</v>
      </c>
      <c r="H74" s="123" t="s">
        <v>902</v>
      </c>
      <c r="I74" s="123"/>
      <c r="J74" s="80"/>
      <c r="K74" s="85" t="s">
        <v>903</v>
      </c>
      <c r="L74" s="234"/>
      <c r="M74" s="87" t="s">
        <v>159</v>
      </c>
      <c r="N74" s="93" t="s">
        <v>186</v>
      </c>
      <c r="O74" s="88" t="s">
        <v>187</v>
      </c>
      <c r="P74" s="89"/>
      <c r="Q74" s="235" t="s">
        <v>904</v>
      </c>
      <c r="R74" s="235" t="s">
        <v>905</v>
      </c>
      <c r="S74" s="84" t="s">
        <v>906</v>
      </c>
      <c r="T74" s="130" t="s">
        <v>907</v>
      </c>
      <c r="U74" s="124" t="s">
        <v>908</v>
      </c>
      <c r="V74" s="172" t="s">
        <v>219</v>
      </c>
      <c r="AA74" s="115">
        <f>IF(OR(J74="Fail",ISBLANK(J74)),INDEX('Issue Code Table'!C:C,MATCH(N:N,'Issue Code Table'!A:A,0)),IF(M74="Critical",6,IF(M74="Significant",5,IF(M74="Moderate",3,2))))</f>
        <v>6</v>
      </c>
    </row>
    <row r="75" spans="1:27" s="73" customFormat="1" ht="83.15" customHeight="1" x14ac:dyDescent="0.25">
      <c r="A75" s="82" t="s">
        <v>909</v>
      </c>
      <c r="B75" s="83" t="s">
        <v>753</v>
      </c>
      <c r="C75" s="83" t="s">
        <v>754</v>
      </c>
      <c r="D75" s="123" t="s">
        <v>193</v>
      </c>
      <c r="E75" s="84" t="s">
        <v>910</v>
      </c>
      <c r="F75" s="84" t="s">
        <v>911</v>
      </c>
      <c r="G75" s="84" t="s">
        <v>912</v>
      </c>
      <c r="H75" s="123" t="s">
        <v>913</v>
      </c>
      <c r="I75" s="123"/>
      <c r="J75" s="80"/>
      <c r="K75" s="85" t="s">
        <v>914</v>
      </c>
      <c r="L75" s="234"/>
      <c r="M75" s="87" t="s">
        <v>159</v>
      </c>
      <c r="N75" s="93" t="s">
        <v>186</v>
      </c>
      <c r="O75" s="88" t="s">
        <v>187</v>
      </c>
      <c r="P75" s="89"/>
      <c r="Q75" s="235" t="s">
        <v>904</v>
      </c>
      <c r="R75" s="235" t="s">
        <v>915</v>
      </c>
      <c r="S75" s="84" t="s">
        <v>906</v>
      </c>
      <c r="T75" s="130" t="s">
        <v>916</v>
      </c>
      <c r="U75" s="124" t="s">
        <v>917</v>
      </c>
      <c r="V75" s="172" t="s">
        <v>219</v>
      </c>
      <c r="AA75" s="115">
        <f>IF(OR(J75="Fail",ISBLANK(J75)),INDEX('Issue Code Table'!C:C,MATCH(N:N,'Issue Code Table'!A:A,0)),IF(M75="Critical",6,IF(M75="Significant",5,IF(M75="Moderate",3,2))))</f>
        <v>6</v>
      </c>
    </row>
    <row r="76" spans="1:27" s="73" customFormat="1" ht="83.15" customHeight="1" x14ac:dyDescent="0.25">
      <c r="A76" s="82" t="s">
        <v>918</v>
      </c>
      <c r="B76" s="83" t="s">
        <v>753</v>
      </c>
      <c r="C76" s="83" t="s">
        <v>754</v>
      </c>
      <c r="D76" s="123" t="s">
        <v>193</v>
      </c>
      <c r="E76" s="84" t="s">
        <v>919</v>
      </c>
      <c r="F76" s="84" t="s">
        <v>920</v>
      </c>
      <c r="G76" s="84" t="s">
        <v>921</v>
      </c>
      <c r="H76" s="123" t="s">
        <v>922</v>
      </c>
      <c r="I76" s="123"/>
      <c r="J76" s="80"/>
      <c r="K76" s="85" t="s">
        <v>923</v>
      </c>
      <c r="L76" s="234"/>
      <c r="M76" s="87" t="s">
        <v>159</v>
      </c>
      <c r="N76" s="93" t="s">
        <v>760</v>
      </c>
      <c r="O76" s="88" t="s">
        <v>761</v>
      </c>
      <c r="P76" s="89"/>
      <c r="Q76" s="235" t="s">
        <v>904</v>
      </c>
      <c r="R76" s="235" t="s">
        <v>924</v>
      </c>
      <c r="S76" s="84" t="s">
        <v>925</v>
      </c>
      <c r="T76" s="130" t="s">
        <v>926</v>
      </c>
      <c r="U76" s="124" t="s">
        <v>927</v>
      </c>
      <c r="V76" s="172" t="s">
        <v>219</v>
      </c>
      <c r="AA76" s="115">
        <f>IF(OR(J76="Fail",ISBLANK(J76)),INDEX('Issue Code Table'!C:C,MATCH(N:N,'Issue Code Table'!A:A,0)),IF(M76="Critical",6,IF(M76="Significant",5,IF(M76="Moderate",3,2))))</f>
        <v>6</v>
      </c>
    </row>
    <row r="77" spans="1:27" s="73" customFormat="1" ht="83.15" customHeight="1" x14ac:dyDescent="0.25">
      <c r="A77" s="82" t="s">
        <v>928</v>
      </c>
      <c r="B77" s="84" t="s">
        <v>929</v>
      </c>
      <c r="C77" s="244" t="s">
        <v>930</v>
      </c>
      <c r="D77" s="123" t="s">
        <v>193</v>
      </c>
      <c r="E77" s="84" t="s">
        <v>931</v>
      </c>
      <c r="F77" s="84" t="s">
        <v>932</v>
      </c>
      <c r="G77" s="84" t="s">
        <v>933</v>
      </c>
      <c r="H77" s="123" t="s">
        <v>934</v>
      </c>
      <c r="I77" s="123"/>
      <c r="J77" s="80"/>
      <c r="K77" s="85" t="s">
        <v>935</v>
      </c>
      <c r="L77" s="234" t="s">
        <v>936</v>
      </c>
      <c r="M77" s="87" t="s">
        <v>199</v>
      </c>
      <c r="N77" s="93" t="s">
        <v>937</v>
      </c>
      <c r="O77" s="88" t="s">
        <v>938</v>
      </c>
      <c r="P77" s="89"/>
      <c r="Q77" s="235" t="s">
        <v>939</v>
      </c>
      <c r="R77" s="235" t="s">
        <v>940</v>
      </c>
      <c r="S77" s="84" t="s">
        <v>941</v>
      </c>
      <c r="T77" s="130" t="s">
        <v>942</v>
      </c>
      <c r="U77" s="124" t="s">
        <v>943</v>
      </c>
      <c r="V77" s="172"/>
      <c r="AA77" s="115">
        <f>IF(OR(J77="Fail",ISBLANK(J77)),INDEX('Issue Code Table'!C:C,MATCH(N:N,'Issue Code Table'!A:A,0)),IF(M77="Critical",6,IF(M77="Significant",5,IF(M77="Moderate",3,2))))</f>
        <v>4</v>
      </c>
    </row>
    <row r="78" spans="1:27" s="73" customFormat="1" ht="83.15" customHeight="1" x14ac:dyDescent="0.25">
      <c r="A78" s="82" t="s">
        <v>944</v>
      </c>
      <c r="B78" s="243" t="s">
        <v>805</v>
      </c>
      <c r="C78" s="244" t="s">
        <v>806</v>
      </c>
      <c r="D78" s="123" t="s">
        <v>193</v>
      </c>
      <c r="E78" s="84" t="s">
        <v>945</v>
      </c>
      <c r="F78" s="84" t="s">
        <v>946</v>
      </c>
      <c r="G78" s="84" t="s">
        <v>947</v>
      </c>
      <c r="H78" s="123" t="s">
        <v>948</v>
      </c>
      <c r="I78" s="123"/>
      <c r="J78" s="80"/>
      <c r="K78" s="85" t="s">
        <v>949</v>
      </c>
      <c r="L78" s="234"/>
      <c r="M78" s="87" t="s">
        <v>159</v>
      </c>
      <c r="N78" s="93" t="s">
        <v>186</v>
      </c>
      <c r="O78" s="88" t="s">
        <v>187</v>
      </c>
      <c r="P78" s="89"/>
      <c r="Q78" s="235" t="s">
        <v>939</v>
      </c>
      <c r="R78" s="235" t="s">
        <v>950</v>
      </c>
      <c r="S78" s="84" t="s">
        <v>906</v>
      </c>
      <c r="T78" s="130" t="s">
        <v>951</v>
      </c>
      <c r="U78" s="124" t="s">
        <v>952</v>
      </c>
      <c r="V78" s="172" t="s">
        <v>219</v>
      </c>
      <c r="AA78" s="115">
        <f>IF(OR(J78="Fail",ISBLANK(J78)),INDEX('Issue Code Table'!C:C,MATCH(N:N,'Issue Code Table'!A:A,0)),IF(M78="Critical",6,IF(M78="Significant",5,IF(M78="Moderate",3,2))))</f>
        <v>6</v>
      </c>
    </row>
    <row r="79" spans="1:27" s="73" customFormat="1" ht="83.15" customHeight="1" x14ac:dyDescent="0.25">
      <c r="A79" s="82" t="s">
        <v>953</v>
      </c>
      <c r="B79" s="243" t="s">
        <v>805</v>
      </c>
      <c r="C79" s="244" t="s">
        <v>806</v>
      </c>
      <c r="D79" s="123" t="s">
        <v>193</v>
      </c>
      <c r="E79" s="84" t="s">
        <v>954</v>
      </c>
      <c r="F79" s="84" t="s">
        <v>955</v>
      </c>
      <c r="G79" s="84" t="s">
        <v>956</v>
      </c>
      <c r="H79" s="123" t="s">
        <v>957</v>
      </c>
      <c r="I79" s="123"/>
      <c r="J79" s="80"/>
      <c r="K79" s="85" t="s">
        <v>958</v>
      </c>
      <c r="L79" s="234"/>
      <c r="M79" s="87" t="s">
        <v>159</v>
      </c>
      <c r="N79" s="93" t="s">
        <v>186</v>
      </c>
      <c r="O79" s="88" t="s">
        <v>187</v>
      </c>
      <c r="P79" s="89"/>
      <c r="Q79" s="235" t="s">
        <v>939</v>
      </c>
      <c r="R79" s="235" t="s">
        <v>959</v>
      </c>
      <c r="S79" s="84" t="s">
        <v>906</v>
      </c>
      <c r="T79" s="130" t="s">
        <v>960</v>
      </c>
      <c r="U79" s="124" t="s">
        <v>961</v>
      </c>
      <c r="V79" s="172" t="s">
        <v>219</v>
      </c>
      <c r="AA79" s="115">
        <f>IF(OR(J79="Fail",ISBLANK(J79)),INDEX('Issue Code Table'!C:C,MATCH(N:N,'Issue Code Table'!A:A,0)),IF(M79="Critical",6,IF(M79="Significant",5,IF(M79="Moderate",3,2))))</f>
        <v>6</v>
      </c>
    </row>
    <row r="80" spans="1:27" s="73" customFormat="1" ht="83.15" customHeight="1" x14ac:dyDescent="0.25">
      <c r="A80" s="82" t="s">
        <v>962</v>
      </c>
      <c r="B80" s="83" t="s">
        <v>929</v>
      </c>
      <c r="C80" s="83" t="s">
        <v>930</v>
      </c>
      <c r="D80" s="123" t="s">
        <v>193</v>
      </c>
      <c r="E80" s="84" t="s">
        <v>963</v>
      </c>
      <c r="F80" s="84" t="s">
        <v>964</v>
      </c>
      <c r="G80" s="84" t="s">
        <v>965</v>
      </c>
      <c r="H80" s="123" t="s">
        <v>966</v>
      </c>
      <c r="I80" s="123"/>
      <c r="J80" s="80"/>
      <c r="K80" s="85" t="s">
        <v>967</v>
      </c>
      <c r="L80" s="234"/>
      <c r="M80" s="87" t="s">
        <v>199</v>
      </c>
      <c r="N80" s="93" t="s">
        <v>665</v>
      </c>
      <c r="O80" s="88" t="s">
        <v>666</v>
      </c>
      <c r="P80" s="89"/>
      <c r="Q80" s="235" t="s">
        <v>939</v>
      </c>
      <c r="R80" s="235" t="s">
        <v>968</v>
      </c>
      <c r="S80" s="84" t="s">
        <v>969</v>
      </c>
      <c r="T80" s="130" t="s">
        <v>970</v>
      </c>
      <c r="U80" s="124" t="s">
        <v>971</v>
      </c>
      <c r="V80" s="172"/>
      <c r="AA80" s="115">
        <f>IF(OR(J80="Fail",ISBLANK(J80)),INDEX('Issue Code Table'!C:C,MATCH(N:N,'Issue Code Table'!A:A,0)),IF(M80="Critical",6,IF(M80="Significant",5,IF(M80="Moderate",3,2))))</f>
        <v>4</v>
      </c>
    </row>
    <row r="81" spans="1:27" s="73" customFormat="1" ht="83.15" customHeight="1" x14ac:dyDescent="0.25">
      <c r="A81" s="82" t="s">
        <v>972</v>
      </c>
      <c r="B81" s="83" t="s">
        <v>191</v>
      </c>
      <c r="C81" s="83" t="s">
        <v>192</v>
      </c>
      <c r="D81" s="123" t="s">
        <v>193</v>
      </c>
      <c r="E81" s="84" t="s">
        <v>973</v>
      </c>
      <c r="F81" s="84" t="s">
        <v>974</v>
      </c>
      <c r="G81" s="84" t="s">
        <v>975</v>
      </c>
      <c r="H81" s="123" t="s">
        <v>976</v>
      </c>
      <c r="I81" s="123"/>
      <c r="J81" s="80"/>
      <c r="K81" s="85" t="s">
        <v>977</v>
      </c>
      <c r="L81" s="234"/>
      <c r="M81" s="87" t="s">
        <v>159</v>
      </c>
      <c r="N81" s="93" t="s">
        <v>686</v>
      </c>
      <c r="O81" s="88" t="s">
        <v>687</v>
      </c>
      <c r="P81" s="89"/>
      <c r="Q81" s="235" t="s">
        <v>939</v>
      </c>
      <c r="R81" s="235" t="s">
        <v>978</v>
      </c>
      <c r="S81" s="84" t="s">
        <v>979</v>
      </c>
      <c r="T81" s="130" t="s">
        <v>980</v>
      </c>
      <c r="U81" s="124" t="s">
        <v>981</v>
      </c>
      <c r="V81" s="172" t="s">
        <v>219</v>
      </c>
      <c r="AA81" s="115">
        <f>IF(OR(J81="Fail",ISBLANK(J81)),INDEX('Issue Code Table'!C:C,MATCH(N:N,'Issue Code Table'!A:A,0)),IF(M81="Critical",6,IF(M81="Significant",5,IF(M81="Moderate",3,2))))</f>
        <v>5</v>
      </c>
    </row>
    <row r="82" spans="1:27" s="73" customFormat="1" ht="83.15" customHeight="1" x14ac:dyDescent="0.25">
      <c r="A82" s="82" t="s">
        <v>982</v>
      </c>
      <c r="B82" s="84" t="s">
        <v>304</v>
      </c>
      <c r="C82" s="239" t="s">
        <v>305</v>
      </c>
      <c r="D82" s="123" t="s">
        <v>193</v>
      </c>
      <c r="E82" s="84" t="s">
        <v>983</v>
      </c>
      <c r="F82" s="84" t="s">
        <v>984</v>
      </c>
      <c r="G82" s="84" t="s">
        <v>196</v>
      </c>
      <c r="H82" s="123" t="s">
        <v>985</v>
      </c>
      <c r="I82" s="123"/>
      <c r="J82" s="80"/>
      <c r="K82" s="85" t="s">
        <v>986</v>
      </c>
      <c r="L82" s="234"/>
      <c r="M82" s="87" t="s">
        <v>159</v>
      </c>
      <c r="N82" s="93" t="s">
        <v>686</v>
      </c>
      <c r="O82" s="88" t="s">
        <v>687</v>
      </c>
      <c r="P82" s="89"/>
      <c r="Q82" s="235" t="s">
        <v>987</v>
      </c>
      <c r="R82" s="235" t="s">
        <v>988</v>
      </c>
      <c r="S82" s="84" t="s">
        <v>989</v>
      </c>
      <c r="T82" s="130" t="s">
        <v>990</v>
      </c>
      <c r="U82" s="124" t="s">
        <v>991</v>
      </c>
      <c r="V82" s="172" t="s">
        <v>219</v>
      </c>
      <c r="AA82" s="115">
        <f>IF(OR(J82="Fail",ISBLANK(J82)),INDEX('Issue Code Table'!C:C,MATCH(N:N,'Issue Code Table'!A:A,0)),IF(M82="Critical",6,IF(M82="Significant",5,IF(M82="Moderate",3,2))))</f>
        <v>5</v>
      </c>
    </row>
    <row r="83" spans="1:27" s="73" customFormat="1" ht="83.15" customHeight="1" x14ac:dyDescent="0.25">
      <c r="A83" s="82" t="s">
        <v>992</v>
      </c>
      <c r="B83" s="84" t="s">
        <v>304</v>
      </c>
      <c r="C83" s="239" t="s">
        <v>305</v>
      </c>
      <c r="D83" s="123" t="s">
        <v>193</v>
      </c>
      <c r="E83" s="84" t="s">
        <v>993</v>
      </c>
      <c r="F83" s="84" t="s">
        <v>994</v>
      </c>
      <c r="G83" s="84" t="s">
        <v>995</v>
      </c>
      <c r="H83" s="123" t="s">
        <v>996</v>
      </c>
      <c r="I83" s="123"/>
      <c r="J83" s="80"/>
      <c r="K83" s="85" t="s">
        <v>997</v>
      </c>
      <c r="L83" s="234"/>
      <c r="M83" s="87" t="s">
        <v>159</v>
      </c>
      <c r="N83" s="93" t="s">
        <v>686</v>
      </c>
      <c r="O83" s="88" t="s">
        <v>687</v>
      </c>
      <c r="P83" s="89"/>
      <c r="Q83" s="235" t="s">
        <v>987</v>
      </c>
      <c r="R83" s="235" t="s">
        <v>998</v>
      </c>
      <c r="S83" s="84" t="s">
        <v>999</v>
      </c>
      <c r="T83" s="130" t="s">
        <v>1000</v>
      </c>
      <c r="U83" s="124" t="s">
        <v>1001</v>
      </c>
      <c r="V83" s="172" t="s">
        <v>219</v>
      </c>
      <c r="AA83" s="115">
        <f>IF(OR(J83="Fail",ISBLANK(J83)),INDEX('Issue Code Table'!C:C,MATCH(N:N,'Issue Code Table'!A:A,0)),IF(M83="Critical",6,IF(M83="Significant",5,IF(M83="Moderate",3,2))))</f>
        <v>5</v>
      </c>
    </row>
    <row r="84" spans="1:27" s="73" customFormat="1" ht="83.15" customHeight="1" x14ac:dyDescent="0.25">
      <c r="A84" s="82" t="s">
        <v>1002</v>
      </c>
      <c r="B84" s="84" t="s">
        <v>304</v>
      </c>
      <c r="C84" s="239" t="s">
        <v>305</v>
      </c>
      <c r="D84" s="123" t="s">
        <v>193</v>
      </c>
      <c r="E84" s="84" t="s">
        <v>1003</v>
      </c>
      <c r="F84" s="84" t="s">
        <v>1004</v>
      </c>
      <c r="G84" s="84" t="s">
        <v>1005</v>
      </c>
      <c r="H84" s="123" t="s">
        <v>1006</v>
      </c>
      <c r="I84" s="123"/>
      <c r="J84" s="80"/>
      <c r="K84" s="85" t="s">
        <v>1007</v>
      </c>
      <c r="L84" s="234"/>
      <c r="M84" s="87" t="s">
        <v>159</v>
      </c>
      <c r="N84" s="93" t="s">
        <v>686</v>
      </c>
      <c r="O84" s="88" t="s">
        <v>687</v>
      </c>
      <c r="P84" s="89"/>
      <c r="Q84" s="235" t="s">
        <v>987</v>
      </c>
      <c r="R84" s="235" t="s">
        <v>1008</v>
      </c>
      <c r="S84" s="84" t="s">
        <v>1009</v>
      </c>
      <c r="T84" s="130" t="s">
        <v>1010</v>
      </c>
      <c r="U84" s="124" t="s">
        <v>1011</v>
      </c>
      <c r="V84" s="172" t="s">
        <v>219</v>
      </c>
      <c r="AA84" s="115">
        <f>IF(OR(J84="Fail",ISBLANK(J84)),INDEX('Issue Code Table'!C:C,MATCH(N:N,'Issue Code Table'!A:A,0)),IF(M84="Critical",6,IF(M84="Significant",5,IF(M84="Moderate",3,2))))</f>
        <v>5</v>
      </c>
    </row>
    <row r="85" spans="1:27" s="73" customFormat="1" ht="83.15" customHeight="1" x14ac:dyDescent="0.25">
      <c r="A85" s="82" t="s">
        <v>1012</v>
      </c>
      <c r="B85" s="83" t="s">
        <v>191</v>
      </c>
      <c r="C85" s="83" t="s">
        <v>192</v>
      </c>
      <c r="D85" s="123" t="s">
        <v>193</v>
      </c>
      <c r="E85" s="84" t="s">
        <v>1013</v>
      </c>
      <c r="F85" s="84" t="s">
        <v>1014</v>
      </c>
      <c r="G85" s="84" t="s">
        <v>1015</v>
      </c>
      <c r="H85" s="123" t="s">
        <v>1016</v>
      </c>
      <c r="I85" s="123"/>
      <c r="J85" s="80"/>
      <c r="K85" s="85" t="s">
        <v>1017</v>
      </c>
      <c r="L85" s="234"/>
      <c r="M85" s="87" t="s">
        <v>159</v>
      </c>
      <c r="N85" s="93" t="s">
        <v>1018</v>
      </c>
      <c r="O85" s="88" t="s">
        <v>1019</v>
      </c>
      <c r="P85" s="89"/>
      <c r="Q85" s="235" t="s">
        <v>987</v>
      </c>
      <c r="R85" s="241" t="s">
        <v>1020</v>
      </c>
      <c r="S85" s="84" t="s">
        <v>1021</v>
      </c>
      <c r="T85" s="130" t="s">
        <v>1022</v>
      </c>
      <c r="U85" s="124" t="s">
        <v>1023</v>
      </c>
      <c r="V85" s="172" t="s">
        <v>219</v>
      </c>
      <c r="AA85" s="115">
        <f>IF(OR(J85="Fail",ISBLANK(J85)),INDEX('Issue Code Table'!C:C,MATCH(N:N,'Issue Code Table'!A:A,0)),IF(M85="Critical",6,IF(M85="Significant",5,IF(M85="Moderate",3,2))))</f>
        <v>5</v>
      </c>
    </row>
    <row r="86" spans="1:27" s="73" customFormat="1" ht="83.15" customHeight="1" x14ac:dyDescent="0.25">
      <c r="A86" s="82" t="s">
        <v>1024</v>
      </c>
      <c r="B86" s="84" t="s">
        <v>304</v>
      </c>
      <c r="C86" s="239" t="s">
        <v>305</v>
      </c>
      <c r="D86" s="123" t="s">
        <v>193</v>
      </c>
      <c r="E86" s="84" t="s">
        <v>1025</v>
      </c>
      <c r="F86" s="84" t="s">
        <v>1026</v>
      </c>
      <c r="G86" s="84" t="s">
        <v>1027</v>
      </c>
      <c r="H86" s="123" t="s">
        <v>1028</v>
      </c>
      <c r="I86" s="123"/>
      <c r="J86" s="80"/>
      <c r="K86" s="85" t="s">
        <v>1029</v>
      </c>
      <c r="L86" s="234"/>
      <c r="M86" s="87" t="s">
        <v>159</v>
      </c>
      <c r="N86" s="93" t="s">
        <v>310</v>
      </c>
      <c r="O86" s="88" t="s">
        <v>311</v>
      </c>
      <c r="P86" s="89"/>
      <c r="Q86" s="235" t="s">
        <v>987</v>
      </c>
      <c r="R86" s="235" t="s">
        <v>1030</v>
      </c>
      <c r="S86" s="84" t="s">
        <v>1031</v>
      </c>
      <c r="T86" s="130" t="s">
        <v>1032</v>
      </c>
      <c r="U86" s="124" t="s">
        <v>1033</v>
      </c>
      <c r="V86" s="172" t="s">
        <v>219</v>
      </c>
      <c r="AA86" s="115">
        <f>IF(OR(J86="Fail",ISBLANK(J86)),INDEX('Issue Code Table'!C:C,MATCH(N:N,'Issue Code Table'!A:A,0)),IF(M86="Critical",6,IF(M86="Significant",5,IF(M86="Moderate",3,2))))</f>
        <v>5</v>
      </c>
    </row>
    <row r="87" spans="1:27" s="73" customFormat="1" ht="83.15" customHeight="1" x14ac:dyDescent="0.25">
      <c r="A87" s="82" t="s">
        <v>1034</v>
      </c>
      <c r="B87" s="243" t="s">
        <v>165</v>
      </c>
      <c r="C87" s="244" t="s">
        <v>166</v>
      </c>
      <c r="D87" s="123" t="s">
        <v>193</v>
      </c>
      <c r="E87" s="84" t="s">
        <v>1035</v>
      </c>
      <c r="F87" s="84" t="s">
        <v>1036</v>
      </c>
      <c r="G87" s="84" t="s">
        <v>1037</v>
      </c>
      <c r="H87" s="123" t="s">
        <v>1038</v>
      </c>
      <c r="I87" s="123"/>
      <c r="J87" s="80"/>
      <c r="K87" s="85" t="s">
        <v>1039</v>
      </c>
      <c r="L87" s="234"/>
      <c r="M87" s="87" t="s">
        <v>159</v>
      </c>
      <c r="N87" s="93" t="s">
        <v>686</v>
      </c>
      <c r="O87" s="88" t="s">
        <v>687</v>
      </c>
      <c r="P87" s="89"/>
      <c r="Q87" s="235" t="s">
        <v>987</v>
      </c>
      <c r="R87" s="235" t="s">
        <v>1040</v>
      </c>
      <c r="S87" s="84" t="s">
        <v>1041</v>
      </c>
      <c r="T87" s="130" t="s">
        <v>1042</v>
      </c>
      <c r="U87" s="124" t="s">
        <v>1043</v>
      </c>
      <c r="V87" s="172" t="s">
        <v>219</v>
      </c>
      <c r="AA87" s="115">
        <f>IF(OR(J87="Fail",ISBLANK(J87)),INDEX('Issue Code Table'!C:C,MATCH(N:N,'Issue Code Table'!A:A,0)),IF(M87="Critical",6,IF(M87="Significant",5,IF(M87="Moderate",3,2))))</f>
        <v>5</v>
      </c>
    </row>
    <row r="88" spans="1:27" s="73" customFormat="1" ht="83.15" customHeight="1" x14ac:dyDescent="0.25">
      <c r="A88" s="82" t="s">
        <v>1044</v>
      </c>
      <c r="B88" s="84" t="s">
        <v>304</v>
      </c>
      <c r="C88" s="239" t="s">
        <v>305</v>
      </c>
      <c r="D88" s="123" t="s">
        <v>193</v>
      </c>
      <c r="E88" s="84" t="s">
        <v>1045</v>
      </c>
      <c r="F88" s="84" t="s">
        <v>1046</v>
      </c>
      <c r="G88" s="84" t="s">
        <v>1047</v>
      </c>
      <c r="H88" s="123" t="s">
        <v>1048</v>
      </c>
      <c r="I88" s="123"/>
      <c r="J88" s="80"/>
      <c r="K88" s="85" t="s">
        <v>1049</v>
      </c>
      <c r="L88" s="234"/>
      <c r="M88" s="87" t="s">
        <v>159</v>
      </c>
      <c r="N88" s="93" t="s">
        <v>686</v>
      </c>
      <c r="O88" s="88" t="s">
        <v>687</v>
      </c>
      <c r="P88" s="89"/>
      <c r="Q88" s="235" t="s">
        <v>987</v>
      </c>
      <c r="R88" s="235" t="s">
        <v>1050</v>
      </c>
      <c r="S88" s="84" t="s">
        <v>1051</v>
      </c>
      <c r="T88" s="130" t="s">
        <v>1052</v>
      </c>
      <c r="U88" s="124" t="s">
        <v>1053</v>
      </c>
      <c r="V88" s="172" t="s">
        <v>219</v>
      </c>
      <c r="AA88" s="115">
        <f>IF(OR(J88="Fail",ISBLANK(J88)),INDEX('Issue Code Table'!C:C,MATCH(N:N,'Issue Code Table'!A:A,0)),IF(M88="Critical",6,IF(M88="Significant",5,IF(M88="Moderate",3,2))))</f>
        <v>5</v>
      </c>
    </row>
    <row r="89" spans="1:27" s="73" customFormat="1" ht="83.15" customHeight="1" x14ac:dyDescent="0.25">
      <c r="A89" s="82" t="s">
        <v>1054</v>
      </c>
      <c r="B89" s="84" t="s">
        <v>304</v>
      </c>
      <c r="C89" s="239" t="s">
        <v>305</v>
      </c>
      <c r="D89" s="123" t="s">
        <v>193</v>
      </c>
      <c r="E89" s="84" t="s">
        <v>1055</v>
      </c>
      <c r="F89" s="84" t="s">
        <v>1056</v>
      </c>
      <c r="G89" s="84" t="s">
        <v>1057</v>
      </c>
      <c r="H89" s="123" t="s">
        <v>1058</v>
      </c>
      <c r="I89" s="123"/>
      <c r="J89" s="80"/>
      <c r="K89" s="85" t="s">
        <v>1059</v>
      </c>
      <c r="L89" s="234"/>
      <c r="M89" s="87" t="s">
        <v>159</v>
      </c>
      <c r="N89" s="93" t="s">
        <v>686</v>
      </c>
      <c r="O89" s="88" t="s">
        <v>687</v>
      </c>
      <c r="P89" s="89"/>
      <c r="Q89" s="235" t="s">
        <v>987</v>
      </c>
      <c r="R89" s="235" t="s">
        <v>1060</v>
      </c>
      <c r="S89" s="84" t="s">
        <v>1061</v>
      </c>
      <c r="T89" s="130" t="s">
        <v>1062</v>
      </c>
      <c r="U89" s="124" t="s">
        <v>1063</v>
      </c>
      <c r="V89" s="172" t="s">
        <v>219</v>
      </c>
      <c r="AA89" s="115">
        <f>IF(OR(J89="Fail",ISBLANK(J89)),INDEX('Issue Code Table'!C:C,MATCH(N:N,'Issue Code Table'!A:A,0)),IF(M89="Critical",6,IF(M89="Significant",5,IF(M89="Moderate",3,2))))</f>
        <v>5</v>
      </c>
    </row>
    <row r="90" spans="1:27" s="73" customFormat="1" ht="83.15" customHeight="1" x14ac:dyDescent="0.25">
      <c r="A90" s="82" t="s">
        <v>1064</v>
      </c>
      <c r="B90" s="84" t="s">
        <v>304</v>
      </c>
      <c r="C90" s="239" t="s">
        <v>305</v>
      </c>
      <c r="D90" s="123" t="s">
        <v>193</v>
      </c>
      <c r="E90" s="84" t="s">
        <v>1065</v>
      </c>
      <c r="F90" s="84" t="s">
        <v>1066</v>
      </c>
      <c r="G90" s="84" t="s">
        <v>1067</v>
      </c>
      <c r="H90" s="123" t="s">
        <v>1068</v>
      </c>
      <c r="I90" s="123"/>
      <c r="J90" s="80"/>
      <c r="K90" s="85" t="s">
        <v>1069</v>
      </c>
      <c r="L90" s="234"/>
      <c r="M90" s="87" t="s">
        <v>159</v>
      </c>
      <c r="N90" s="93" t="s">
        <v>686</v>
      </c>
      <c r="O90" s="88" t="s">
        <v>687</v>
      </c>
      <c r="P90" s="89"/>
      <c r="Q90" s="235" t="s">
        <v>987</v>
      </c>
      <c r="R90" s="235" t="s">
        <v>1070</v>
      </c>
      <c r="S90" s="84" t="s">
        <v>1071</v>
      </c>
      <c r="T90" s="130" t="s">
        <v>1072</v>
      </c>
      <c r="U90" s="124" t="s">
        <v>1073</v>
      </c>
      <c r="V90" s="172" t="s">
        <v>219</v>
      </c>
      <c r="AA90" s="115">
        <f>IF(OR(J90="Fail",ISBLANK(J90)),INDEX('Issue Code Table'!C:C,MATCH(N:N,'Issue Code Table'!A:A,0)),IF(M90="Critical",6,IF(M90="Significant",5,IF(M90="Moderate",3,2))))</f>
        <v>5</v>
      </c>
    </row>
    <row r="91" spans="1:27" s="73" customFormat="1" ht="83.15" customHeight="1" x14ac:dyDescent="0.25">
      <c r="A91" s="82" t="s">
        <v>1074</v>
      </c>
      <c r="B91" s="84" t="s">
        <v>304</v>
      </c>
      <c r="C91" s="239" t="s">
        <v>305</v>
      </c>
      <c r="D91" s="123" t="s">
        <v>193</v>
      </c>
      <c r="E91" s="84" t="s">
        <v>1075</v>
      </c>
      <c r="F91" s="84" t="s">
        <v>1076</v>
      </c>
      <c r="G91" s="84" t="s">
        <v>1077</v>
      </c>
      <c r="H91" s="123" t="s">
        <v>1078</v>
      </c>
      <c r="I91" s="128"/>
      <c r="J91" s="83"/>
      <c r="K91" s="85" t="s">
        <v>1079</v>
      </c>
      <c r="L91" s="247"/>
      <c r="M91" s="87" t="s">
        <v>159</v>
      </c>
      <c r="N91" s="93" t="s">
        <v>686</v>
      </c>
      <c r="O91" s="88" t="s">
        <v>687</v>
      </c>
      <c r="P91" s="89"/>
      <c r="Q91" s="235" t="s">
        <v>987</v>
      </c>
      <c r="R91" s="235" t="s">
        <v>1080</v>
      </c>
      <c r="S91" s="84" t="s">
        <v>1081</v>
      </c>
      <c r="T91" s="130" t="s">
        <v>1082</v>
      </c>
      <c r="U91" s="124" t="s">
        <v>1083</v>
      </c>
      <c r="V91" s="172" t="s">
        <v>219</v>
      </c>
      <c r="AA91" s="115">
        <f>IF(OR(J91="Fail",ISBLANK(J91)),INDEX('Issue Code Table'!C:C,MATCH(N:N,'Issue Code Table'!A:A,0)),IF(M91="Critical",6,IF(M91="Significant",5,IF(M91="Moderate",3,2))))</f>
        <v>5</v>
      </c>
    </row>
    <row r="92" spans="1:27" s="73" customFormat="1" ht="83.15" customHeight="1" x14ac:dyDescent="0.25">
      <c r="A92" s="82" t="s">
        <v>1084</v>
      </c>
      <c r="B92" s="243" t="s">
        <v>165</v>
      </c>
      <c r="C92" s="244" t="s">
        <v>166</v>
      </c>
      <c r="D92" s="123" t="s">
        <v>193</v>
      </c>
      <c r="E92" s="84" t="s">
        <v>1085</v>
      </c>
      <c r="F92" s="84" t="s">
        <v>1086</v>
      </c>
      <c r="G92" s="84" t="s">
        <v>1087</v>
      </c>
      <c r="H92" s="123" t="s">
        <v>1088</v>
      </c>
      <c r="I92" s="123"/>
      <c r="J92" s="80"/>
      <c r="K92" s="85" t="s">
        <v>1089</v>
      </c>
      <c r="L92" s="234"/>
      <c r="M92" s="87" t="s">
        <v>159</v>
      </c>
      <c r="N92" s="93" t="s">
        <v>686</v>
      </c>
      <c r="O92" s="88" t="s">
        <v>687</v>
      </c>
      <c r="P92" s="89"/>
      <c r="Q92" s="235" t="s">
        <v>987</v>
      </c>
      <c r="R92" s="235" t="s">
        <v>1090</v>
      </c>
      <c r="S92" s="84" t="s">
        <v>1091</v>
      </c>
      <c r="T92" s="130" t="s">
        <v>1092</v>
      </c>
      <c r="U92" s="124" t="s">
        <v>1093</v>
      </c>
      <c r="V92" s="172" t="s">
        <v>219</v>
      </c>
      <c r="AA92" s="115">
        <f>IF(OR(J92="Fail",ISBLANK(J92)),INDEX('Issue Code Table'!C:C,MATCH(N:N,'Issue Code Table'!A:A,0)),IF(M92="Critical",6,IF(M92="Significant",5,IF(M92="Moderate",3,2))))</f>
        <v>5</v>
      </c>
    </row>
    <row r="93" spans="1:27" s="73" customFormat="1" ht="83.15" customHeight="1" x14ac:dyDescent="0.25">
      <c r="A93" s="82" t="s">
        <v>1094</v>
      </c>
      <c r="B93" s="243" t="s">
        <v>327</v>
      </c>
      <c r="C93" s="244" t="s">
        <v>328</v>
      </c>
      <c r="D93" s="123" t="s">
        <v>193</v>
      </c>
      <c r="E93" s="84" t="s">
        <v>1095</v>
      </c>
      <c r="F93" s="84" t="s">
        <v>1096</v>
      </c>
      <c r="G93" s="84" t="s">
        <v>1097</v>
      </c>
      <c r="H93" s="123" t="s">
        <v>1098</v>
      </c>
      <c r="I93" s="123"/>
      <c r="J93" s="80"/>
      <c r="K93" s="85" t="s">
        <v>1099</v>
      </c>
      <c r="L93" s="234"/>
      <c r="M93" s="87" t="s">
        <v>159</v>
      </c>
      <c r="N93" s="87" t="s">
        <v>310</v>
      </c>
      <c r="O93" s="238" t="s">
        <v>311</v>
      </c>
      <c r="P93" s="89"/>
      <c r="Q93" s="235" t="s">
        <v>987</v>
      </c>
      <c r="R93" s="235" t="s">
        <v>1100</v>
      </c>
      <c r="S93" s="84" t="s">
        <v>1101</v>
      </c>
      <c r="T93" s="130" t="s">
        <v>1102</v>
      </c>
      <c r="U93" s="124" t="s">
        <v>1103</v>
      </c>
      <c r="V93" s="172" t="s">
        <v>219</v>
      </c>
      <c r="AA93" s="115">
        <f>IF(OR(J93="Fail",ISBLANK(J93)),INDEX('Issue Code Table'!C:C,MATCH(N:N,'Issue Code Table'!A:A,0)),IF(M93="Critical",6,IF(M93="Significant",5,IF(M93="Moderate",3,2))))</f>
        <v>5</v>
      </c>
    </row>
    <row r="94" spans="1:27" s="73" customFormat="1" ht="83.15" customHeight="1" x14ac:dyDescent="0.25">
      <c r="A94" s="82" t="s">
        <v>1104</v>
      </c>
      <c r="B94" s="83" t="s">
        <v>1105</v>
      </c>
      <c r="C94" s="83" t="s">
        <v>1106</v>
      </c>
      <c r="D94" s="123" t="s">
        <v>193</v>
      </c>
      <c r="E94" s="84" t="s">
        <v>1107</v>
      </c>
      <c r="F94" s="84" t="s">
        <v>1108</v>
      </c>
      <c r="G94" s="84" t="s">
        <v>1109</v>
      </c>
      <c r="H94" s="123" t="s">
        <v>1110</v>
      </c>
      <c r="I94" s="123"/>
      <c r="J94" s="80"/>
      <c r="K94" s="85" t="s">
        <v>1111</v>
      </c>
      <c r="L94" s="234"/>
      <c r="M94" s="87" t="s">
        <v>159</v>
      </c>
      <c r="N94" s="93" t="s">
        <v>686</v>
      </c>
      <c r="O94" s="88" t="s">
        <v>687</v>
      </c>
      <c r="P94" s="89"/>
      <c r="Q94" s="235" t="s">
        <v>1112</v>
      </c>
      <c r="R94" s="235" t="s">
        <v>1113</v>
      </c>
      <c r="S94" s="84" t="s">
        <v>1114</v>
      </c>
      <c r="T94" s="130" t="s">
        <v>1115</v>
      </c>
      <c r="U94" s="124" t="s">
        <v>1116</v>
      </c>
      <c r="V94" s="172" t="s">
        <v>219</v>
      </c>
      <c r="AA94" s="115">
        <f>IF(OR(J94="Fail",ISBLANK(J94)),INDEX('Issue Code Table'!C:C,MATCH(N:N,'Issue Code Table'!A:A,0)),IF(M94="Critical",6,IF(M94="Significant",5,IF(M94="Moderate",3,2))))</f>
        <v>5</v>
      </c>
    </row>
    <row r="95" spans="1:27" s="73" customFormat="1" ht="83.15" customHeight="1" x14ac:dyDescent="0.25">
      <c r="A95" s="82" t="s">
        <v>1117</v>
      </c>
      <c r="B95" s="83" t="s">
        <v>1105</v>
      </c>
      <c r="C95" s="83" t="s">
        <v>1106</v>
      </c>
      <c r="D95" s="123" t="s">
        <v>193</v>
      </c>
      <c r="E95" s="84" t="s">
        <v>1118</v>
      </c>
      <c r="F95" s="84" t="s">
        <v>1119</v>
      </c>
      <c r="G95" s="84" t="s">
        <v>1120</v>
      </c>
      <c r="H95" s="123" t="s">
        <v>1121</v>
      </c>
      <c r="I95" s="123"/>
      <c r="J95" s="80"/>
      <c r="K95" s="85" t="s">
        <v>1122</v>
      </c>
      <c r="L95" s="234"/>
      <c r="M95" s="87" t="s">
        <v>159</v>
      </c>
      <c r="N95" s="93" t="s">
        <v>686</v>
      </c>
      <c r="O95" s="88" t="s">
        <v>687</v>
      </c>
      <c r="P95" s="89"/>
      <c r="Q95" s="235" t="s">
        <v>1112</v>
      </c>
      <c r="R95" s="235" t="s">
        <v>1123</v>
      </c>
      <c r="S95" s="84" t="s">
        <v>1124</v>
      </c>
      <c r="T95" s="130" t="s">
        <v>1125</v>
      </c>
      <c r="U95" s="124" t="s">
        <v>1126</v>
      </c>
      <c r="V95" s="172" t="s">
        <v>219</v>
      </c>
      <c r="AA95" s="115">
        <f>IF(OR(J95="Fail",ISBLANK(J95)),INDEX('Issue Code Table'!C:C,MATCH(N:N,'Issue Code Table'!A:A,0)),IF(M95="Critical",6,IF(M95="Significant",5,IF(M95="Moderate",3,2))))</f>
        <v>5</v>
      </c>
    </row>
    <row r="96" spans="1:27" s="73" customFormat="1" ht="83.15" customHeight="1" x14ac:dyDescent="0.25">
      <c r="A96" s="82" t="s">
        <v>1127</v>
      </c>
      <c r="B96" s="83" t="s">
        <v>1105</v>
      </c>
      <c r="C96" s="83" t="s">
        <v>1106</v>
      </c>
      <c r="D96" s="123" t="s">
        <v>193</v>
      </c>
      <c r="E96" s="84" t="s">
        <v>1128</v>
      </c>
      <c r="F96" s="84" t="s">
        <v>1129</v>
      </c>
      <c r="G96" s="84" t="s">
        <v>1130</v>
      </c>
      <c r="H96" s="123" t="s">
        <v>1131</v>
      </c>
      <c r="I96" s="123"/>
      <c r="J96" s="80"/>
      <c r="K96" s="85" t="s">
        <v>1132</v>
      </c>
      <c r="L96" s="234"/>
      <c r="M96" s="87" t="s">
        <v>159</v>
      </c>
      <c r="N96" s="93" t="s">
        <v>686</v>
      </c>
      <c r="O96" s="88" t="s">
        <v>687</v>
      </c>
      <c r="P96" s="89"/>
      <c r="Q96" s="235" t="s">
        <v>1112</v>
      </c>
      <c r="R96" s="235" t="s">
        <v>1133</v>
      </c>
      <c r="S96" s="84" t="s">
        <v>1134</v>
      </c>
      <c r="T96" s="130" t="s">
        <v>1135</v>
      </c>
      <c r="U96" s="124" t="s">
        <v>1136</v>
      </c>
      <c r="V96" s="172" t="s">
        <v>219</v>
      </c>
      <c r="AA96" s="115">
        <f>IF(OR(J96="Fail",ISBLANK(J96)),INDEX('Issue Code Table'!C:C,MATCH(N:N,'Issue Code Table'!A:A,0)),IF(M96="Critical",6,IF(M96="Significant",5,IF(M96="Moderate",3,2))))</f>
        <v>5</v>
      </c>
    </row>
    <row r="97" spans="1:27" s="73" customFormat="1" ht="83.15" customHeight="1" x14ac:dyDescent="0.25">
      <c r="A97" s="82" t="s">
        <v>1137</v>
      </c>
      <c r="B97" s="83" t="s">
        <v>753</v>
      </c>
      <c r="C97" s="83" t="s">
        <v>754</v>
      </c>
      <c r="D97" s="123" t="s">
        <v>193</v>
      </c>
      <c r="E97" s="84" t="s">
        <v>1138</v>
      </c>
      <c r="F97" s="84" t="s">
        <v>1139</v>
      </c>
      <c r="G97" s="84" t="s">
        <v>1140</v>
      </c>
      <c r="H97" s="123" t="s">
        <v>1141</v>
      </c>
      <c r="I97" s="123"/>
      <c r="J97" s="80"/>
      <c r="K97" s="85" t="s">
        <v>1142</v>
      </c>
      <c r="L97" s="234"/>
      <c r="M97" s="87" t="s">
        <v>159</v>
      </c>
      <c r="N97" s="93" t="s">
        <v>186</v>
      </c>
      <c r="O97" s="88" t="s">
        <v>187</v>
      </c>
      <c r="P97" s="89"/>
      <c r="Q97" s="235" t="s">
        <v>1112</v>
      </c>
      <c r="R97" s="235" t="s">
        <v>1143</v>
      </c>
      <c r="S97" s="84" t="s">
        <v>1144</v>
      </c>
      <c r="T97" s="130" t="s">
        <v>1145</v>
      </c>
      <c r="U97" s="124" t="s">
        <v>1146</v>
      </c>
      <c r="V97" s="172" t="s">
        <v>219</v>
      </c>
      <c r="AA97" s="115">
        <f>IF(OR(J97="Fail",ISBLANK(J97)),INDEX('Issue Code Table'!C:C,MATCH(N:N,'Issue Code Table'!A:A,0)),IF(M97="Critical",6,IF(M97="Significant",5,IF(M97="Moderate",3,2))))</f>
        <v>6</v>
      </c>
    </row>
    <row r="98" spans="1:27" s="73" customFormat="1" ht="83.15" customHeight="1" x14ac:dyDescent="0.25">
      <c r="A98" s="82" t="s">
        <v>1147</v>
      </c>
      <c r="B98" s="83" t="s">
        <v>191</v>
      </c>
      <c r="C98" s="83" t="s">
        <v>192</v>
      </c>
      <c r="D98" s="123" t="s">
        <v>193</v>
      </c>
      <c r="E98" s="84" t="s">
        <v>1148</v>
      </c>
      <c r="F98" s="84" t="s">
        <v>1149</v>
      </c>
      <c r="G98" s="84" t="s">
        <v>1150</v>
      </c>
      <c r="H98" s="123" t="s">
        <v>1151</v>
      </c>
      <c r="I98" s="123"/>
      <c r="J98" s="80"/>
      <c r="K98" s="85" t="s">
        <v>1152</v>
      </c>
      <c r="L98" s="234"/>
      <c r="M98" s="87" t="s">
        <v>159</v>
      </c>
      <c r="N98" s="93" t="s">
        <v>259</v>
      </c>
      <c r="O98" s="238" t="s">
        <v>260</v>
      </c>
      <c r="P98" s="89"/>
      <c r="Q98" s="235" t="s">
        <v>1112</v>
      </c>
      <c r="R98" s="235" t="s">
        <v>1153</v>
      </c>
      <c r="S98" s="84" t="s">
        <v>1154</v>
      </c>
      <c r="T98" s="130" t="s">
        <v>1155</v>
      </c>
      <c r="U98" s="124" t="s">
        <v>1156</v>
      </c>
      <c r="V98" s="172" t="s">
        <v>219</v>
      </c>
      <c r="AA98" s="115">
        <f>IF(OR(J98="Fail",ISBLANK(J98)),INDEX('Issue Code Table'!C:C,MATCH(N:N,'Issue Code Table'!A:A,0)),IF(M98="Critical",6,IF(M98="Significant",5,IF(M98="Moderate",3,2))))</f>
        <v>7</v>
      </c>
    </row>
    <row r="99" spans="1:27" s="73" customFormat="1" ht="83.15" customHeight="1" x14ac:dyDescent="0.25">
      <c r="A99" s="82" t="s">
        <v>1157</v>
      </c>
      <c r="B99" s="243" t="s">
        <v>929</v>
      </c>
      <c r="C99" s="244" t="s">
        <v>930</v>
      </c>
      <c r="D99" s="123" t="s">
        <v>193</v>
      </c>
      <c r="E99" s="84" t="s">
        <v>1158</v>
      </c>
      <c r="F99" s="84" t="s">
        <v>1159</v>
      </c>
      <c r="G99" s="84" t="s">
        <v>196</v>
      </c>
      <c r="H99" s="123" t="s">
        <v>1160</v>
      </c>
      <c r="I99" s="123"/>
      <c r="J99" s="80"/>
      <c r="K99" s="85" t="s">
        <v>1161</v>
      </c>
      <c r="L99" s="234"/>
      <c r="M99" s="87" t="s">
        <v>199</v>
      </c>
      <c r="N99" s="87" t="s">
        <v>342</v>
      </c>
      <c r="O99" s="238" t="s">
        <v>343</v>
      </c>
      <c r="P99" s="89"/>
      <c r="Q99" s="235" t="s">
        <v>1112</v>
      </c>
      <c r="R99" s="235" t="s">
        <v>1162</v>
      </c>
      <c r="S99" s="84" t="s">
        <v>1163</v>
      </c>
      <c r="T99" s="130" t="s">
        <v>1164</v>
      </c>
      <c r="U99" s="124" t="s">
        <v>1165</v>
      </c>
      <c r="V99" s="172"/>
      <c r="AA99" s="115">
        <f>IF(OR(J99="Fail",ISBLANK(J99)),INDEX('Issue Code Table'!C:C,MATCH(N:N,'Issue Code Table'!A:A,0)),IF(M99="Critical",6,IF(M99="Significant",5,IF(M99="Moderate",3,2))))</f>
        <v>4</v>
      </c>
    </row>
    <row r="100" spans="1:27" s="73" customFormat="1" ht="83.15" customHeight="1" x14ac:dyDescent="0.25">
      <c r="A100" s="82" t="s">
        <v>1166</v>
      </c>
      <c r="B100" s="83" t="s">
        <v>165</v>
      </c>
      <c r="C100" s="83" t="s">
        <v>166</v>
      </c>
      <c r="D100" s="123" t="s">
        <v>193</v>
      </c>
      <c r="E100" s="84" t="s">
        <v>1167</v>
      </c>
      <c r="F100" s="84" t="s">
        <v>1168</v>
      </c>
      <c r="G100" s="84" t="s">
        <v>1169</v>
      </c>
      <c r="H100" s="123" t="s">
        <v>1170</v>
      </c>
      <c r="I100" s="123"/>
      <c r="J100" s="80"/>
      <c r="K100" s="85" t="s">
        <v>1171</v>
      </c>
      <c r="L100" s="234"/>
      <c r="M100" s="87" t="s">
        <v>159</v>
      </c>
      <c r="N100" s="93" t="s">
        <v>760</v>
      </c>
      <c r="O100" s="88" t="s">
        <v>761</v>
      </c>
      <c r="P100" s="89"/>
      <c r="Q100" s="235" t="s">
        <v>1112</v>
      </c>
      <c r="R100" s="235" t="s">
        <v>1172</v>
      </c>
      <c r="S100" s="84" t="s">
        <v>1173</v>
      </c>
      <c r="T100" s="130" t="s">
        <v>1174</v>
      </c>
      <c r="U100" s="124" t="s">
        <v>1175</v>
      </c>
      <c r="V100" s="172" t="s">
        <v>219</v>
      </c>
      <c r="AA100" s="115">
        <f>IF(OR(J100="Fail",ISBLANK(J100)),INDEX('Issue Code Table'!C:C,MATCH(N:N,'Issue Code Table'!A:A,0)),IF(M100="Critical",6,IF(M100="Significant",5,IF(M100="Moderate",3,2))))</f>
        <v>6</v>
      </c>
    </row>
    <row r="101" spans="1:27" s="73" customFormat="1" ht="83.15" customHeight="1" x14ac:dyDescent="0.25">
      <c r="A101" s="82" t="s">
        <v>1176</v>
      </c>
      <c r="B101" s="83" t="s">
        <v>191</v>
      </c>
      <c r="C101" s="83" t="s">
        <v>192</v>
      </c>
      <c r="D101" s="123" t="s">
        <v>193</v>
      </c>
      <c r="E101" s="84" t="s">
        <v>1177</v>
      </c>
      <c r="F101" s="84" t="s">
        <v>1178</v>
      </c>
      <c r="G101" s="84" t="s">
        <v>1179</v>
      </c>
      <c r="H101" s="123" t="s">
        <v>1180</v>
      </c>
      <c r="I101" s="123"/>
      <c r="J101" s="80"/>
      <c r="K101" s="85" t="s">
        <v>1181</v>
      </c>
      <c r="L101" s="234"/>
      <c r="M101" s="87" t="s">
        <v>159</v>
      </c>
      <c r="N101" s="93" t="s">
        <v>186</v>
      </c>
      <c r="O101" s="88" t="s">
        <v>187</v>
      </c>
      <c r="P101" s="89"/>
      <c r="Q101" s="235" t="s">
        <v>1112</v>
      </c>
      <c r="R101" s="235" t="s">
        <v>1182</v>
      </c>
      <c r="S101" s="84" t="s">
        <v>1183</v>
      </c>
      <c r="T101" s="130" t="s">
        <v>1184</v>
      </c>
      <c r="U101" s="124" t="s">
        <v>1185</v>
      </c>
      <c r="V101" s="172" t="s">
        <v>219</v>
      </c>
      <c r="AA101" s="115">
        <f>IF(OR(J101="Fail",ISBLANK(J101)),INDEX('Issue Code Table'!C:C,MATCH(N:N,'Issue Code Table'!A:A,0)),IF(M101="Critical",6,IF(M101="Significant",5,IF(M101="Moderate",3,2))))</f>
        <v>6</v>
      </c>
    </row>
    <row r="102" spans="1:27" s="73" customFormat="1" ht="83.15" customHeight="1" x14ac:dyDescent="0.25">
      <c r="A102" s="82" t="s">
        <v>1186</v>
      </c>
      <c r="B102" s="83" t="s">
        <v>753</v>
      </c>
      <c r="C102" s="83" t="s">
        <v>754</v>
      </c>
      <c r="D102" s="123" t="s">
        <v>193</v>
      </c>
      <c r="E102" s="84" t="s">
        <v>1187</v>
      </c>
      <c r="F102" s="84" t="s">
        <v>1188</v>
      </c>
      <c r="G102" s="84" t="s">
        <v>1189</v>
      </c>
      <c r="H102" s="123" t="s">
        <v>1190</v>
      </c>
      <c r="I102" s="123"/>
      <c r="J102" s="80"/>
      <c r="K102" s="85" t="s">
        <v>1191</v>
      </c>
      <c r="L102" s="234"/>
      <c r="M102" s="87" t="s">
        <v>159</v>
      </c>
      <c r="N102" s="93" t="s">
        <v>186</v>
      </c>
      <c r="O102" s="88" t="s">
        <v>187</v>
      </c>
      <c r="P102" s="89"/>
      <c r="Q102" s="235" t="s">
        <v>1112</v>
      </c>
      <c r="R102" s="235" t="s">
        <v>1192</v>
      </c>
      <c r="S102" s="84" t="s">
        <v>1193</v>
      </c>
      <c r="T102" s="130" t="s">
        <v>1194</v>
      </c>
      <c r="U102" s="124" t="s">
        <v>1195</v>
      </c>
      <c r="V102" s="172" t="s">
        <v>219</v>
      </c>
      <c r="AA102" s="115">
        <f>IF(OR(J102="Fail",ISBLANK(J102)),INDEX('Issue Code Table'!C:C,MATCH(N:N,'Issue Code Table'!A:A,0)),IF(M102="Critical",6,IF(M102="Significant",5,IF(M102="Moderate",3,2))))</f>
        <v>6</v>
      </c>
    </row>
    <row r="103" spans="1:27" s="73" customFormat="1" ht="83.15" customHeight="1" x14ac:dyDescent="0.25">
      <c r="A103" s="82" t="s">
        <v>1196</v>
      </c>
      <c r="B103" s="83" t="s">
        <v>753</v>
      </c>
      <c r="C103" s="83" t="s">
        <v>754</v>
      </c>
      <c r="D103" s="123" t="s">
        <v>193</v>
      </c>
      <c r="E103" s="84" t="s">
        <v>1197</v>
      </c>
      <c r="F103" s="84" t="s">
        <v>1198</v>
      </c>
      <c r="G103" s="84" t="s">
        <v>1199</v>
      </c>
      <c r="H103" s="123" t="s">
        <v>1200</v>
      </c>
      <c r="I103" s="123"/>
      <c r="J103" s="80"/>
      <c r="K103" s="85" t="s">
        <v>1201</v>
      </c>
      <c r="L103" s="234"/>
      <c r="M103" s="87" t="s">
        <v>159</v>
      </c>
      <c r="N103" s="93" t="s">
        <v>186</v>
      </c>
      <c r="O103" s="88" t="s">
        <v>187</v>
      </c>
      <c r="P103" s="89"/>
      <c r="Q103" s="235" t="s">
        <v>1112</v>
      </c>
      <c r="R103" s="235" t="s">
        <v>1202</v>
      </c>
      <c r="S103" s="84" t="s">
        <v>1203</v>
      </c>
      <c r="T103" s="130" t="s">
        <v>1204</v>
      </c>
      <c r="U103" s="124" t="s">
        <v>1205</v>
      </c>
      <c r="V103" s="172" t="s">
        <v>219</v>
      </c>
      <c r="AA103" s="115">
        <f>IF(OR(J103="Fail",ISBLANK(J103)),INDEX('Issue Code Table'!C:C,MATCH(N:N,'Issue Code Table'!A:A,0)),IF(M103="Critical",6,IF(M103="Significant",5,IF(M103="Moderate",3,2))))</f>
        <v>6</v>
      </c>
    </row>
    <row r="104" spans="1:27" s="73" customFormat="1" ht="83.15" customHeight="1" x14ac:dyDescent="0.25">
      <c r="A104" s="82" t="s">
        <v>1206</v>
      </c>
      <c r="B104" s="83" t="s">
        <v>327</v>
      </c>
      <c r="C104" s="83" t="s">
        <v>328</v>
      </c>
      <c r="D104" s="123" t="s">
        <v>193</v>
      </c>
      <c r="E104" s="84" t="s">
        <v>1207</v>
      </c>
      <c r="F104" s="84" t="s">
        <v>1208</v>
      </c>
      <c r="G104" s="84" t="s">
        <v>1209</v>
      </c>
      <c r="H104" s="123" t="s">
        <v>1210</v>
      </c>
      <c r="I104" s="123"/>
      <c r="J104" s="80"/>
      <c r="K104" s="85" t="s">
        <v>1211</v>
      </c>
      <c r="L104" s="234"/>
      <c r="M104" s="87" t="s">
        <v>199</v>
      </c>
      <c r="N104" s="93" t="s">
        <v>686</v>
      </c>
      <c r="O104" s="88" t="s">
        <v>687</v>
      </c>
      <c r="P104" s="89"/>
      <c r="Q104" s="235" t="s">
        <v>1212</v>
      </c>
      <c r="R104" s="235" t="s">
        <v>1213</v>
      </c>
      <c r="S104" s="84" t="s">
        <v>1214</v>
      </c>
      <c r="T104" s="130" t="s">
        <v>1215</v>
      </c>
      <c r="U104" s="124" t="s">
        <v>1216</v>
      </c>
      <c r="V104" s="172"/>
      <c r="AA104" s="115">
        <f>IF(OR(J104="Fail",ISBLANK(J104)),INDEX('Issue Code Table'!C:C,MATCH(N:N,'Issue Code Table'!A:A,0)),IF(M104="Critical",6,IF(M104="Significant",5,IF(M104="Moderate",3,2))))</f>
        <v>5</v>
      </c>
    </row>
    <row r="105" spans="1:27" s="73" customFormat="1" ht="83.15" customHeight="1" x14ac:dyDescent="0.25">
      <c r="A105" s="82" t="s">
        <v>1217</v>
      </c>
      <c r="B105" s="83" t="s">
        <v>327</v>
      </c>
      <c r="C105" s="83" t="s">
        <v>328</v>
      </c>
      <c r="D105" s="123" t="s">
        <v>193</v>
      </c>
      <c r="E105" s="84" t="s">
        <v>1218</v>
      </c>
      <c r="F105" s="84" t="s">
        <v>1219</v>
      </c>
      <c r="G105" s="84" t="s">
        <v>1220</v>
      </c>
      <c r="H105" s="123" t="s">
        <v>1221</v>
      </c>
      <c r="I105" s="123"/>
      <c r="J105" s="80"/>
      <c r="K105" s="85" t="s">
        <v>1222</v>
      </c>
      <c r="L105" s="234"/>
      <c r="M105" s="87" t="s">
        <v>159</v>
      </c>
      <c r="N105" s="93" t="s">
        <v>310</v>
      </c>
      <c r="O105" s="88" t="s">
        <v>311</v>
      </c>
      <c r="P105" s="89"/>
      <c r="Q105" s="235" t="s">
        <v>1212</v>
      </c>
      <c r="R105" s="235" t="s">
        <v>1223</v>
      </c>
      <c r="S105" s="84" t="s">
        <v>1224</v>
      </c>
      <c r="T105" s="130" t="s">
        <v>1225</v>
      </c>
      <c r="U105" s="124" t="s">
        <v>1226</v>
      </c>
      <c r="V105" s="172" t="s">
        <v>219</v>
      </c>
      <c r="AA105" s="115">
        <f>IF(OR(J105="Fail",ISBLANK(J105)),INDEX('Issue Code Table'!C:C,MATCH(N:N,'Issue Code Table'!A:A,0)),IF(M105="Critical",6,IF(M105="Significant",5,IF(M105="Moderate",3,2))))</f>
        <v>5</v>
      </c>
    </row>
    <row r="106" spans="1:27" s="73" customFormat="1" ht="83.15" customHeight="1" x14ac:dyDescent="0.25">
      <c r="A106" s="82" t="s">
        <v>1227</v>
      </c>
      <c r="B106" s="84" t="s">
        <v>304</v>
      </c>
      <c r="C106" s="239" t="s">
        <v>305</v>
      </c>
      <c r="D106" s="123" t="s">
        <v>193</v>
      </c>
      <c r="E106" s="84" t="s">
        <v>1228</v>
      </c>
      <c r="F106" s="84" t="s">
        <v>1229</v>
      </c>
      <c r="G106" s="84" t="s">
        <v>1230</v>
      </c>
      <c r="H106" s="123" t="s">
        <v>1231</v>
      </c>
      <c r="I106" s="123"/>
      <c r="J106" s="80"/>
      <c r="K106" s="85" t="s">
        <v>1232</v>
      </c>
      <c r="L106" s="234"/>
      <c r="M106" s="87" t="s">
        <v>159</v>
      </c>
      <c r="N106" s="93" t="s">
        <v>310</v>
      </c>
      <c r="O106" s="88" t="s">
        <v>311</v>
      </c>
      <c r="P106" s="89"/>
      <c r="Q106" s="235" t="s">
        <v>1233</v>
      </c>
      <c r="R106" s="235" t="s">
        <v>1234</v>
      </c>
      <c r="S106" s="84" t="s">
        <v>1235</v>
      </c>
      <c r="T106" s="130" t="s">
        <v>1236</v>
      </c>
      <c r="U106" s="124" t="s">
        <v>1237</v>
      </c>
      <c r="V106" s="172" t="s">
        <v>219</v>
      </c>
      <c r="AA106" s="115">
        <f>IF(OR(J106="Fail",ISBLANK(J106)),INDEX('Issue Code Table'!C:C,MATCH(N:N,'Issue Code Table'!A:A,0)),IF(M106="Critical",6,IF(M106="Significant",5,IF(M106="Moderate",3,2))))</f>
        <v>5</v>
      </c>
    </row>
    <row r="107" spans="1:27" s="73" customFormat="1" ht="83.15" customHeight="1" x14ac:dyDescent="0.25">
      <c r="A107" s="82" t="s">
        <v>1238</v>
      </c>
      <c r="B107" s="84" t="s">
        <v>304</v>
      </c>
      <c r="C107" s="239" t="s">
        <v>305</v>
      </c>
      <c r="D107" s="123" t="s">
        <v>193</v>
      </c>
      <c r="E107" s="84" t="s">
        <v>1239</v>
      </c>
      <c r="F107" s="84" t="s">
        <v>1240</v>
      </c>
      <c r="G107" s="84" t="s">
        <v>1241</v>
      </c>
      <c r="H107" s="123" t="s">
        <v>1242</v>
      </c>
      <c r="I107" s="123"/>
      <c r="J107" s="80"/>
      <c r="K107" s="85" t="s">
        <v>1243</v>
      </c>
      <c r="L107" s="234"/>
      <c r="M107" s="87" t="s">
        <v>159</v>
      </c>
      <c r="N107" s="93" t="s">
        <v>310</v>
      </c>
      <c r="O107" s="88" t="s">
        <v>311</v>
      </c>
      <c r="P107" s="89"/>
      <c r="Q107" s="235" t="s">
        <v>1233</v>
      </c>
      <c r="R107" s="235" t="s">
        <v>1244</v>
      </c>
      <c r="S107" s="84" t="s">
        <v>1245</v>
      </c>
      <c r="T107" s="130" t="s">
        <v>1246</v>
      </c>
      <c r="U107" s="124" t="s">
        <v>1247</v>
      </c>
      <c r="V107" s="172" t="s">
        <v>219</v>
      </c>
      <c r="AA107" s="115">
        <f>IF(OR(J107="Fail",ISBLANK(J107)),INDEX('Issue Code Table'!C:C,MATCH(N:N,'Issue Code Table'!A:A,0)),IF(M107="Critical",6,IF(M107="Significant",5,IF(M107="Moderate",3,2))))</f>
        <v>5</v>
      </c>
    </row>
    <row r="108" spans="1:27" s="73" customFormat="1" ht="83.15" customHeight="1" x14ac:dyDescent="0.25">
      <c r="A108" s="82" t="s">
        <v>1248</v>
      </c>
      <c r="B108" s="84" t="s">
        <v>304</v>
      </c>
      <c r="C108" s="239" t="s">
        <v>305</v>
      </c>
      <c r="D108" s="123" t="s">
        <v>193</v>
      </c>
      <c r="E108" s="84" t="s">
        <v>1249</v>
      </c>
      <c r="F108" s="84" t="s">
        <v>1250</v>
      </c>
      <c r="G108" s="84" t="s">
        <v>1251</v>
      </c>
      <c r="H108" s="123" t="s">
        <v>1252</v>
      </c>
      <c r="I108" s="123"/>
      <c r="J108" s="80"/>
      <c r="K108" s="85" t="s">
        <v>1253</v>
      </c>
      <c r="L108" s="234"/>
      <c r="M108" s="87" t="s">
        <v>159</v>
      </c>
      <c r="N108" s="93" t="s">
        <v>310</v>
      </c>
      <c r="O108" s="88" t="s">
        <v>311</v>
      </c>
      <c r="P108" s="89"/>
      <c r="Q108" s="235" t="s">
        <v>1233</v>
      </c>
      <c r="R108" s="235" t="s">
        <v>1254</v>
      </c>
      <c r="S108" s="84" t="s">
        <v>1255</v>
      </c>
      <c r="T108" s="130" t="s">
        <v>1256</v>
      </c>
      <c r="U108" s="124" t="s">
        <v>1257</v>
      </c>
      <c r="V108" s="172" t="s">
        <v>219</v>
      </c>
      <c r="AA108" s="115">
        <f>IF(OR(J108="Fail",ISBLANK(J108)),INDEX('Issue Code Table'!C:C,MATCH(N:N,'Issue Code Table'!A:A,0)),IF(M108="Critical",6,IF(M108="Significant",5,IF(M108="Moderate",3,2))))</f>
        <v>5</v>
      </c>
    </row>
    <row r="109" spans="1:27" s="73" customFormat="1" ht="83.15" customHeight="1" x14ac:dyDescent="0.25">
      <c r="A109" s="82" t="s">
        <v>1258</v>
      </c>
      <c r="B109" s="84" t="s">
        <v>304</v>
      </c>
      <c r="C109" s="239" t="s">
        <v>305</v>
      </c>
      <c r="D109" s="123" t="s">
        <v>193</v>
      </c>
      <c r="E109" s="84" t="s">
        <v>1259</v>
      </c>
      <c r="F109" s="84" t="s">
        <v>1260</v>
      </c>
      <c r="G109" s="84" t="s">
        <v>1261</v>
      </c>
      <c r="H109" s="123" t="s">
        <v>1262</v>
      </c>
      <c r="I109" s="123"/>
      <c r="J109" s="80"/>
      <c r="K109" s="85" t="s">
        <v>1263</v>
      </c>
      <c r="L109" s="234"/>
      <c r="M109" s="87" t="s">
        <v>159</v>
      </c>
      <c r="N109" s="93" t="s">
        <v>1264</v>
      </c>
      <c r="O109" s="88" t="s">
        <v>1265</v>
      </c>
      <c r="P109" s="89"/>
      <c r="Q109" s="235" t="s">
        <v>1233</v>
      </c>
      <c r="R109" s="235" t="s">
        <v>1266</v>
      </c>
      <c r="S109" s="84" t="s">
        <v>1267</v>
      </c>
      <c r="T109" s="130" t="s">
        <v>1268</v>
      </c>
      <c r="U109" s="124" t="s">
        <v>1269</v>
      </c>
      <c r="V109" s="172" t="s">
        <v>219</v>
      </c>
      <c r="AA109" s="115">
        <f>IF(OR(J109="Fail",ISBLANK(J109)),INDEX('Issue Code Table'!C:C,MATCH(N:N,'Issue Code Table'!A:A,0)),IF(M109="Critical",6,IF(M109="Significant",5,IF(M109="Moderate",3,2))))</f>
        <v>5</v>
      </c>
    </row>
    <row r="110" spans="1:27" s="73" customFormat="1" ht="83.15" customHeight="1" x14ac:dyDescent="0.25">
      <c r="A110" s="82" t="s">
        <v>1270</v>
      </c>
      <c r="B110" s="84" t="s">
        <v>304</v>
      </c>
      <c r="C110" s="239" t="s">
        <v>305</v>
      </c>
      <c r="D110" s="123" t="s">
        <v>193</v>
      </c>
      <c r="E110" s="84" t="s">
        <v>1271</v>
      </c>
      <c r="F110" s="84" t="s">
        <v>1272</v>
      </c>
      <c r="G110" s="84" t="s">
        <v>1273</v>
      </c>
      <c r="H110" s="123" t="s">
        <v>1274</v>
      </c>
      <c r="I110" s="123"/>
      <c r="J110" s="80"/>
      <c r="K110" s="85" t="s">
        <v>1275</v>
      </c>
      <c r="L110" s="234"/>
      <c r="M110" s="87" t="s">
        <v>159</v>
      </c>
      <c r="N110" s="93" t="s">
        <v>686</v>
      </c>
      <c r="O110" s="88" t="s">
        <v>687</v>
      </c>
      <c r="P110" s="89"/>
      <c r="Q110" s="235" t="s">
        <v>1233</v>
      </c>
      <c r="R110" s="235" t="s">
        <v>1276</v>
      </c>
      <c r="S110" s="84" t="s">
        <v>1277</v>
      </c>
      <c r="T110" s="130" t="s">
        <v>1278</v>
      </c>
      <c r="U110" s="124" t="s">
        <v>1279</v>
      </c>
      <c r="V110" s="172" t="s">
        <v>219</v>
      </c>
      <c r="AA110" s="115">
        <f>IF(OR(J110="Fail",ISBLANK(J110)),INDEX('Issue Code Table'!C:C,MATCH(N:N,'Issue Code Table'!A:A,0)),IF(M110="Critical",6,IF(M110="Significant",5,IF(M110="Moderate",3,2))))</f>
        <v>5</v>
      </c>
    </row>
    <row r="111" spans="1:27" s="73" customFormat="1" ht="83.15" customHeight="1" x14ac:dyDescent="0.25">
      <c r="A111" s="82" t="s">
        <v>1280</v>
      </c>
      <c r="B111" s="84" t="s">
        <v>304</v>
      </c>
      <c r="C111" s="239" t="s">
        <v>305</v>
      </c>
      <c r="D111" s="123" t="s">
        <v>193</v>
      </c>
      <c r="E111" s="84" t="s">
        <v>1281</v>
      </c>
      <c r="F111" s="84" t="s">
        <v>1282</v>
      </c>
      <c r="G111" s="84" t="s">
        <v>1283</v>
      </c>
      <c r="H111" s="123" t="s">
        <v>1284</v>
      </c>
      <c r="I111" s="123"/>
      <c r="J111" s="80"/>
      <c r="K111" s="85" t="s">
        <v>1285</v>
      </c>
      <c r="L111" s="234"/>
      <c r="M111" s="87" t="s">
        <v>159</v>
      </c>
      <c r="N111" s="93" t="s">
        <v>310</v>
      </c>
      <c r="O111" s="88" t="s">
        <v>311</v>
      </c>
      <c r="P111" s="89"/>
      <c r="Q111" s="235" t="s">
        <v>1233</v>
      </c>
      <c r="R111" s="235" t="s">
        <v>1286</v>
      </c>
      <c r="S111" s="84" t="s">
        <v>1287</v>
      </c>
      <c r="T111" s="130" t="s">
        <v>1288</v>
      </c>
      <c r="U111" s="124" t="s">
        <v>1289</v>
      </c>
      <c r="V111" s="172" t="s">
        <v>219</v>
      </c>
      <c r="AA111" s="115">
        <f>IF(OR(J111="Fail",ISBLANK(J111)),INDEX('Issue Code Table'!C:C,MATCH(N:N,'Issue Code Table'!A:A,0)),IF(M111="Critical",6,IF(M111="Significant",5,IF(M111="Moderate",3,2))))</f>
        <v>5</v>
      </c>
    </row>
    <row r="112" spans="1:27" s="73" customFormat="1" ht="83.15" customHeight="1" x14ac:dyDescent="0.25">
      <c r="A112" s="82" t="s">
        <v>1290</v>
      </c>
      <c r="B112" s="84" t="s">
        <v>304</v>
      </c>
      <c r="C112" s="239" t="s">
        <v>305</v>
      </c>
      <c r="D112" s="123" t="s">
        <v>193</v>
      </c>
      <c r="E112" s="84" t="s">
        <v>1291</v>
      </c>
      <c r="F112" s="84" t="s">
        <v>1292</v>
      </c>
      <c r="G112" s="84" t="s">
        <v>1293</v>
      </c>
      <c r="H112" s="123" t="s">
        <v>1294</v>
      </c>
      <c r="I112" s="123"/>
      <c r="J112" s="80"/>
      <c r="K112" s="85" t="s">
        <v>1295</v>
      </c>
      <c r="L112" s="234"/>
      <c r="M112" s="87" t="s">
        <v>159</v>
      </c>
      <c r="N112" s="93" t="s">
        <v>686</v>
      </c>
      <c r="O112" s="88" t="s">
        <v>687</v>
      </c>
      <c r="P112" s="89"/>
      <c r="Q112" s="235" t="s">
        <v>1233</v>
      </c>
      <c r="R112" s="235" t="s">
        <v>1296</v>
      </c>
      <c r="S112" s="84" t="s">
        <v>1297</v>
      </c>
      <c r="T112" s="130" t="s">
        <v>1298</v>
      </c>
      <c r="U112" s="124" t="s">
        <v>1299</v>
      </c>
      <c r="V112" s="172" t="s">
        <v>219</v>
      </c>
      <c r="AA112" s="115">
        <f>IF(OR(J112="Fail",ISBLANK(J112)),INDEX('Issue Code Table'!C:C,MATCH(N:N,'Issue Code Table'!A:A,0)),IF(M112="Critical",6,IF(M112="Significant",5,IF(M112="Moderate",3,2))))</f>
        <v>5</v>
      </c>
    </row>
    <row r="113" spans="1:27" s="73" customFormat="1" ht="83.15" customHeight="1" x14ac:dyDescent="0.25">
      <c r="A113" s="82" t="s">
        <v>1300</v>
      </c>
      <c r="B113" s="83" t="s">
        <v>1301</v>
      </c>
      <c r="C113" s="83" t="s">
        <v>1302</v>
      </c>
      <c r="D113" s="123" t="s">
        <v>193</v>
      </c>
      <c r="E113" s="84" t="s">
        <v>1303</v>
      </c>
      <c r="F113" s="84" t="s">
        <v>1304</v>
      </c>
      <c r="G113" s="84" t="s">
        <v>1305</v>
      </c>
      <c r="H113" s="123" t="s">
        <v>1306</v>
      </c>
      <c r="I113" s="123"/>
      <c r="J113" s="80"/>
      <c r="K113" s="85" t="s">
        <v>1307</v>
      </c>
      <c r="L113" s="234"/>
      <c r="M113" s="87" t="s">
        <v>199</v>
      </c>
      <c r="N113" s="87" t="s">
        <v>1308</v>
      </c>
      <c r="O113" s="238" t="s">
        <v>1309</v>
      </c>
      <c r="P113" s="89"/>
      <c r="Q113" s="235" t="s">
        <v>1233</v>
      </c>
      <c r="R113" s="235" t="s">
        <v>1310</v>
      </c>
      <c r="S113" s="84" t="s">
        <v>1311</v>
      </c>
      <c r="T113" s="130" t="s">
        <v>1312</v>
      </c>
      <c r="U113" s="124" t="s">
        <v>1313</v>
      </c>
      <c r="V113" s="172"/>
      <c r="AA113" s="115">
        <f>IF(OR(J113="Fail",ISBLANK(J113)),INDEX('Issue Code Table'!C:C,MATCH(N:N,'Issue Code Table'!A:A,0)),IF(M113="Critical",6,IF(M113="Significant",5,IF(M113="Moderate",3,2))))</f>
        <v>3</v>
      </c>
    </row>
    <row r="114" spans="1:27" s="73" customFormat="1" ht="83.15" customHeight="1" x14ac:dyDescent="0.25">
      <c r="A114" s="82" t="s">
        <v>1314</v>
      </c>
      <c r="B114" s="83" t="s">
        <v>1105</v>
      </c>
      <c r="C114" s="83" t="s">
        <v>1106</v>
      </c>
      <c r="D114" s="123" t="s">
        <v>193</v>
      </c>
      <c r="E114" s="84" t="s">
        <v>1315</v>
      </c>
      <c r="F114" s="84" t="s">
        <v>1316</v>
      </c>
      <c r="G114" s="84" t="s">
        <v>1317</v>
      </c>
      <c r="H114" s="123" t="s">
        <v>1318</v>
      </c>
      <c r="I114" s="123"/>
      <c r="J114" s="248"/>
      <c r="K114" s="85" t="s">
        <v>1319</v>
      </c>
      <c r="L114" s="235"/>
      <c r="M114" s="87" t="s">
        <v>159</v>
      </c>
      <c r="N114" s="93" t="s">
        <v>1320</v>
      </c>
      <c r="O114" s="88" t="s">
        <v>1321</v>
      </c>
      <c r="P114" s="89"/>
      <c r="Q114" s="235" t="s">
        <v>1322</v>
      </c>
      <c r="R114" s="235" t="s">
        <v>1323</v>
      </c>
      <c r="S114" s="84" t="s">
        <v>1324</v>
      </c>
      <c r="T114" s="83" t="s">
        <v>1325</v>
      </c>
      <c r="U114" s="124" t="s">
        <v>1326</v>
      </c>
      <c r="V114" s="172" t="s">
        <v>219</v>
      </c>
      <c r="AA114" s="115">
        <f>IF(OR(J114="Fail",ISBLANK(J114)),INDEX('Issue Code Table'!C:C,MATCH(N:N,'Issue Code Table'!A:A,0)),IF(M114="Critical",6,IF(M114="Significant",5,IF(M114="Moderate",3,2))))</f>
        <v>5</v>
      </c>
    </row>
    <row r="115" spans="1:27" s="73" customFormat="1" ht="83.15" customHeight="1" x14ac:dyDescent="0.25">
      <c r="A115" s="82" t="s">
        <v>1327</v>
      </c>
      <c r="B115" s="83" t="s">
        <v>1105</v>
      </c>
      <c r="C115" s="83" t="s">
        <v>1106</v>
      </c>
      <c r="D115" s="123" t="s">
        <v>193</v>
      </c>
      <c r="E115" s="84" t="s">
        <v>1328</v>
      </c>
      <c r="F115" s="84" t="s">
        <v>1329</v>
      </c>
      <c r="G115" s="84" t="s">
        <v>1330</v>
      </c>
      <c r="H115" s="123" t="s">
        <v>1331</v>
      </c>
      <c r="I115" s="123"/>
      <c r="J115" s="248"/>
      <c r="K115" s="85" t="s">
        <v>1332</v>
      </c>
      <c r="L115" s="235"/>
      <c r="M115" s="87" t="s">
        <v>159</v>
      </c>
      <c r="N115" s="93" t="s">
        <v>1320</v>
      </c>
      <c r="O115" s="88" t="s">
        <v>1321</v>
      </c>
      <c r="P115" s="89"/>
      <c r="Q115" s="235" t="s">
        <v>1322</v>
      </c>
      <c r="R115" s="235" t="s">
        <v>1333</v>
      </c>
      <c r="S115" s="84" t="s">
        <v>1334</v>
      </c>
      <c r="T115" s="83" t="s">
        <v>1335</v>
      </c>
      <c r="U115" s="124" t="s">
        <v>1336</v>
      </c>
      <c r="V115" s="172" t="s">
        <v>219</v>
      </c>
      <c r="AA115" s="115">
        <f>IF(OR(J115="Fail",ISBLANK(J115)),INDEX('Issue Code Table'!C:C,MATCH(N:N,'Issue Code Table'!A:A,0)),IF(M115="Critical",6,IF(M115="Significant",5,IF(M115="Moderate",3,2))))</f>
        <v>5</v>
      </c>
    </row>
    <row r="116" spans="1:27" s="73" customFormat="1" ht="83.15" customHeight="1" x14ac:dyDescent="0.25">
      <c r="A116" s="82" t="s">
        <v>1337</v>
      </c>
      <c r="B116" s="83" t="s">
        <v>1105</v>
      </c>
      <c r="C116" s="83" t="s">
        <v>1106</v>
      </c>
      <c r="D116" s="123" t="s">
        <v>193</v>
      </c>
      <c r="E116" s="84" t="s">
        <v>1338</v>
      </c>
      <c r="F116" s="84" t="s">
        <v>1339</v>
      </c>
      <c r="G116" s="84" t="s">
        <v>1340</v>
      </c>
      <c r="H116" s="123" t="s">
        <v>1341</v>
      </c>
      <c r="I116" s="123"/>
      <c r="J116" s="248"/>
      <c r="K116" s="85" t="s">
        <v>1342</v>
      </c>
      <c r="L116" s="235"/>
      <c r="M116" s="87" t="s">
        <v>159</v>
      </c>
      <c r="N116" s="93" t="s">
        <v>1320</v>
      </c>
      <c r="O116" s="88" t="s">
        <v>1321</v>
      </c>
      <c r="P116" s="89"/>
      <c r="Q116" s="235" t="s">
        <v>1322</v>
      </c>
      <c r="R116" s="235" t="s">
        <v>1343</v>
      </c>
      <c r="S116" s="84" t="s">
        <v>1344</v>
      </c>
      <c r="T116" s="83" t="s">
        <v>1345</v>
      </c>
      <c r="U116" s="124" t="s">
        <v>1346</v>
      </c>
      <c r="V116" s="172" t="s">
        <v>219</v>
      </c>
      <c r="AA116" s="115">
        <f>IF(OR(J116="Fail",ISBLANK(J116)),INDEX('Issue Code Table'!C:C,MATCH(N:N,'Issue Code Table'!A:A,0)),IF(M116="Critical",6,IF(M116="Significant",5,IF(M116="Moderate",3,2))))</f>
        <v>5</v>
      </c>
    </row>
    <row r="117" spans="1:27" s="73" customFormat="1" ht="83.15" customHeight="1" x14ac:dyDescent="0.25">
      <c r="A117" s="82" t="s">
        <v>1347</v>
      </c>
      <c r="B117" s="83" t="s">
        <v>1105</v>
      </c>
      <c r="C117" s="83" t="s">
        <v>1106</v>
      </c>
      <c r="D117" s="123" t="s">
        <v>193</v>
      </c>
      <c r="E117" s="84" t="s">
        <v>1348</v>
      </c>
      <c r="F117" s="84" t="s">
        <v>1349</v>
      </c>
      <c r="G117" s="84" t="s">
        <v>1350</v>
      </c>
      <c r="H117" s="123" t="s">
        <v>1351</v>
      </c>
      <c r="I117" s="123"/>
      <c r="J117" s="248"/>
      <c r="K117" s="85" t="s">
        <v>1352</v>
      </c>
      <c r="L117" s="235"/>
      <c r="M117" s="87" t="s">
        <v>159</v>
      </c>
      <c r="N117" s="93" t="s">
        <v>1320</v>
      </c>
      <c r="O117" s="88" t="s">
        <v>1321</v>
      </c>
      <c r="P117" s="89"/>
      <c r="Q117" s="235" t="s">
        <v>1322</v>
      </c>
      <c r="R117" s="235" t="s">
        <v>1353</v>
      </c>
      <c r="S117" s="84" t="s">
        <v>1354</v>
      </c>
      <c r="T117" s="83" t="s">
        <v>1355</v>
      </c>
      <c r="U117" s="124" t="s">
        <v>1356</v>
      </c>
      <c r="V117" s="172" t="s">
        <v>219</v>
      </c>
      <c r="AA117" s="115">
        <f>IF(OR(J117="Fail",ISBLANK(J117)),INDEX('Issue Code Table'!C:C,MATCH(N:N,'Issue Code Table'!A:A,0)),IF(M117="Critical",6,IF(M117="Significant",5,IF(M117="Moderate",3,2))))</f>
        <v>5</v>
      </c>
    </row>
    <row r="118" spans="1:27" s="73" customFormat="1" ht="83.15" customHeight="1" x14ac:dyDescent="0.25">
      <c r="A118" s="82" t="s">
        <v>1357</v>
      </c>
      <c r="B118" s="83" t="s">
        <v>1105</v>
      </c>
      <c r="C118" s="83" t="s">
        <v>1106</v>
      </c>
      <c r="D118" s="123" t="s">
        <v>193</v>
      </c>
      <c r="E118" s="84" t="s">
        <v>1358</v>
      </c>
      <c r="F118" s="84" t="s">
        <v>1359</v>
      </c>
      <c r="G118" s="84" t="s">
        <v>1360</v>
      </c>
      <c r="H118" s="123" t="s">
        <v>1361</v>
      </c>
      <c r="I118" s="123"/>
      <c r="J118" s="248"/>
      <c r="K118" s="85" t="s">
        <v>1362</v>
      </c>
      <c r="L118" s="235"/>
      <c r="M118" s="87" t="s">
        <v>159</v>
      </c>
      <c r="N118" s="93" t="s">
        <v>1320</v>
      </c>
      <c r="O118" s="88" t="s">
        <v>1321</v>
      </c>
      <c r="P118" s="89"/>
      <c r="Q118" s="235" t="s">
        <v>1322</v>
      </c>
      <c r="R118" s="235" t="s">
        <v>1363</v>
      </c>
      <c r="S118" s="84" t="s">
        <v>1364</v>
      </c>
      <c r="T118" s="83" t="s">
        <v>1365</v>
      </c>
      <c r="U118" s="124" t="s">
        <v>1366</v>
      </c>
      <c r="V118" s="172" t="s">
        <v>219</v>
      </c>
      <c r="AA118" s="115">
        <f>IF(OR(J118="Fail",ISBLANK(J118)),INDEX('Issue Code Table'!C:C,MATCH(N:N,'Issue Code Table'!A:A,0)),IF(M118="Critical",6,IF(M118="Significant",5,IF(M118="Moderate",3,2))))</f>
        <v>5</v>
      </c>
    </row>
    <row r="119" spans="1:27" s="73" customFormat="1" ht="83.15" customHeight="1" x14ac:dyDescent="0.25">
      <c r="A119" s="82" t="s">
        <v>1367</v>
      </c>
      <c r="B119" s="83" t="s">
        <v>1105</v>
      </c>
      <c r="C119" s="83" t="s">
        <v>1106</v>
      </c>
      <c r="D119" s="123" t="s">
        <v>193</v>
      </c>
      <c r="E119" s="84" t="s">
        <v>1368</v>
      </c>
      <c r="F119" s="84" t="s">
        <v>1369</v>
      </c>
      <c r="G119" s="84" t="s">
        <v>1370</v>
      </c>
      <c r="H119" s="123" t="s">
        <v>1371</v>
      </c>
      <c r="I119" s="123"/>
      <c r="J119" s="248"/>
      <c r="K119" s="85" t="s">
        <v>1372</v>
      </c>
      <c r="L119" s="235"/>
      <c r="M119" s="87" t="s">
        <v>159</v>
      </c>
      <c r="N119" s="93" t="s">
        <v>1320</v>
      </c>
      <c r="O119" s="88" t="s">
        <v>1321</v>
      </c>
      <c r="P119" s="89"/>
      <c r="Q119" s="235" t="s">
        <v>1322</v>
      </c>
      <c r="R119" s="235" t="s">
        <v>1373</v>
      </c>
      <c r="S119" s="84" t="s">
        <v>1374</v>
      </c>
      <c r="T119" s="83" t="s">
        <v>1375</v>
      </c>
      <c r="U119" s="124" t="s">
        <v>1376</v>
      </c>
      <c r="V119" s="172" t="s">
        <v>219</v>
      </c>
      <c r="AA119" s="115">
        <f>IF(OR(J119="Fail",ISBLANK(J119)),INDEX('Issue Code Table'!C:C,MATCH(N:N,'Issue Code Table'!A:A,0)),IF(M119="Critical",6,IF(M119="Significant",5,IF(M119="Moderate",3,2))))</f>
        <v>5</v>
      </c>
    </row>
    <row r="120" spans="1:27" s="73" customFormat="1" ht="83.15" customHeight="1" x14ac:dyDescent="0.25">
      <c r="A120" s="82" t="s">
        <v>1377</v>
      </c>
      <c r="B120" s="83" t="s">
        <v>1105</v>
      </c>
      <c r="C120" s="83" t="s">
        <v>1106</v>
      </c>
      <c r="D120" s="123" t="s">
        <v>193</v>
      </c>
      <c r="E120" s="84" t="s">
        <v>1378</v>
      </c>
      <c r="F120" s="84" t="s">
        <v>1379</v>
      </c>
      <c r="G120" s="84" t="s">
        <v>1380</v>
      </c>
      <c r="H120" s="123" t="s">
        <v>1381</v>
      </c>
      <c r="I120" s="123"/>
      <c r="J120" s="248"/>
      <c r="K120" s="85" t="s">
        <v>1382</v>
      </c>
      <c r="L120" s="235"/>
      <c r="M120" s="87" t="s">
        <v>159</v>
      </c>
      <c r="N120" s="93" t="s">
        <v>1320</v>
      </c>
      <c r="O120" s="88" t="s">
        <v>1321</v>
      </c>
      <c r="P120" s="89"/>
      <c r="Q120" s="235" t="s">
        <v>1322</v>
      </c>
      <c r="R120" s="235" t="s">
        <v>1383</v>
      </c>
      <c r="S120" s="84" t="s">
        <v>1384</v>
      </c>
      <c r="T120" s="83" t="s">
        <v>1385</v>
      </c>
      <c r="U120" s="124" t="s">
        <v>1386</v>
      </c>
      <c r="V120" s="172" t="s">
        <v>219</v>
      </c>
      <c r="AA120" s="115">
        <f>IF(OR(J120="Fail",ISBLANK(J120)),INDEX('Issue Code Table'!C:C,MATCH(N:N,'Issue Code Table'!A:A,0)),IF(M120="Critical",6,IF(M120="Significant",5,IF(M120="Moderate",3,2))))</f>
        <v>5</v>
      </c>
    </row>
    <row r="121" spans="1:27" s="73" customFormat="1" ht="83.15" customHeight="1" x14ac:dyDescent="0.25">
      <c r="A121" s="82" t="s">
        <v>1387</v>
      </c>
      <c r="B121" s="83" t="s">
        <v>1105</v>
      </c>
      <c r="C121" s="83" t="s">
        <v>1106</v>
      </c>
      <c r="D121" s="123" t="s">
        <v>193</v>
      </c>
      <c r="E121" s="84" t="s">
        <v>1388</v>
      </c>
      <c r="F121" s="84" t="s">
        <v>1389</v>
      </c>
      <c r="G121" s="84" t="s">
        <v>1390</v>
      </c>
      <c r="H121" s="123" t="s">
        <v>1391</v>
      </c>
      <c r="I121" s="123"/>
      <c r="J121" s="248"/>
      <c r="K121" s="85" t="s">
        <v>1392</v>
      </c>
      <c r="L121" s="235"/>
      <c r="M121" s="87" t="s">
        <v>159</v>
      </c>
      <c r="N121" s="93" t="s">
        <v>1320</v>
      </c>
      <c r="O121" s="88" t="s">
        <v>1321</v>
      </c>
      <c r="P121" s="89"/>
      <c r="Q121" s="235" t="s">
        <v>1322</v>
      </c>
      <c r="R121" s="235" t="s">
        <v>1393</v>
      </c>
      <c r="S121" s="84" t="s">
        <v>1394</v>
      </c>
      <c r="T121" s="83" t="s">
        <v>1395</v>
      </c>
      <c r="U121" s="124" t="s">
        <v>1396</v>
      </c>
      <c r="V121" s="172" t="s">
        <v>219</v>
      </c>
      <c r="AA121" s="115">
        <f>IF(OR(J121="Fail",ISBLANK(J121)),INDEX('Issue Code Table'!C:C,MATCH(N:N,'Issue Code Table'!A:A,0)),IF(M121="Critical",6,IF(M121="Significant",5,IF(M121="Moderate",3,2))))</f>
        <v>5</v>
      </c>
    </row>
    <row r="122" spans="1:27" s="73" customFormat="1" ht="83.15" customHeight="1" x14ac:dyDescent="0.25">
      <c r="A122" s="82" t="s">
        <v>1397</v>
      </c>
      <c r="B122" s="83" t="s">
        <v>1105</v>
      </c>
      <c r="C122" s="83" t="s">
        <v>1106</v>
      </c>
      <c r="D122" s="123" t="s">
        <v>193</v>
      </c>
      <c r="E122" s="84" t="s">
        <v>1398</v>
      </c>
      <c r="F122" s="84" t="s">
        <v>1399</v>
      </c>
      <c r="G122" s="84" t="s">
        <v>1400</v>
      </c>
      <c r="H122" s="123" t="s">
        <v>1401</v>
      </c>
      <c r="I122" s="123"/>
      <c r="J122" s="248"/>
      <c r="K122" s="85" t="s">
        <v>1402</v>
      </c>
      <c r="L122" s="235"/>
      <c r="M122" s="87" t="s">
        <v>159</v>
      </c>
      <c r="N122" s="93" t="s">
        <v>1320</v>
      </c>
      <c r="O122" s="88" t="s">
        <v>1321</v>
      </c>
      <c r="P122" s="89"/>
      <c r="Q122" s="235" t="s">
        <v>1322</v>
      </c>
      <c r="R122" s="235" t="s">
        <v>1403</v>
      </c>
      <c r="S122" s="84" t="s">
        <v>1404</v>
      </c>
      <c r="T122" s="83" t="s">
        <v>1405</v>
      </c>
      <c r="U122" s="124" t="s">
        <v>1406</v>
      </c>
      <c r="V122" s="172" t="s">
        <v>219</v>
      </c>
      <c r="AA122" s="115">
        <f>IF(OR(J122="Fail",ISBLANK(J122)),INDEX('Issue Code Table'!C:C,MATCH(N:N,'Issue Code Table'!A:A,0)),IF(M122="Critical",6,IF(M122="Significant",5,IF(M122="Moderate",3,2))))</f>
        <v>5</v>
      </c>
    </row>
    <row r="123" spans="1:27" s="73" customFormat="1" ht="83.15" customHeight="1" x14ac:dyDescent="0.25">
      <c r="A123" s="82" t="s">
        <v>1407</v>
      </c>
      <c r="B123" s="83" t="s">
        <v>1105</v>
      </c>
      <c r="C123" s="83" t="s">
        <v>1106</v>
      </c>
      <c r="D123" s="123" t="s">
        <v>193</v>
      </c>
      <c r="E123" s="84" t="s">
        <v>1408</v>
      </c>
      <c r="F123" s="84" t="s">
        <v>1409</v>
      </c>
      <c r="G123" s="84" t="s">
        <v>1410</v>
      </c>
      <c r="H123" s="123" t="s">
        <v>1411</v>
      </c>
      <c r="I123" s="123"/>
      <c r="J123" s="248"/>
      <c r="K123" s="85" t="s">
        <v>1412</v>
      </c>
      <c r="L123" s="235"/>
      <c r="M123" s="87" t="s">
        <v>159</v>
      </c>
      <c r="N123" s="93" t="s">
        <v>1320</v>
      </c>
      <c r="O123" s="88" t="s">
        <v>1321</v>
      </c>
      <c r="P123" s="89"/>
      <c r="Q123" s="235" t="s">
        <v>1322</v>
      </c>
      <c r="R123" s="235" t="s">
        <v>1413</v>
      </c>
      <c r="S123" s="84" t="s">
        <v>1414</v>
      </c>
      <c r="T123" s="83" t="s">
        <v>1415</v>
      </c>
      <c r="U123" s="124" t="s">
        <v>1416</v>
      </c>
      <c r="V123" s="172" t="s">
        <v>219</v>
      </c>
      <c r="AA123" s="115">
        <f>IF(OR(J123="Fail",ISBLANK(J123)),INDEX('Issue Code Table'!C:C,MATCH(N:N,'Issue Code Table'!A:A,0)),IF(M123="Critical",6,IF(M123="Significant",5,IF(M123="Moderate",3,2))))</f>
        <v>5</v>
      </c>
    </row>
    <row r="124" spans="1:27" s="73" customFormat="1" ht="83.15" customHeight="1" x14ac:dyDescent="0.25">
      <c r="A124" s="82" t="s">
        <v>1417</v>
      </c>
      <c r="B124" s="83" t="s">
        <v>1105</v>
      </c>
      <c r="C124" s="83" t="s">
        <v>1106</v>
      </c>
      <c r="D124" s="123" t="s">
        <v>193</v>
      </c>
      <c r="E124" s="84" t="s">
        <v>1418</v>
      </c>
      <c r="F124" s="84" t="s">
        <v>1419</v>
      </c>
      <c r="G124" s="84" t="s">
        <v>1420</v>
      </c>
      <c r="H124" s="123" t="s">
        <v>1421</v>
      </c>
      <c r="I124" s="123"/>
      <c r="J124" s="248"/>
      <c r="K124" s="85" t="s">
        <v>1422</v>
      </c>
      <c r="L124" s="235"/>
      <c r="M124" s="87" t="s">
        <v>159</v>
      </c>
      <c r="N124" s="93" t="s">
        <v>1320</v>
      </c>
      <c r="O124" s="88" t="s">
        <v>1321</v>
      </c>
      <c r="P124" s="89"/>
      <c r="Q124" s="235" t="s">
        <v>1322</v>
      </c>
      <c r="R124" s="235" t="s">
        <v>1423</v>
      </c>
      <c r="S124" s="84" t="s">
        <v>1424</v>
      </c>
      <c r="T124" s="83" t="s">
        <v>1425</v>
      </c>
      <c r="U124" s="124" t="s">
        <v>1426</v>
      </c>
      <c r="V124" s="172" t="s">
        <v>219</v>
      </c>
      <c r="AA124" s="115">
        <f>IF(OR(J124="Fail",ISBLANK(J124)),INDEX('Issue Code Table'!C:C,MATCH(N:N,'Issue Code Table'!A:A,0)),IF(M124="Critical",6,IF(M124="Significant",5,IF(M124="Moderate",3,2))))</f>
        <v>5</v>
      </c>
    </row>
    <row r="125" spans="1:27" s="73" customFormat="1" ht="83.15" customHeight="1" x14ac:dyDescent="0.25">
      <c r="A125" s="82" t="s">
        <v>1427</v>
      </c>
      <c r="B125" s="83" t="s">
        <v>1105</v>
      </c>
      <c r="C125" s="83" t="s">
        <v>1106</v>
      </c>
      <c r="D125" s="123" t="s">
        <v>193</v>
      </c>
      <c r="E125" s="84" t="s">
        <v>1428</v>
      </c>
      <c r="F125" s="84" t="s">
        <v>1429</v>
      </c>
      <c r="G125" s="84" t="s">
        <v>1430</v>
      </c>
      <c r="H125" s="123" t="s">
        <v>1431</v>
      </c>
      <c r="I125" s="123"/>
      <c r="J125" s="248"/>
      <c r="K125" s="85" t="s">
        <v>1432</v>
      </c>
      <c r="L125" s="235"/>
      <c r="M125" s="87" t="s">
        <v>159</v>
      </c>
      <c r="N125" s="93" t="s">
        <v>1320</v>
      </c>
      <c r="O125" s="88" t="s">
        <v>1321</v>
      </c>
      <c r="P125" s="89"/>
      <c r="Q125" s="235" t="s">
        <v>1322</v>
      </c>
      <c r="R125" s="235" t="s">
        <v>1433</v>
      </c>
      <c r="S125" s="84" t="s">
        <v>1424</v>
      </c>
      <c r="T125" s="83" t="s">
        <v>1434</v>
      </c>
      <c r="U125" s="124" t="s">
        <v>1435</v>
      </c>
      <c r="V125" s="172" t="s">
        <v>219</v>
      </c>
      <c r="AA125" s="115">
        <f>IF(OR(J125="Fail",ISBLANK(J125)),INDEX('Issue Code Table'!C:C,MATCH(N:N,'Issue Code Table'!A:A,0)),IF(M125="Critical",6,IF(M125="Significant",5,IF(M125="Moderate",3,2))))</f>
        <v>5</v>
      </c>
    </row>
    <row r="126" spans="1:27" s="73" customFormat="1" ht="83.15" customHeight="1" x14ac:dyDescent="0.25">
      <c r="A126" s="82" t="s">
        <v>1436</v>
      </c>
      <c r="B126" s="83" t="s">
        <v>1105</v>
      </c>
      <c r="C126" s="83" t="s">
        <v>1106</v>
      </c>
      <c r="D126" s="123" t="s">
        <v>193</v>
      </c>
      <c r="E126" s="84" t="s">
        <v>1437</v>
      </c>
      <c r="F126" s="84" t="s">
        <v>1438</v>
      </c>
      <c r="G126" s="84" t="s">
        <v>1439</v>
      </c>
      <c r="H126" s="123" t="s">
        <v>1440</v>
      </c>
      <c r="I126" s="123"/>
      <c r="J126" s="248"/>
      <c r="K126" s="85" t="s">
        <v>1441</v>
      </c>
      <c r="L126" s="235"/>
      <c r="M126" s="87" t="s">
        <v>159</v>
      </c>
      <c r="N126" s="93" t="s">
        <v>1320</v>
      </c>
      <c r="O126" s="88" t="s">
        <v>1321</v>
      </c>
      <c r="P126" s="89"/>
      <c r="Q126" s="235" t="s">
        <v>1322</v>
      </c>
      <c r="R126" s="235" t="s">
        <v>1442</v>
      </c>
      <c r="S126" s="84" t="s">
        <v>1443</v>
      </c>
      <c r="T126" s="83" t="s">
        <v>1444</v>
      </c>
      <c r="U126" s="124" t="s">
        <v>1445</v>
      </c>
      <c r="V126" s="172" t="s">
        <v>219</v>
      </c>
      <c r="AA126" s="115">
        <f>IF(OR(J126="Fail",ISBLANK(J126)),INDEX('Issue Code Table'!C:C,MATCH(N:N,'Issue Code Table'!A:A,0)),IF(M126="Critical",6,IF(M126="Significant",5,IF(M126="Moderate",3,2))))</f>
        <v>5</v>
      </c>
    </row>
    <row r="127" spans="1:27" s="73" customFormat="1" ht="83.15" customHeight="1" x14ac:dyDescent="0.25">
      <c r="A127" s="82" t="s">
        <v>1446</v>
      </c>
      <c r="B127" s="83" t="s">
        <v>1105</v>
      </c>
      <c r="C127" s="83" t="s">
        <v>1106</v>
      </c>
      <c r="D127" s="123" t="s">
        <v>193</v>
      </c>
      <c r="E127" s="84" t="s">
        <v>1447</v>
      </c>
      <c r="F127" s="84" t="s">
        <v>1448</v>
      </c>
      <c r="G127" s="84" t="s">
        <v>1449</v>
      </c>
      <c r="H127" s="123" t="s">
        <v>1450</v>
      </c>
      <c r="I127" s="123"/>
      <c r="J127" s="248"/>
      <c r="K127" s="85" t="s">
        <v>1451</v>
      </c>
      <c r="L127" s="235"/>
      <c r="M127" s="87" t="s">
        <v>159</v>
      </c>
      <c r="N127" s="93" t="s">
        <v>1320</v>
      </c>
      <c r="O127" s="88" t="s">
        <v>1321</v>
      </c>
      <c r="P127" s="89"/>
      <c r="Q127" s="235" t="s">
        <v>1322</v>
      </c>
      <c r="R127" s="235" t="s">
        <v>1452</v>
      </c>
      <c r="S127" s="84" t="s">
        <v>1453</v>
      </c>
      <c r="T127" s="83" t="s">
        <v>1454</v>
      </c>
      <c r="U127" s="124" t="s">
        <v>1455</v>
      </c>
      <c r="V127" s="172" t="s">
        <v>219</v>
      </c>
      <c r="AA127" s="115">
        <f>IF(OR(J127="Fail",ISBLANK(J127)),INDEX('Issue Code Table'!C:C,MATCH(N:N,'Issue Code Table'!A:A,0)),IF(M127="Critical",6,IF(M127="Significant",5,IF(M127="Moderate",3,2))))</f>
        <v>5</v>
      </c>
    </row>
    <row r="128" spans="1:27" s="73" customFormat="1" ht="83.15" customHeight="1" x14ac:dyDescent="0.25">
      <c r="A128" s="82" t="s">
        <v>1456</v>
      </c>
      <c r="B128" s="83" t="s">
        <v>1105</v>
      </c>
      <c r="C128" s="83" t="s">
        <v>1106</v>
      </c>
      <c r="D128" s="123" t="s">
        <v>193</v>
      </c>
      <c r="E128" s="84" t="s">
        <v>1457</v>
      </c>
      <c r="F128" s="84" t="s">
        <v>1458</v>
      </c>
      <c r="G128" s="84" t="s">
        <v>1459</v>
      </c>
      <c r="H128" s="123" t="s">
        <v>1460</v>
      </c>
      <c r="I128" s="123"/>
      <c r="J128" s="248"/>
      <c r="K128" s="85" t="s">
        <v>1461</v>
      </c>
      <c r="L128" s="235"/>
      <c r="M128" s="87" t="s">
        <v>159</v>
      </c>
      <c r="N128" s="93" t="s">
        <v>1320</v>
      </c>
      <c r="O128" s="88" t="s">
        <v>1321</v>
      </c>
      <c r="P128" s="89"/>
      <c r="Q128" s="235" t="s">
        <v>1322</v>
      </c>
      <c r="R128" s="235" t="s">
        <v>1462</v>
      </c>
      <c r="S128" s="84" t="s">
        <v>1463</v>
      </c>
      <c r="T128" s="83" t="s">
        <v>1464</v>
      </c>
      <c r="U128" s="124" t="s">
        <v>1465</v>
      </c>
      <c r="V128" s="172" t="s">
        <v>219</v>
      </c>
      <c r="AA128" s="115">
        <f>IF(OR(J128="Fail",ISBLANK(J128)),INDEX('Issue Code Table'!C:C,MATCH(N:N,'Issue Code Table'!A:A,0)),IF(M128="Critical",6,IF(M128="Significant",5,IF(M128="Moderate",3,2))))</f>
        <v>5</v>
      </c>
    </row>
    <row r="129" spans="1:27" s="73" customFormat="1" ht="83.15" customHeight="1" x14ac:dyDescent="0.25">
      <c r="A129" s="82" t="s">
        <v>1466</v>
      </c>
      <c r="B129" s="83" t="s">
        <v>1105</v>
      </c>
      <c r="C129" s="83" t="s">
        <v>1106</v>
      </c>
      <c r="D129" s="123" t="s">
        <v>193</v>
      </c>
      <c r="E129" s="84" t="s">
        <v>1467</v>
      </c>
      <c r="F129" s="84" t="s">
        <v>1468</v>
      </c>
      <c r="G129" s="84" t="s">
        <v>1469</v>
      </c>
      <c r="H129" s="123" t="s">
        <v>1470</v>
      </c>
      <c r="I129" s="123"/>
      <c r="J129" s="248"/>
      <c r="K129" s="85" t="s">
        <v>1471</v>
      </c>
      <c r="L129" s="235"/>
      <c r="M129" s="87" t="s">
        <v>159</v>
      </c>
      <c r="N129" s="93" t="s">
        <v>1320</v>
      </c>
      <c r="O129" s="88" t="s">
        <v>1321</v>
      </c>
      <c r="P129" s="89"/>
      <c r="Q129" s="235" t="s">
        <v>1322</v>
      </c>
      <c r="R129" s="235" t="s">
        <v>1472</v>
      </c>
      <c r="S129" s="84" t="s">
        <v>1334</v>
      </c>
      <c r="T129" s="83" t="s">
        <v>1473</v>
      </c>
      <c r="U129" s="124" t="s">
        <v>1474</v>
      </c>
      <c r="V129" s="172" t="s">
        <v>219</v>
      </c>
      <c r="AA129" s="115">
        <f>IF(OR(J129="Fail",ISBLANK(J129)),INDEX('Issue Code Table'!C:C,MATCH(N:N,'Issue Code Table'!A:A,0)),IF(M129="Critical",6,IF(M129="Significant",5,IF(M129="Moderate",3,2))))</f>
        <v>5</v>
      </c>
    </row>
    <row r="130" spans="1:27" s="73" customFormat="1" ht="83.15" customHeight="1" x14ac:dyDescent="0.25">
      <c r="A130" s="82" t="s">
        <v>1475</v>
      </c>
      <c r="B130" s="83" t="s">
        <v>1105</v>
      </c>
      <c r="C130" s="83" t="s">
        <v>1106</v>
      </c>
      <c r="D130" s="123" t="s">
        <v>193</v>
      </c>
      <c r="E130" s="84" t="s">
        <v>1476</v>
      </c>
      <c r="F130" s="84" t="s">
        <v>1477</v>
      </c>
      <c r="G130" s="84" t="s">
        <v>1478</v>
      </c>
      <c r="H130" s="123" t="s">
        <v>1479</v>
      </c>
      <c r="I130" s="123"/>
      <c r="J130" s="248"/>
      <c r="K130" s="85" t="s">
        <v>1480</v>
      </c>
      <c r="L130" s="235"/>
      <c r="M130" s="87" t="s">
        <v>159</v>
      </c>
      <c r="N130" s="93" t="s">
        <v>1320</v>
      </c>
      <c r="O130" s="88" t="s">
        <v>1321</v>
      </c>
      <c r="P130" s="89"/>
      <c r="Q130" s="235" t="s">
        <v>1322</v>
      </c>
      <c r="R130" s="235" t="s">
        <v>1481</v>
      </c>
      <c r="S130" s="84" t="s">
        <v>1482</v>
      </c>
      <c r="T130" s="83" t="s">
        <v>1483</v>
      </c>
      <c r="U130" s="124" t="s">
        <v>1484</v>
      </c>
      <c r="V130" s="172" t="s">
        <v>219</v>
      </c>
      <c r="AA130" s="115">
        <f>IF(OR(J130="Fail",ISBLANK(J130)),INDEX('Issue Code Table'!C:C,MATCH(N:N,'Issue Code Table'!A:A,0)),IF(M130="Critical",6,IF(M130="Significant",5,IF(M130="Moderate",3,2))))</f>
        <v>5</v>
      </c>
    </row>
    <row r="131" spans="1:27" s="73" customFormat="1" ht="83.15" customHeight="1" x14ac:dyDescent="0.25">
      <c r="A131" s="82" t="s">
        <v>1485</v>
      </c>
      <c r="B131" s="83" t="s">
        <v>1105</v>
      </c>
      <c r="C131" s="83" t="s">
        <v>1106</v>
      </c>
      <c r="D131" s="123" t="s">
        <v>193</v>
      </c>
      <c r="E131" s="84" t="s">
        <v>1486</v>
      </c>
      <c r="F131" s="84" t="s">
        <v>1487</v>
      </c>
      <c r="G131" s="84" t="s">
        <v>1488</v>
      </c>
      <c r="H131" s="123" t="s">
        <v>1489</v>
      </c>
      <c r="I131" s="123"/>
      <c r="J131" s="248"/>
      <c r="K131" s="85" t="s">
        <v>1490</v>
      </c>
      <c r="L131" s="235"/>
      <c r="M131" s="87" t="s">
        <v>159</v>
      </c>
      <c r="N131" s="93" t="s">
        <v>1320</v>
      </c>
      <c r="O131" s="88" t="s">
        <v>1321</v>
      </c>
      <c r="P131" s="89"/>
      <c r="Q131" s="235" t="s">
        <v>1322</v>
      </c>
      <c r="R131" s="235" t="s">
        <v>1491</v>
      </c>
      <c r="S131" s="84" t="s">
        <v>1482</v>
      </c>
      <c r="T131" s="83" t="s">
        <v>1492</v>
      </c>
      <c r="U131" s="124" t="s">
        <v>1493</v>
      </c>
      <c r="V131" s="172" t="s">
        <v>219</v>
      </c>
      <c r="AA131" s="115">
        <f>IF(OR(J131="Fail",ISBLANK(J131)),INDEX('Issue Code Table'!C:C,MATCH(N:N,'Issue Code Table'!A:A,0)),IF(M131="Critical",6,IF(M131="Significant",5,IF(M131="Moderate",3,2))))</f>
        <v>5</v>
      </c>
    </row>
    <row r="132" spans="1:27" s="73" customFormat="1" ht="83.15" customHeight="1" x14ac:dyDescent="0.25">
      <c r="A132" s="82" t="s">
        <v>1494</v>
      </c>
      <c r="B132" s="83" t="s">
        <v>1105</v>
      </c>
      <c r="C132" s="83" t="s">
        <v>1106</v>
      </c>
      <c r="D132" s="123" t="s">
        <v>193</v>
      </c>
      <c r="E132" s="84" t="s">
        <v>1495</v>
      </c>
      <c r="F132" s="84" t="s">
        <v>1496</v>
      </c>
      <c r="G132" s="84" t="s">
        <v>1497</v>
      </c>
      <c r="H132" s="123" t="s">
        <v>1498</v>
      </c>
      <c r="I132" s="123"/>
      <c r="J132" s="248"/>
      <c r="K132" s="85" t="s">
        <v>1499</v>
      </c>
      <c r="L132" s="235"/>
      <c r="M132" s="87" t="s">
        <v>159</v>
      </c>
      <c r="N132" s="93" t="s">
        <v>1320</v>
      </c>
      <c r="O132" s="88" t="s">
        <v>1321</v>
      </c>
      <c r="P132" s="89"/>
      <c r="Q132" s="235" t="s">
        <v>1322</v>
      </c>
      <c r="R132" s="235" t="s">
        <v>1500</v>
      </c>
      <c r="S132" s="84" t="s">
        <v>1482</v>
      </c>
      <c r="T132" s="83" t="s">
        <v>1501</v>
      </c>
      <c r="U132" s="124" t="s">
        <v>1502</v>
      </c>
      <c r="V132" s="172" t="s">
        <v>219</v>
      </c>
      <c r="AA132" s="115">
        <f>IF(OR(J132="Fail",ISBLANK(J132)),INDEX('Issue Code Table'!C:C,MATCH(N:N,'Issue Code Table'!A:A,0)),IF(M132="Critical",6,IF(M132="Significant",5,IF(M132="Moderate",3,2))))</f>
        <v>5</v>
      </c>
    </row>
    <row r="133" spans="1:27" s="73" customFormat="1" ht="83.15" customHeight="1" x14ac:dyDescent="0.25">
      <c r="A133" s="82" t="s">
        <v>1503</v>
      </c>
      <c r="B133" s="83" t="s">
        <v>1105</v>
      </c>
      <c r="C133" s="83" t="s">
        <v>1106</v>
      </c>
      <c r="D133" s="123" t="s">
        <v>193</v>
      </c>
      <c r="E133" s="84" t="s">
        <v>1504</v>
      </c>
      <c r="F133" s="84" t="s">
        <v>1505</v>
      </c>
      <c r="G133" s="84" t="s">
        <v>1506</v>
      </c>
      <c r="H133" s="123" t="s">
        <v>1507</v>
      </c>
      <c r="I133" s="123"/>
      <c r="J133" s="248"/>
      <c r="K133" s="85" t="s">
        <v>1508</v>
      </c>
      <c r="L133" s="235"/>
      <c r="M133" s="87" t="s">
        <v>159</v>
      </c>
      <c r="N133" s="93" t="s">
        <v>1320</v>
      </c>
      <c r="O133" s="88" t="s">
        <v>1321</v>
      </c>
      <c r="P133" s="89"/>
      <c r="Q133" s="235" t="s">
        <v>1322</v>
      </c>
      <c r="R133" s="235" t="s">
        <v>1509</v>
      </c>
      <c r="S133" s="84" t="s">
        <v>1482</v>
      </c>
      <c r="T133" s="83" t="s">
        <v>1510</v>
      </c>
      <c r="U133" s="124" t="s">
        <v>1511</v>
      </c>
      <c r="V133" s="172" t="s">
        <v>219</v>
      </c>
      <c r="AA133" s="115">
        <f>IF(OR(J133="Fail",ISBLANK(J133)),INDEX('Issue Code Table'!C:C,MATCH(N:N,'Issue Code Table'!A:A,0)),IF(M133="Critical",6,IF(M133="Significant",5,IF(M133="Moderate",3,2))))</f>
        <v>5</v>
      </c>
    </row>
    <row r="134" spans="1:27" s="73" customFormat="1" ht="83.15" customHeight="1" x14ac:dyDescent="0.25">
      <c r="A134" s="82" t="s">
        <v>1512</v>
      </c>
      <c r="B134" s="83" t="s">
        <v>1513</v>
      </c>
      <c r="C134" s="83" t="s">
        <v>1514</v>
      </c>
      <c r="D134" s="123" t="s">
        <v>193</v>
      </c>
      <c r="E134" s="84" t="s">
        <v>1515</v>
      </c>
      <c r="F134" s="84" t="s">
        <v>1516</v>
      </c>
      <c r="G134" s="84" t="s">
        <v>1517</v>
      </c>
      <c r="H134" s="123" t="s">
        <v>1518</v>
      </c>
      <c r="I134" s="123"/>
      <c r="J134" s="248"/>
      <c r="K134" s="85" t="s">
        <v>1519</v>
      </c>
      <c r="L134" s="235"/>
      <c r="M134" s="87" t="s">
        <v>199</v>
      </c>
      <c r="N134" s="93" t="s">
        <v>1520</v>
      </c>
      <c r="O134" s="88" t="s">
        <v>1521</v>
      </c>
      <c r="P134" s="89"/>
      <c r="Q134" s="235" t="s">
        <v>1522</v>
      </c>
      <c r="R134" s="235" t="s">
        <v>1523</v>
      </c>
      <c r="S134" s="84" t="s">
        <v>1524</v>
      </c>
      <c r="T134" s="83" t="s">
        <v>1525</v>
      </c>
      <c r="U134" s="124" t="s">
        <v>1526</v>
      </c>
      <c r="V134" s="172"/>
      <c r="AA134" s="115">
        <f>IF(OR(J134="Fail",ISBLANK(J134)),INDEX('Issue Code Table'!C:C,MATCH(N:N,'Issue Code Table'!A:A,0)),IF(M134="Critical",6,IF(M134="Significant",5,IF(M134="Moderate",3,2))))</f>
        <v>3</v>
      </c>
    </row>
    <row r="135" spans="1:27" s="73" customFormat="1" ht="83.15" customHeight="1" x14ac:dyDescent="0.25">
      <c r="A135" s="82" t="s">
        <v>1527</v>
      </c>
      <c r="B135" s="83" t="s">
        <v>1528</v>
      </c>
      <c r="C135" s="83" t="s">
        <v>1529</v>
      </c>
      <c r="D135" s="123" t="s">
        <v>193</v>
      </c>
      <c r="E135" s="84" t="s">
        <v>1530</v>
      </c>
      <c r="F135" s="84" t="s">
        <v>1531</v>
      </c>
      <c r="G135" s="84" t="s">
        <v>1532</v>
      </c>
      <c r="H135" s="123" t="s">
        <v>1533</v>
      </c>
      <c r="I135" s="123"/>
      <c r="J135" s="248"/>
      <c r="K135" s="85" t="s">
        <v>1534</v>
      </c>
      <c r="L135" s="235"/>
      <c r="M135" s="87" t="s">
        <v>199</v>
      </c>
      <c r="N135" s="93" t="s">
        <v>1520</v>
      </c>
      <c r="O135" s="88" t="s">
        <v>1521</v>
      </c>
      <c r="P135" s="89"/>
      <c r="Q135" s="235" t="s">
        <v>1522</v>
      </c>
      <c r="R135" s="235" t="s">
        <v>1535</v>
      </c>
      <c r="S135" s="84" t="s">
        <v>1536</v>
      </c>
      <c r="T135" s="83" t="s">
        <v>1537</v>
      </c>
      <c r="U135" s="124" t="s">
        <v>1538</v>
      </c>
      <c r="V135" s="172"/>
      <c r="AA135" s="115">
        <f>IF(OR(J135="Fail",ISBLANK(J135)),INDEX('Issue Code Table'!C:C,MATCH(N:N,'Issue Code Table'!A:A,0)),IF(M135="Critical",6,IF(M135="Significant",5,IF(M135="Moderate",3,2))))</f>
        <v>3</v>
      </c>
    </row>
    <row r="136" spans="1:27" s="73" customFormat="1" ht="83.15" customHeight="1" x14ac:dyDescent="0.25">
      <c r="A136" s="82" t="s">
        <v>1539</v>
      </c>
      <c r="B136" s="83" t="s">
        <v>1528</v>
      </c>
      <c r="C136" s="83" t="s">
        <v>1529</v>
      </c>
      <c r="D136" s="123" t="s">
        <v>193</v>
      </c>
      <c r="E136" s="84" t="s">
        <v>1540</v>
      </c>
      <c r="F136" s="84" t="s">
        <v>1541</v>
      </c>
      <c r="G136" s="84" t="s">
        <v>1542</v>
      </c>
      <c r="H136" s="123" t="s">
        <v>1543</v>
      </c>
      <c r="I136" s="123"/>
      <c r="J136" s="248"/>
      <c r="K136" s="85" t="s">
        <v>1544</v>
      </c>
      <c r="L136" s="235"/>
      <c r="M136" s="87" t="s">
        <v>199</v>
      </c>
      <c r="N136" s="93" t="s">
        <v>1520</v>
      </c>
      <c r="O136" s="88" t="s">
        <v>1521</v>
      </c>
      <c r="P136" s="89"/>
      <c r="Q136" s="235" t="s">
        <v>1522</v>
      </c>
      <c r="R136" s="241" t="s">
        <v>1545</v>
      </c>
      <c r="S136" s="84" t="s">
        <v>1546</v>
      </c>
      <c r="T136" s="83" t="s">
        <v>1547</v>
      </c>
      <c r="U136" s="124" t="s">
        <v>1548</v>
      </c>
      <c r="V136" s="172"/>
      <c r="AA136" s="115">
        <f>IF(OR(J136="Fail",ISBLANK(J136)),INDEX('Issue Code Table'!C:C,MATCH(N:N,'Issue Code Table'!A:A,0)),IF(M136="Critical",6,IF(M136="Significant",5,IF(M136="Moderate",3,2))))</f>
        <v>3</v>
      </c>
    </row>
    <row r="137" spans="1:27" s="73" customFormat="1" ht="83.15" customHeight="1" x14ac:dyDescent="0.25">
      <c r="A137" s="82" t="s">
        <v>1549</v>
      </c>
      <c r="B137" s="83" t="s">
        <v>1550</v>
      </c>
      <c r="C137" s="83" t="s">
        <v>1551</v>
      </c>
      <c r="D137" s="123" t="s">
        <v>193</v>
      </c>
      <c r="E137" s="84" t="s">
        <v>1552</v>
      </c>
      <c r="F137" s="84" t="s">
        <v>1553</v>
      </c>
      <c r="G137" s="84" t="s">
        <v>1554</v>
      </c>
      <c r="H137" s="123" t="s">
        <v>1555</v>
      </c>
      <c r="I137" s="123"/>
      <c r="J137" s="248"/>
      <c r="K137" s="85" t="s">
        <v>1556</v>
      </c>
      <c r="L137" s="235"/>
      <c r="M137" s="87" t="s">
        <v>199</v>
      </c>
      <c r="N137" s="93" t="s">
        <v>1520</v>
      </c>
      <c r="O137" s="88" t="s">
        <v>1521</v>
      </c>
      <c r="P137" s="89"/>
      <c r="Q137" s="235" t="s">
        <v>1522</v>
      </c>
      <c r="R137" s="235" t="s">
        <v>1557</v>
      </c>
      <c r="S137" s="84" t="s">
        <v>1558</v>
      </c>
      <c r="T137" s="83" t="s">
        <v>1559</v>
      </c>
      <c r="U137" s="124" t="s">
        <v>1560</v>
      </c>
      <c r="V137" s="172"/>
      <c r="AA137" s="115">
        <f>IF(OR(J137="Fail",ISBLANK(J137)),INDEX('Issue Code Table'!C:C,MATCH(N:N,'Issue Code Table'!A:A,0)),IF(M137="Critical",6,IF(M137="Significant",5,IF(M137="Moderate",3,2))))</f>
        <v>3</v>
      </c>
    </row>
    <row r="138" spans="1:27" s="73" customFormat="1" ht="83.15" customHeight="1" x14ac:dyDescent="0.25">
      <c r="A138" s="82" t="s">
        <v>1561</v>
      </c>
      <c r="B138" s="83" t="s">
        <v>711</v>
      </c>
      <c r="C138" s="83" t="s">
        <v>712</v>
      </c>
      <c r="D138" s="123" t="s">
        <v>193</v>
      </c>
      <c r="E138" s="84" t="s">
        <v>1562</v>
      </c>
      <c r="F138" s="84" t="s">
        <v>1563</v>
      </c>
      <c r="G138" s="84" t="s">
        <v>1564</v>
      </c>
      <c r="H138" s="123" t="s">
        <v>1565</v>
      </c>
      <c r="I138" s="123"/>
      <c r="J138" s="248"/>
      <c r="K138" s="85" t="s">
        <v>1566</v>
      </c>
      <c r="L138" s="249"/>
      <c r="M138" s="87" t="s">
        <v>199</v>
      </c>
      <c r="N138" s="93" t="s">
        <v>1520</v>
      </c>
      <c r="O138" s="88" t="s">
        <v>1521</v>
      </c>
      <c r="P138" s="89"/>
      <c r="Q138" s="235" t="s">
        <v>1522</v>
      </c>
      <c r="R138" s="235" t="s">
        <v>1567</v>
      </c>
      <c r="S138" s="84" t="s">
        <v>1568</v>
      </c>
      <c r="T138" s="83" t="s">
        <v>1569</v>
      </c>
      <c r="U138" s="124" t="s">
        <v>1570</v>
      </c>
      <c r="V138" s="172"/>
      <c r="AA138" s="115">
        <f>IF(OR(J138="Fail",ISBLANK(J138)),INDEX('Issue Code Table'!C:C,MATCH(N:N,'Issue Code Table'!A:A,0)),IF(M138="Critical",6,IF(M138="Significant",5,IF(M138="Moderate",3,2))))</f>
        <v>3</v>
      </c>
    </row>
    <row r="139" spans="1:27" s="73" customFormat="1" ht="83.15" customHeight="1" x14ac:dyDescent="0.25">
      <c r="A139" s="82" t="s">
        <v>1571</v>
      </c>
      <c r="B139" s="84" t="s">
        <v>1572</v>
      </c>
      <c r="C139" s="239" t="s">
        <v>1573</v>
      </c>
      <c r="D139" s="123" t="s">
        <v>193</v>
      </c>
      <c r="E139" s="84" t="s">
        <v>1574</v>
      </c>
      <c r="F139" s="84" t="s">
        <v>1575</v>
      </c>
      <c r="G139" s="84" t="s">
        <v>1576</v>
      </c>
      <c r="H139" s="123" t="s">
        <v>1577</v>
      </c>
      <c r="I139" s="123"/>
      <c r="J139" s="248"/>
      <c r="K139" s="85" t="s">
        <v>1578</v>
      </c>
      <c r="L139" s="249"/>
      <c r="M139" s="87" t="s">
        <v>402</v>
      </c>
      <c r="N139" s="93" t="s">
        <v>1579</v>
      </c>
      <c r="O139" s="88" t="s">
        <v>1580</v>
      </c>
      <c r="P139" s="89"/>
      <c r="Q139" s="235" t="s">
        <v>1522</v>
      </c>
      <c r="R139" s="235" t="s">
        <v>1581</v>
      </c>
      <c r="S139" s="84" t="s">
        <v>1568</v>
      </c>
      <c r="T139" s="83" t="s">
        <v>1582</v>
      </c>
      <c r="U139" s="124" t="s">
        <v>1583</v>
      </c>
      <c r="V139" s="172"/>
      <c r="AA139" s="115">
        <f>IF(OR(J139="Fail",ISBLANK(J139)),INDEX('Issue Code Table'!C:C,MATCH(N:N,'Issue Code Table'!A:A,0)),IF(M139="Critical",6,IF(M139="Significant",5,IF(M139="Moderate",3,2))))</f>
        <v>2</v>
      </c>
    </row>
    <row r="140" spans="1:27" s="73" customFormat="1" ht="83.15" customHeight="1" x14ac:dyDescent="0.25">
      <c r="A140" s="82" t="s">
        <v>1584</v>
      </c>
      <c r="B140" s="83" t="s">
        <v>711</v>
      </c>
      <c r="C140" s="83" t="s">
        <v>712</v>
      </c>
      <c r="D140" s="123" t="s">
        <v>193</v>
      </c>
      <c r="E140" s="84" t="s">
        <v>1585</v>
      </c>
      <c r="F140" s="84" t="s">
        <v>1586</v>
      </c>
      <c r="G140" s="84" t="s">
        <v>1587</v>
      </c>
      <c r="H140" s="123" t="s">
        <v>1588</v>
      </c>
      <c r="I140" s="123"/>
      <c r="J140" s="248"/>
      <c r="K140" s="85" t="s">
        <v>1589</v>
      </c>
      <c r="L140" s="249"/>
      <c r="M140" s="87" t="s">
        <v>199</v>
      </c>
      <c r="N140" s="93" t="s">
        <v>718</v>
      </c>
      <c r="O140" s="88" t="s">
        <v>719</v>
      </c>
      <c r="P140" s="89"/>
      <c r="Q140" s="235" t="s">
        <v>1522</v>
      </c>
      <c r="R140" s="235" t="s">
        <v>1590</v>
      </c>
      <c r="S140" s="84" t="s">
        <v>1568</v>
      </c>
      <c r="T140" s="83" t="s">
        <v>1591</v>
      </c>
      <c r="U140" s="124" t="s">
        <v>1592</v>
      </c>
      <c r="V140" s="172"/>
      <c r="AA140" s="115">
        <f>IF(OR(J140="Fail",ISBLANK(J140)),INDEX('Issue Code Table'!C:C,MATCH(N:N,'Issue Code Table'!A:A,0)),IF(M140="Critical",6,IF(M140="Significant",5,IF(M140="Moderate",3,2))))</f>
        <v>5</v>
      </c>
    </row>
    <row r="141" spans="1:27" s="73" customFormat="1" ht="83.15" customHeight="1" x14ac:dyDescent="0.25">
      <c r="A141" s="82" t="s">
        <v>1593</v>
      </c>
      <c r="B141" s="83" t="s">
        <v>711</v>
      </c>
      <c r="C141" s="83" t="s">
        <v>712</v>
      </c>
      <c r="D141" s="123" t="s">
        <v>193</v>
      </c>
      <c r="E141" s="84" t="s">
        <v>1594</v>
      </c>
      <c r="F141" s="84" t="s">
        <v>1595</v>
      </c>
      <c r="G141" s="84" t="s">
        <v>1596</v>
      </c>
      <c r="H141" s="123" t="s">
        <v>1597</v>
      </c>
      <c r="I141" s="123"/>
      <c r="J141" s="248"/>
      <c r="K141" s="85" t="s">
        <v>1598</v>
      </c>
      <c r="L141" s="249"/>
      <c r="M141" s="87" t="s">
        <v>199</v>
      </c>
      <c r="N141" s="93" t="s">
        <v>1599</v>
      </c>
      <c r="O141" s="88" t="s">
        <v>1600</v>
      </c>
      <c r="P141" s="89"/>
      <c r="Q141" s="235" t="s">
        <v>1522</v>
      </c>
      <c r="R141" s="235" t="s">
        <v>1601</v>
      </c>
      <c r="S141" s="84" t="s">
        <v>1568</v>
      </c>
      <c r="T141" s="83" t="s">
        <v>1602</v>
      </c>
      <c r="U141" s="124" t="s">
        <v>1603</v>
      </c>
      <c r="V141" s="172"/>
      <c r="AA141" s="115">
        <f>IF(OR(J141="Fail",ISBLANK(J141)),INDEX('Issue Code Table'!C:C,MATCH(N:N,'Issue Code Table'!A:A,0)),IF(M141="Critical",6,IF(M141="Significant",5,IF(M141="Moderate",3,2))))</f>
        <v>5</v>
      </c>
    </row>
    <row r="142" spans="1:27" s="73" customFormat="1" ht="83.15" customHeight="1" x14ac:dyDescent="0.25">
      <c r="A142" s="82" t="s">
        <v>1604</v>
      </c>
      <c r="B142" s="83" t="s">
        <v>1513</v>
      </c>
      <c r="C142" s="83" t="s">
        <v>1514</v>
      </c>
      <c r="D142" s="123" t="s">
        <v>193</v>
      </c>
      <c r="E142" s="84" t="s">
        <v>1605</v>
      </c>
      <c r="F142" s="84" t="s">
        <v>1516</v>
      </c>
      <c r="G142" s="84" t="s">
        <v>1606</v>
      </c>
      <c r="H142" s="123" t="s">
        <v>1607</v>
      </c>
      <c r="I142" s="123"/>
      <c r="J142" s="248"/>
      <c r="K142" s="85" t="s">
        <v>1608</v>
      </c>
      <c r="L142" s="249"/>
      <c r="M142" s="87" t="s">
        <v>199</v>
      </c>
      <c r="N142" s="93" t="s">
        <v>1520</v>
      </c>
      <c r="O142" s="88" t="s">
        <v>1521</v>
      </c>
      <c r="P142" s="89"/>
      <c r="Q142" s="235" t="s">
        <v>1609</v>
      </c>
      <c r="R142" s="235" t="s">
        <v>1610</v>
      </c>
      <c r="S142" s="84" t="s">
        <v>1524</v>
      </c>
      <c r="T142" s="83" t="s">
        <v>1611</v>
      </c>
      <c r="U142" s="124" t="s">
        <v>1612</v>
      </c>
      <c r="V142" s="172"/>
      <c r="AA142" s="115">
        <f>IF(OR(J142="Fail",ISBLANK(J142)),INDEX('Issue Code Table'!C:C,MATCH(N:N,'Issue Code Table'!A:A,0)),IF(M142="Critical",6,IF(M142="Significant",5,IF(M142="Moderate",3,2))))</f>
        <v>3</v>
      </c>
    </row>
    <row r="143" spans="1:27" s="73" customFormat="1" ht="83.15" customHeight="1" x14ac:dyDescent="0.25">
      <c r="A143" s="82" t="s">
        <v>1613</v>
      </c>
      <c r="B143" s="83" t="s">
        <v>711</v>
      </c>
      <c r="C143" s="83" t="s">
        <v>712</v>
      </c>
      <c r="D143" s="123" t="s">
        <v>193</v>
      </c>
      <c r="E143" s="84" t="s">
        <v>1614</v>
      </c>
      <c r="F143" s="84" t="s">
        <v>1531</v>
      </c>
      <c r="G143" s="84" t="s">
        <v>1615</v>
      </c>
      <c r="H143" s="123" t="s">
        <v>1616</v>
      </c>
      <c r="I143" s="123"/>
      <c r="J143" s="248"/>
      <c r="K143" s="85" t="s">
        <v>1617</v>
      </c>
      <c r="L143" s="249"/>
      <c r="M143" s="87" t="s">
        <v>199</v>
      </c>
      <c r="N143" s="93" t="s">
        <v>1520</v>
      </c>
      <c r="O143" s="88" t="s">
        <v>1521</v>
      </c>
      <c r="P143" s="89"/>
      <c r="Q143" s="235" t="s">
        <v>1609</v>
      </c>
      <c r="R143" s="235" t="s">
        <v>1618</v>
      </c>
      <c r="S143" s="84" t="s">
        <v>1536</v>
      </c>
      <c r="T143" s="83" t="s">
        <v>1619</v>
      </c>
      <c r="U143" s="124" t="s">
        <v>1620</v>
      </c>
      <c r="V143" s="172"/>
      <c r="AA143" s="115">
        <f>IF(OR(J143="Fail",ISBLANK(J143)),INDEX('Issue Code Table'!C:C,MATCH(N:N,'Issue Code Table'!A:A,0)),IF(M143="Critical",6,IF(M143="Significant",5,IF(M143="Moderate",3,2))))</f>
        <v>3</v>
      </c>
    </row>
    <row r="144" spans="1:27" s="73" customFormat="1" ht="83.15" customHeight="1" x14ac:dyDescent="0.25">
      <c r="A144" s="82" t="s">
        <v>1621</v>
      </c>
      <c r="B144" s="83" t="s">
        <v>711</v>
      </c>
      <c r="C144" s="83" t="s">
        <v>712</v>
      </c>
      <c r="D144" s="123" t="s">
        <v>193</v>
      </c>
      <c r="E144" s="84" t="s">
        <v>1622</v>
      </c>
      <c r="F144" s="84" t="s">
        <v>1623</v>
      </c>
      <c r="G144" s="84" t="s">
        <v>1624</v>
      </c>
      <c r="H144" s="123" t="s">
        <v>1625</v>
      </c>
      <c r="I144" s="123"/>
      <c r="J144" s="248"/>
      <c r="K144" s="85" t="s">
        <v>1626</v>
      </c>
      <c r="L144" s="249"/>
      <c r="M144" s="87" t="s">
        <v>199</v>
      </c>
      <c r="N144" s="93" t="s">
        <v>1520</v>
      </c>
      <c r="O144" s="88" t="s">
        <v>1521</v>
      </c>
      <c r="P144" s="89"/>
      <c r="Q144" s="235" t="s">
        <v>1609</v>
      </c>
      <c r="R144" s="235" t="s">
        <v>1627</v>
      </c>
      <c r="S144" s="84" t="s">
        <v>1546</v>
      </c>
      <c r="T144" s="83" t="s">
        <v>1628</v>
      </c>
      <c r="U144" s="124" t="s">
        <v>1629</v>
      </c>
      <c r="V144" s="172"/>
      <c r="AA144" s="115">
        <f>IF(OR(J144="Fail",ISBLANK(J144)),INDEX('Issue Code Table'!C:C,MATCH(N:N,'Issue Code Table'!A:A,0)),IF(M144="Critical",6,IF(M144="Significant",5,IF(M144="Moderate",3,2))))</f>
        <v>3</v>
      </c>
    </row>
    <row r="145" spans="1:27" s="73" customFormat="1" ht="83.15" customHeight="1" x14ac:dyDescent="0.25">
      <c r="A145" s="82" t="s">
        <v>1630</v>
      </c>
      <c r="B145" s="83" t="s">
        <v>1550</v>
      </c>
      <c r="C145" s="83" t="s">
        <v>1551</v>
      </c>
      <c r="D145" s="123" t="s">
        <v>193</v>
      </c>
      <c r="E145" s="84" t="s">
        <v>1631</v>
      </c>
      <c r="F145" s="84" t="s">
        <v>1553</v>
      </c>
      <c r="G145" s="84" t="s">
        <v>1632</v>
      </c>
      <c r="H145" s="123" t="s">
        <v>1633</v>
      </c>
      <c r="I145" s="123"/>
      <c r="J145" s="248"/>
      <c r="K145" s="85" t="s">
        <v>1634</v>
      </c>
      <c r="L145" s="249"/>
      <c r="M145" s="87" t="s">
        <v>199</v>
      </c>
      <c r="N145" s="93" t="s">
        <v>1308</v>
      </c>
      <c r="O145" s="88" t="s">
        <v>1309</v>
      </c>
      <c r="P145" s="89"/>
      <c r="Q145" s="235" t="s">
        <v>1609</v>
      </c>
      <c r="R145" s="235" t="s">
        <v>1635</v>
      </c>
      <c r="S145" s="84" t="s">
        <v>1558</v>
      </c>
      <c r="T145" s="83" t="s">
        <v>1636</v>
      </c>
      <c r="U145" s="124" t="s">
        <v>1637</v>
      </c>
      <c r="V145" s="172"/>
      <c r="AA145" s="115">
        <f>IF(OR(J145="Fail",ISBLANK(J145)),INDEX('Issue Code Table'!C:C,MATCH(N:N,'Issue Code Table'!A:A,0)),IF(M145="Critical",6,IF(M145="Significant",5,IF(M145="Moderate",3,2))))</f>
        <v>3</v>
      </c>
    </row>
    <row r="146" spans="1:27" s="73" customFormat="1" ht="83.15" customHeight="1" x14ac:dyDescent="0.25">
      <c r="A146" s="82" t="s">
        <v>1638</v>
      </c>
      <c r="B146" s="83" t="s">
        <v>711</v>
      </c>
      <c r="C146" s="83" t="s">
        <v>712</v>
      </c>
      <c r="D146" s="123" t="s">
        <v>193</v>
      </c>
      <c r="E146" s="84" t="s">
        <v>1639</v>
      </c>
      <c r="F146" s="84" t="s">
        <v>1640</v>
      </c>
      <c r="G146" s="84" t="s">
        <v>1641</v>
      </c>
      <c r="H146" s="123" t="s">
        <v>1642</v>
      </c>
      <c r="I146" s="123"/>
      <c r="J146" s="248"/>
      <c r="K146" s="85" t="s">
        <v>1643</v>
      </c>
      <c r="L146" s="249"/>
      <c r="M146" s="87" t="s">
        <v>199</v>
      </c>
      <c r="N146" s="93" t="s">
        <v>1644</v>
      </c>
      <c r="O146" s="88" t="s">
        <v>1645</v>
      </c>
      <c r="P146" s="89"/>
      <c r="Q146" s="235" t="s">
        <v>1609</v>
      </c>
      <c r="R146" s="235" t="s">
        <v>1646</v>
      </c>
      <c r="S146" s="84" t="s">
        <v>1568</v>
      </c>
      <c r="T146" s="83" t="s">
        <v>1647</v>
      </c>
      <c r="U146" s="124" t="s">
        <v>1648</v>
      </c>
      <c r="V146" s="172"/>
      <c r="AA146" s="115">
        <f>IF(OR(J146="Fail",ISBLANK(J146)),INDEX('Issue Code Table'!C:C,MATCH(N:N,'Issue Code Table'!A:A,0)),IF(M146="Critical",6,IF(M146="Significant",5,IF(M146="Moderate",3,2))))</f>
        <v>3</v>
      </c>
    </row>
    <row r="147" spans="1:27" s="73" customFormat="1" ht="83.15" customHeight="1" x14ac:dyDescent="0.25">
      <c r="A147" s="82" t="s">
        <v>1649</v>
      </c>
      <c r="B147" s="83" t="s">
        <v>711</v>
      </c>
      <c r="C147" s="83" t="s">
        <v>712</v>
      </c>
      <c r="D147" s="123" t="s">
        <v>193</v>
      </c>
      <c r="E147" s="84" t="s">
        <v>1650</v>
      </c>
      <c r="F147" s="84" t="s">
        <v>1575</v>
      </c>
      <c r="G147" s="84" t="s">
        <v>1651</v>
      </c>
      <c r="H147" s="123" t="s">
        <v>1652</v>
      </c>
      <c r="I147" s="123"/>
      <c r="J147" s="248"/>
      <c r="K147" s="85" t="s">
        <v>1653</v>
      </c>
      <c r="L147" s="249"/>
      <c r="M147" s="87" t="s">
        <v>402</v>
      </c>
      <c r="N147" s="93" t="s">
        <v>1579</v>
      </c>
      <c r="O147" s="88" t="s">
        <v>1580</v>
      </c>
      <c r="P147" s="89"/>
      <c r="Q147" s="235" t="s">
        <v>1609</v>
      </c>
      <c r="R147" s="235" t="s">
        <v>1654</v>
      </c>
      <c r="S147" s="84" t="s">
        <v>1568</v>
      </c>
      <c r="T147" s="83" t="s">
        <v>1655</v>
      </c>
      <c r="U147" s="124" t="s">
        <v>1656</v>
      </c>
      <c r="V147" s="172"/>
      <c r="AA147" s="115">
        <f>IF(OR(J147="Fail",ISBLANK(J147)),INDEX('Issue Code Table'!C:C,MATCH(N:N,'Issue Code Table'!A:A,0)),IF(M147="Critical",6,IF(M147="Significant",5,IF(M147="Moderate",3,2))))</f>
        <v>2</v>
      </c>
    </row>
    <row r="148" spans="1:27" s="73" customFormat="1" ht="83.15" customHeight="1" x14ac:dyDescent="0.25">
      <c r="A148" s="82" t="s">
        <v>1657</v>
      </c>
      <c r="B148" s="83" t="s">
        <v>711</v>
      </c>
      <c r="C148" s="83" t="s">
        <v>712</v>
      </c>
      <c r="D148" s="123" t="s">
        <v>193</v>
      </c>
      <c r="E148" s="84" t="s">
        <v>1658</v>
      </c>
      <c r="F148" s="84" t="s">
        <v>1586</v>
      </c>
      <c r="G148" s="84" t="s">
        <v>1659</v>
      </c>
      <c r="H148" s="123" t="s">
        <v>1660</v>
      </c>
      <c r="I148" s="123"/>
      <c r="J148" s="248"/>
      <c r="K148" s="85" t="s">
        <v>1661</v>
      </c>
      <c r="L148" s="249"/>
      <c r="M148" s="87" t="s">
        <v>159</v>
      </c>
      <c r="N148" s="93" t="s">
        <v>718</v>
      </c>
      <c r="O148" s="88" t="s">
        <v>719</v>
      </c>
      <c r="P148" s="89"/>
      <c r="Q148" s="235" t="s">
        <v>1609</v>
      </c>
      <c r="R148" s="235" t="s">
        <v>1662</v>
      </c>
      <c r="S148" s="84" t="s">
        <v>1568</v>
      </c>
      <c r="T148" s="83" t="s">
        <v>1663</v>
      </c>
      <c r="U148" s="124" t="s">
        <v>1664</v>
      </c>
      <c r="V148" s="172" t="s">
        <v>219</v>
      </c>
      <c r="AA148" s="115">
        <f>IF(OR(J148="Fail",ISBLANK(J148)),INDEX('Issue Code Table'!C:C,MATCH(N:N,'Issue Code Table'!A:A,0)),IF(M148="Critical",6,IF(M148="Significant",5,IF(M148="Moderate",3,2))))</f>
        <v>5</v>
      </c>
    </row>
    <row r="149" spans="1:27" s="73" customFormat="1" ht="83.15" customHeight="1" x14ac:dyDescent="0.25">
      <c r="A149" s="82" t="s">
        <v>1665</v>
      </c>
      <c r="B149" s="83" t="s">
        <v>711</v>
      </c>
      <c r="C149" s="83" t="s">
        <v>712</v>
      </c>
      <c r="D149" s="123" t="s">
        <v>193</v>
      </c>
      <c r="E149" s="84" t="s">
        <v>1666</v>
      </c>
      <c r="F149" s="84" t="s">
        <v>1595</v>
      </c>
      <c r="G149" s="84" t="s">
        <v>1667</v>
      </c>
      <c r="H149" s="123" t="s">
        <v>1668</v>
      </c>
      <c r="I149" s="123"/>
      <c r="J149" s="248"/>
      <c r="K149" s="85" t="s">
        <v>1669</v>
      </c>
      <c r="L149" s="249"/>
      <c r="M149" s="87" t="s">
        <v>199</v>
      </c>
      <c r="N149" s="93" t="s">
        <v>1599</v>
      </c>
      <c r="O149" s="88" t="s">
        <v>1600</v>
      </c>
      <c r="P149" s="89"/>
      <c r="Q149" s="235" t="s">
        <v>1609</v>
      </c>
      <c r="R149" s="235" t="s">
        <v>1670</v>
      </c>
      <c r="S149" s="84" t="s">
        <v>1568</v>
      </c>
      <c r="T149" s="83" t="s">
        <v>1671</v>
      </c>
      <c r="U149" s="124" t="s">
        <v>1672</v>
      </c>
      <c r="V149" s="172"/>
      <c r="AA149" s="115">
        <f>IF(OR(J149="Fail",ISBLANK(J149)),INDEX('Issue Code Table'!C:C,MATCH(N:N,'Issue Code Table'!A:A,0)),IF(M149="Critical",6,IF(M149="Significant",5,IF(M149="Moderate",3,2))))</f>
        <v>5</v>
      </c>
    </row>
    <row r="150" spans="1:27" s="73" customFormat="1" ht="83.15" customHeight="1" x14ac:dyDescent="0.25">
      <c r="A150" s="82" t="s">
        <v>1673</v>
      </c>
      <c r="B150" s="83" t="s">
        <v>1513</v>
      </c>
      <c r="C150" s="83" t="s">
        <v>1514</v>
      </c>
      <c r="D150" s="123" t="s">
        <v>193</v>
      </c>
      <c r="E150" s="84" t="s">
        <v>1674</v>
      </c>
      <c r="F150" s="84" t="s">
        <v>1516</v>
      </c>
      <c r="G150" s="84" t="s">
        <v>1675</v>
      </c>
      <c r="H150" s="123" t="s">
        <v>1676</v>
      </c>
      <c r="I150" s="123"/>
      <c r="J150" s="248"/>
      <c r="K150" s="85" t="s">
        <v>1677</v>
      </c>
      <c r="L150" s="249"/>
      <c r="M150" s="87" t="s">
        <v>199</v>
      </c>
      <c r="N150" s="93" t="s">
        <v>1520</v>
      </c>
      <c r="O150" s="88" t="s">
        <v>1521</v>
      </c>
      <c r="P150" s="89"/>
      <c r="Q150" s="235" t="s">
        <v>1678</v>
      </c>
      <c r="R150" s="235" t="s">
        <v>1679</v>
      </c>
      <c r="S150" s="84" t="s">
        <v>1524</v>
      </c>
      <c r="T150" s="83" t="s">
        <v>1680</v>
      </c>
      <c r="U150" s="124" t="s">
        <v>1681</v>
      </c>
      <c r="V150" s="172"/>
      <c r="AA150" s="115">
        <f>IF(OR(J150="Fail",ISBLANK(J150)),INDEX('Issue Code Table'!C:C,MATCH(N:N,'Issue Code Table'!A:A,0)),IF(M150="Critical",6,IF(M150="Significant",5,IF(M150="Moderate",3,2))))</f>
        <v>3</v>
      </c>
    </row>
    <row r="151" spans="1:27" s="73" customFormat="1" ht="83.15" customHeight="1" x14ac:dyDescent="0.25">
      <c r="A151" s="82" t="s">
        <v>1682</v>
      </c>
      <c r="B151" s="83" t="s">
        <v>711</v>
      </c>
      <c r="C151" s="83" t="s">
        <v>712</v>
      </c>
      <c r="D151" s="123" t="s">
        <v>193</v>
      </c>
      <c r="E151" s="84" t="s">
        <v>1683</v>
      </c>
      <c r="F151" s="84" t="s">
        <v>1531</v>
      </c>
      <c r="G151" s="84" t="s">
        <v>1684</v>
      </c>
      <c r="H151" s="123" t="s">
        <v>1685</v>
      </c>
      <c r="I151" s="123"/>
      <c r="J151" s="248"/>
      <c r="K151" s="85" t="s">
        <v>1686</v>
      </c>
      <c r="L151" s="249"/>
      <c r="M151" s="87" t="s">
        <v>199</v>
      </c>
      <c r="N151" s="93" t="s">
        <v>1520</v>
      </c>
      <c r="O151" s="88" t="s">
        <v>1521</v>
      </c>
      <c r="P151" s="89"/>
      <c r="Q151" s="235" t="s">
        <v>1678</v>
      </c>
      <c r="R151" s="235" t="s">
        <v>1687</v>
      </c>
      <c r="S151" s="84" t="s">
        <v>1536</v>
      </c>
      <c r="T151" s="83" t="s">
        <v>1688</v>
      </c>
      <c r="U151" s="124" t="s">
        <v>1689</v>
      </c>
      <c r="V151" s="172"/>
      <c r="AA151" s="115">
        <f>IF(OR(J151="Fail",ISBLANK(J151)),INDEX('Issue Code Table'!C:C,MATCH(N:N,'Issue Code Table'!A:A,0)),IF(M151="Critical",6,IF(M151="Significant",5,IF(M151="Moderate",3,2))))</f>
        <v>3</v>
      </c>
    </row>
    <row r="152" spans="1:27" s="73" customFormat="1" ht="83.15" customHeight="1" x14ac:dyDescent="0.25">
      <c r="A152" s="82" t="s">
        <v>1690</v>
      </c>
      <c r="B152" s="83" t="s">
        <v>711</v>
      </c>
      <c r="C152" s="83" t="s">
        <v>712</v>
      </c>
      <c r="D152" s="123" t="s">
        <v>193</v>
      </c>
      <c r="E152" s="84" t="s">
        <v>1691</v>
      </c>
      <c r="F152" s="84" t="s">
        <v>1623</v>
      </c>
      <c r="G152" s="84" t="s">
        <v>1692</v>
      </c>
      <c r="H152" s="123" t="s">
        <v>1693</v>
      </c>
      <c r="I152" s="123"/>
      <c r="J152" s="248"/>
      <c r="K152" s="85" t="s">
        <v>1694</v>
      </c>
      <c r="L152" s="249"/>
      <c r="M152" s="87" t="s">
        <v>199</v>
      </c>
      <c r="N152" s="93" t="s">
        <v>1520</v>
      </c>
      <c r="O152" s="88" t="s">
        <v>1521</v>
      </c>
      <c r="P152" s="89"/>
      <c r="Q152" s="235" t="s">
        <v>1678</v>
      </c>
      <c r="R152" s="235" t="s">
        <v>1695</v>
      </c>
      <c r="S152" s="84" t="s">
        <v>1546</v>
      </c>
      <c r="T152" s="83" t="s">
        <v>1696</v>
      </c>
      <c r="U152" s="124" t="s">
        <v>1697</v>
      </c>
      <c r="V152" s="172"/>
      <c r="AA152" s="115">
        <f>IF(OR(J152="Fail",ISBLANK(J152)),INDEX('Issue Code Table'!C:C,MATCH(N:N,'Issue Code Table'!A:A,0)),IF(M152="Critical",6,IF(M152="Significant",5,IF(M152="Moderate",3,2))))</f>
        <v>3</v>
      </c>
    </row>
    <row r="153" spans="1:27" s="73" customFormat="1" ht="83.15" customHeight="1" x14ac:dyDescent="0.25">
      <c r="A153" s="82" t="s">
        <v>1698</v>
      </c>
      <c r="B153" s="83" t="s">
        <v>1550</v>
      </c>
      <c r="C153" s="83" t="s">
        <v>1551</v>
      </c>
      <c r="D153" s="123" t="s">
        <v>193</v>
      </c>
      <c r="E153" s="84" t="s">
        <v>1699</v>
      </c>
      <c r="F153" s="84" t="s">
        <v>1700</v>
      </c>
      <c r="G153" s="84" t="s">
        <v>1701</v>
      </c>
      <c r="H153" s="123" t="s">
        <v>1702</v>
      </c>
      <c r="I153" s="123"/>
      <c r="J153" s="248"/>
      <c r="K153" s="85" t="s">
        <v>1703</v>
      </c>
      <c r="L153" s="249"/>
      <c r="M153" s="87" t="s">
        <v>199</v>
      </c>
      <c r="N153" s="93" t="s">
        <v>1308</v>
      </c>
      <c r="O153" s="88" t="s">
        <v>1309</v>
      </c>
      <c r="P153" s="89"/>
      <c r="Q153" s="235" t="s">
        <v>1678</v>
      </c>
      <c r="R153" s="235" t="s">
        <v>1704</v>
      </c>
      <c r="S153" s="84" t="s">
        <v>1705</v>
      </c>
      <c r="T153" s="83" t="s">
        <v>1706</v>
      </c>
      <c r="U153" s="124" t="s">
        <v>1707</v>
      </c>
      <c r="V153" s="172"/>
      <c r="AA153" s="115">
        <f>IF(OR(J153="Fail",ISBLANK(J153)),INDEX('Issue Code Table'!C:C,MATCH(N:N,'Issue Code Table'!A:A,0)),IF(M153="Critical",6,IF(M153="Significant",5,IF(M153="Moderate",3,2))))</f>
        <v>3</v>
      </c>
    </row>
    <row r="154" spans="1:27" s="73" customFormat="1" ht="83.15" customHeight="1" x14ac:dyDescent="0.25">
      <c r="A154" s="82" t="s">
        <v>1708</v>
      </c>
      <c r="B154" s="83" t="s">
        <v>1528</v>
      </c>
      <c r="C154" s="83" t="s">
        <v>1529</v>
      </c>
      <c r="D154" s="123" t="s">
        <v>193</v>
      </c>
      <c r="E154" s="84" t="s">
        <v>1709</v>
      </c>
      <c r="F154" s="84" t="s">
        <v>1710</v>
      </c>
      <c r="G154" s="84" t="s">
        <v>1711</v>
      </c>
      <c r="H154" s="123" t="s">
        <v>1712</v>
      </c>
      <c r="I154" s="128"/>
      <c r="J154" s="83"/>
      <c r="K154" s="85" t="s">
        <v>1713</v>
      </c>
      <c r="L154" s="247"/>
      <c r="M154" s="87" t="s">
        <v>199</v>
      </c>
      <c r="N154" s="93" t="s">
        <v>1520</v>
      </c>
      <c r="O154" s="88" t="s">
        <v>1714</v>
      </c>
      <c r="P154" s="89"/>
      <c r="Q154" s="235" t="s">
        <v>1678</v>
      </c>
      <c r="R154" s="235" t="s">
        <v>1715</v>
      </c>
      <c r="S154" s="84" t="s">
        <v>1716</v>
      </c>
      <c r="T154" s="83" t="s">
        <v>1717</v>
      </c>
      <c r="U154" s="124" t="s">
        <v>1718</v>
      </c>
      <c r="V154" s="172"/>
      <c r="AA154" s="115">
        <f>IF(OR(J154="Fail",ISBLANK(J154)),INDEX('Issue Code Table'!C:C,MATCH(N:N,'Issue Code Table'!A:A,0)),IF(M154="Critical",6,IF(M154="Significant",5,IF(M154="Moderate",3,2))))</f>
        <v>3</v>
      </c>
    </row>
    <row r="155" spans="1:27" s="73" customFormat="1" ht="83.15" customHeight="1" x14ac:dyDescent="0.25">
      <c r="A155" s="82" t="s">
        <v>1719</v>
      </c>
      <c r="B155" s="83" t="s">
        <v>327</v>
      </c>
      <c r="C155" s="83" t="s">
        <v>328</v>
      </c>
      <c r="D155" s="123" t="s">
        <v>193</v>
      </c>
      <c r="E155" s="84" t="s">
        <v>1720</v>
      </c>
      <c r="F155" s="84" t="s">
        <v>1721</v>
      </c>
      <c r="G155" s="84" t="s">
        <v>1722</v>
      </c>
      <c r="H155" s="123" t="s">
        <v>1723</v>
      </c>
      <c r="I155" s="123"/>
      <c r="J155" s="248"/>
      <c r="K155" s="85" t="s">
        <v>1724</v>
      </c>
      <c r="L155" s="249"/>
      <c r="M155" s="87" t="s">
        <v>199</v>
      </c>
      <c r="N155" s="93" t="s">
        <v>1520</v>
      </c>
      <c r="O155" s="88" t="s">
        <v>1521</v>
      </c>
      <c r="P155" s="89"/>
      <c r="Q155" s="235" t="s">
        <v>1678</v>
      </c>
      <c r="R155" s="235" t="s">
        <v>1725</v>
      </c>
      <c r="S155" s="84" t="s">
        <v>1726</v>
      </c>
      <c r="T155" s="83" t="s">
        <v>1727</v>
      </c>
      <c r="U155" s="124" t="s">
        <v>1728</v>
      </c>
      <c r="V155" s="172"/>
      <c r="AA155" s="115">
        <f>IF(OR(J155="Fail",ISBLANK(J155)),INDEX('Issue Code Table'!C:C,MATCH(N:N,'Issue Code Table'!A:A,0)),IF(M155="Critical",6,IF(M155="Significant",5,IF(M155="Moderate",3,2))))</f>
        <v>3</v>
      </c>
    </row>
    <row r="156" spans="1:27" s="73" customFormat="1" ht="83.15" customHeight="1" x14ac:dyDescent="0.25">
      <c r="A156" s="82" t="s">
        <v>1729</v>
      </c>
      <c r="B156" s="83" t="s">
        <v>711</v>
      </c>
      <c r="C156" s="83" t="s">
        <v>712</v>
      </c>
      <c r="D156" s="123" t="s">
        <v>193</v>
      </c>
      <c r="E156" s="84" t="s">
        <v>1730</v>
      </c>
      <c r="F156" s="84" t="s">
        <v>1731</v>
      </c>
      <c r="G156" s="84" t="s">
        <v>1732</v>
      </c>
      <c r="H156" s="123" t="s">
        <v>1733</v>
      </c>
      <c r="I156" s="123"/>
      <c r="J156" s="248"/>
      <c r="K156" s="85" t="s">
        <v>1734</v>
      </c>
      <c r="L156" s="249"/>
      <c r="M156" s="87" t="s">
        <v>199</v>
      </c>
      <c r="N156" s="93" t="s">
        <v>1644</v>
      </c>
      <c r="O156" s="88" t="s">
        <v>1645</v>
      </c>
      <c r="P156" s="89"/>
      <c r="Q156" s="235" t="s">
        <v>1678</v>
      </c>
      <c r="R156" s="235" t="s">
        <v>1735</v>
      </c>
      <c r="S156" s="84" t="s">
        <v>1568</v>
      </c>
      <c r="T156" s="83" t="s">
        <v>1736</v>
      </c>
      <c r="U156" s="124" t="s">
        <v>1737</v>
      </c>
      <c r="V156" s="172"/>
      <c r="AA156" s="115">
        <f>IF(OR(J156="Fail",ISBLANK(J156)),INDEX('Issue Code Table'!C:C,MATCH(N:N,'Issue Code Table'!A:A,0)),IF(M156="Critical",6,IF(M156="Significant",5,IF(M156="Moderate",3,2))))</f>
        <v>3</v>
      </c>
    </row>
    <row r="157" spans="1:27" s="73" customFormat="1" ht="83.15" customHeight="1" x14ac:dyDescent="0.25">
      <c r="A157" s="82" t="s">
        <v>1738</v>
      </c>
      <c r="B157" s="83" t="s">
        <v>711</v>
      </c>
      <c r="C157" s="83" t="s">
        <v>712</v>
      </c>
      <c r="D157" s="123" t="s">
        <v>193</v>
      </c>
      <c r="E157" s="84" t="s">
        <v>1739</v>
      </c>
      <c r="F157" s="84" t="s">
        <v>1575</v>
      </c>
      <c r="G157" s="84" t="s">
        <v>1740</v>
      </c>
      <c r="H157" s="123" t="s">
        <v>1741</v>
      </c>
      <c r="I157" s="123"/>
      <c r="J157" s="248"/>
      <c r="K157" s="85" t="s">
        <v>1742</v>
      </c>
      <c r="L157" s="249"/>
      <c r="M157" s="87" t="s">
        <v>402</v>
      </c>
      <c r="N157" s="93" t="s">
        <v>1579</v>
      </c>
      <c r="O157" s="88" t="s">
        <v>1580</v>
      </c>
      <c r="P157" s="89"/>
      <c r="Q157" s="235" t="s">
        <v>1678</v>
      </c>
      <c r="R157" s="235" t="s">
        <v>1743</v>
      </c>
      <c r="S157" s="84" t="s">
        <v>1568</v>
      </c>
      <c r="T157" s="83" t="s">
        <v>1744</v>
      </c>
      <c r="U157" s="124" t="s">
        <v>1745</v>
      </c>
      <c r="V157" s="172"/>
      <c r="AA157" s="115">
        <f>IF(OR(J157="Fail",ISBLANK(J157)),INDEX('Issue Code Table'!C:C,MATCH(N:N,'Issue Code Table'!A:A,0)),IF(M157="Critical",6,IF(M157="Significant",5,IF(M157="Moderate",3,2))))</f>
        <v>2</v>
      </c>
    </row>
    <row r="158" spans="1:27" s="73" customFormat="1" ht="83.15" customHeight="1" x14ac:dyDescent="0.25">
      <c r="A158" s="82" t="s">
        <v>1746</v>
      </c>
      <c r="B158" s="83" t="s">
        <v>711</v>
      </c>
      <c r="C158" s="83" t="s">
        <v>712</v>
      </c>
      <c r="D158" s="123" t="s">
        <v>193</v>
      </c>
      <c r="E158" s="84" t="s">
        <v>1747</v>
      </c>
      <c r="F158" s="84" t="s">
        <v>1586</v>
      </c>
      <c r="G158" s="84" t="s">
        <v>1748</v>
      </c>
      <c r="H158" s="123" t="s">
        <v>1749</v>
      </c>
      <c r="I158" s="123"/>
      <c r="J158" s="248"/>
      <c r="K158" s="85" t="s">
        <v>1750</v>
      </c>
      <c r="L158" s="249"/>
      <c r="M158" s="87" t="s">
        <v>199</v>
      </c>
      <c r="N158" s="93" t="s">
        <v>718</v>
      </c>
      <c r="O158" s="88" t="s">
        <v>719</v>
      </c>
      <c r="P158" s="89"/>
      <c r="Q158" s="235" t="s">
        <v>1678</v>
      </c>
      <c r="R158" s="235" t="s">
        <v>1751</v>
      </c>
      <c r="S158" s="84" t="s">
        <v>1568</v>
      </c>
      <c r="T158" s="83" t="s">
        <v>1752</v>
      </c>
      <c r="U158" s="124" t="s">
        <v>1753</v>
      </c>
      <c r="V158" s="172"/>
      <c r="AA158" s="115">
        <f>IF(OR(J158="Fail",ISBLANK(J158)),INDEX('Issue Code Table'!C:C,MATCH(N:N,'Issue Code Table'!A:A,0)),IF(M158="Critical",6,IF(M158="Significant",5,IF(M158="Moderate",3,2))))</f>
        <v>5</v>
      </c>
    </row>
    <row r="159" spans="1:27" s="73" customFormat="1" ht="83.15" customHeight="1" x14ac:dyDescent="0.25">
      <c r="A159" s="82" t="s">
        <v>1754</v>
      </c>
      <c r="B159" s="83" t="s">
        <v>711</v>
      </c>
      <c r="C159" s="83" t="s">
        <v>712</v>
      </c>
      <c r="D159" s="123" t="s">
        <v>193</v>
      </c>
      <c r="E159" s="84" t="s">
        <v>1755</v>
      </c>
      <c r="F159" s="84" t="s">
        <v>1595</v>
      </c>
      <c r="G159" s="84" t="s">
        <v>1756</v>
      </c>
      <c r="H159" s="123" t="s">
        <v>1757</v>
      </c>
      <c r="I159" s="123"/>
      <c r="J159" s="248"/>
      <c r="K159" s="85" t="s">
        <v>1758</v>
      </c>
      <c r="L159" s="249"/>
      <c r="M159" s="87" t="s">
        <v>199</v>
      </c>
      <c r="N159" s="93" t="s">
        <v>1599</v>
      </c>
      <c r="O159" s="88" t="s">
        <v>1600</v>
      </c>
      <c r="P159" s="89"/>
      <c r="Q159" s="235" t="s">
        <v>1678</v>
      </c>
      <c r="R159" s="235" t="s">
        <v>1759</v>
      </c>
      <c r="S159" s="84" t="s">
        <v>1568</v>
      </c>
      <c r="T159" s="83" t="s">
        <v>1760</v>
      </c>
      <c r="U159" s="124" t="s">
        <v>1761</v>
      </c>
      <c r="V159" s="172"/>
      <c r="AA159" s="115">
        <f>IF(OR(J159="Fail",ISBLANK(J159)),INDEX('Issue Code Table'!C:C,MATCH(N:N,'Issue Code Table'!A:A,0)),IF(M159="Critical",6,IF(M159="Significant",5,IF(M159="Moderate",3,2))))</f>
        <v>5</v>
      </c>
    </row>
    <row r="160" spans="1:27" s="73" customFormat="1" ht="83.15" customHeight="1" x14ac:dyDescent="0.25">
      <c r="A160" s="82" t="s">
        <v>1762</v>
      </c>
      <c r="B160" s="83" t="s">
        <v>711</v>
      </c>
      <c r="C160" s="83" t="s">
        <v>712</v>
      </c>
      <c r="D160" s="123" t="s">
        <v>193</v>
      </c>
      <c r="E160" s="84" t="s">
        <v>1763</v>
      </c>
      <c r="F160" s="84" t="s">
        <v>1764</v>
      </c>
      <c r="G160" s="84" t="s">
        <v>196</v>
      </c>
      <c r="H160" s="123" t="s">
        <v>1765</v>
      </c>
      <c r="I160" s="123"/>
      <c r="J160" s="248"/>
      <c r="K160" s="85" t="s">
        <v>1766</v>
      </c>
      <c r="L160" s="249"/>
      <c r="M160" s="87" t="s">
        <v>199</v>
      </c>
      <c r="N160" s="93" t="s">
        <v>1599</v>
      </c>
      <c r="O160" s="88" t="s">
        <v>1600</v>
      </c>
      <c r="P160" s="89"/>
      <c r="Q160" s="235" t="s">
        <v>1767</v>
      </c>
      <c r="R160" s="235" t="s">
        <v>1768</v>
      </c>
      <c r="S160" s="84" t="s">
        <v>1769</v>
      </c>
      <c r="T160" s="83" t="s">
        <v>1770</v>
      </c>
      <c r="U160" s="124" t="s">
        <v>1771</v>
      </c>
      <c r="V160" s="172"/>
      <c r="AA160" s="115">
        <f>IF(OR(J160="Fail",ISBLANK(J160)),INDEX('Issue Code Table'!C:C,MATCH(N:N,'Issue Code Table'!A:A,0)),IF(M160="Critical",6,IF(M160="Significant",5,IF(M160="Moderate",3,2))))</f>
        <v>5</v>
      </c>
    </row>
    <row r="161" spans="1:27" s="73" customFormat="1" ht="83.15" customHeight="1" x14ac:dyDescent="0.25">
      <c r="A161" s="82" t="s">
        <v>1772</v>
      </c>
      <c r="B161" s="83" t="s">
        <v>711</v>
      </c>
      <c r="C161" s="83" t="s">
        <v>712</v>
      </c>
      <c r="D161" s="123" t="s">
        <v>193</v>
      </c>
      <c r="E161" s="84" t="s">
        <v>1773</v>
      </c>
      <c r="F161" s="84" t="s">
        <v>1774</v>
      </c>
      <c r="G161" s="84" t="s">
        <v>196</v>
      </c>
      <c r="H161" s="123" t="s">
        <v>1775</v>
      </c>
      <c r="I161" s="123"/>
      <c r="J161" s="248"/>
      <c r="K161" s="85" t="s">
        <v>1776</v>
      </c>
      <c r="L161" s="249"/>
      <c r="M161" s="87" t="s">
        <v>199</v>
      </c>
      <c r="N161" s="93" t="s">
        <v>1777</v>
      </c>
      <c r="O161" s="88" t="s">
        <v>1778</v>
      </c>
      <c r="P161" s="89"/>
      <c r="Q161" s="235" t="s">
        <v>1779</v>
      </c>
      <c r="R161" s="235" t="s">
        <v>1780</v>
      </c>
      <c r="S161" s="84" t="s">
        <v>1781</v>
      </c>
      <c r="T161" s="83" t="s">
        <v>1782</v>
      </c>
      <c r="U161" s="124" t="s">
        <v>1783</v>
      </c>
      <c r="V161" s="172"/>
      <c r="AA161" s="115">
        <f>IF(OR(J161="Fail",ISBLANK(J161)),INDEX('Issue Code Table'!C:C,MATCH(N:N,'Issue Code Table'!A:A,0)),IF(M161="Critical",6,IF(M161="Significant",5,IF(M161="Moderate",3,2))))</f>
        <v>4</v>
      </c>
    </row>
    <row r="162" spans="1:27" s="73" customFormat="1" ht="83.15" customHeight="1" x14ac:dyDescent="0.25">
      <c r="A162" s="82" t="s">
        <v>1784</v>
      </c>
      <c r="B162" s="83" t="s">
        <v>711</v>
      </c>
      <c r="C162" s="83" t="s">
        <v>712</v>
      </c>
      <c r="D162" s="123" t="s">
        <v>193</v>
      </c>
      <c r="E162" s="84" t="s">
        <v>1785</v>
      </c>
      <c r="F162" s="84" t="s">
        <v>1786</v>
      </c>
      <c r="G162" s="84" t="s">
        <v>196</v>
      </c>
      <c r="H162" s="123" t="s">
        <v>1787</v>
      </c>
      <c r="I162" s="123"/>
      <c r="J162" s="248"/>
      <c r="K162" s="85" t="s">
        <v>1788</v>
      </c>
      <c r="L162" s="249"/>
      <c r="M162" s="87" t="s">
        <v>199</v>
      </c>
      <c r="N162" s="93" t="s">
        <v>1777</v>
      </c>
      <c r="O162" s="88" t="s">
        <v>1778</v>
      </c>
      <c r="P162" s="89"/>
      <c r="Q162" s="235" t="s">
        <v>1779</v>
      </c>
      <c r="R162" s="235" t="s">
        <v>1789</v>
      </c>
      <c r="S162" s="84" t="s">
        <v>1769</v>
      </c>
      <c r="T162" s="83" t="s">
        <v>1790</v>
      </c>
      <c r="U162" s="124" t="s">
        <v>1791</v>
      </c>
      <c r="V162" s="172"/>
      <c r="AA162" s="115">
        <f>IF(OR(J162="Fail",ISBLANK(J162)),INDEX('Issue Code Table'!C:C,MATCH(N:N,'Issue Code Table'!A:A,0)),IF(M162="Critical",6,IF(M162="Significant",5,IF(M162="Moderate",3,2))))</f>
        <v>4</v>
      </c>
    </row>
    <row r="163" spans="1:27" s="73" customFormat="1" ht="83.15" customHeight="1" x14ac:dyDescent="0.25">
      <c r="A163" s="82" t="s">
        <v>1792</v>
      </c>
      <c r="B163" s="83" t="s">
        <v>711</v>
      </c>
      <c r="C163" s="83" t="s">
        <v>712</v>
      </c>
      <c r="D163" s="123" t="s">
        <v>193</v>
      </c>
      <c r="E163" s="84" t="s">
        <v>1793</v>
      </c>
      <c r="F163" s="84" t="s">
        <v>1794</v>
      </c>
      <c r="G163" s="84" t="s">
        <v>196</v>
      </c>
      <c r="H163" s="123" t="s">
        <v>1795</v>
      </c>
      <c r="I163" s="123"/>
      <c r="J163" s="248"/>
      <c r="K163" s="85" t="s">
        <v>1796</v>
      </c>
      <c r="L163" s="249"/>
      <c r="M163" s="87" t="s">
        <v>199</v>
      </c>
      <c r="N163" s="93" t="s">
        <v>1777</v>
      </c>
      <c r="O163" s="88" t="s">
        <v>1778</v>
      </c>
      <c r="P163" s="89"/>
      <c r="Q163" s="235" t="s">
        <v>1779</v>
      </c>
      <c r="R163" s="235" t="s">
        <v>1797</v>
      </c>
      <c r="S163" s="84" t="s">
        <v>1769</v>
      </c>
      <c r="T163" s="83" t="s">
        <v>1798</v>
      </c>
      <c r="U163" s="124" t="s">
        <v>1799</v>
      </c>
      <c r="V163" s="172"/>
      <c r="AA163" s="115">
        <f>IF(OR(J163="Fail",ISBLANK(J163)),INDEX('Issue Code Table'!C:C,MATCH(N:N,'Issue Code Table'!A:A,0)),IF(M163="Critical",6,IF(M163="Significant",5,IF(M163="Moderate",3,2))))</f>
        <v>4</v>
      </c>
    </row>
    <row r="164" spans="1:27" s="73" customFormat="1" ht="83.15" customHeight="1" x14ac:dyDescent="0.25">
      <c r="A164" s="82" t="s">
        <v>1800</v>
      </c>
      <c r="B164" s="83" t="s">
        <v>711</v>
      </c>
      <c r="C164" s="83" t="s">
        <v>712</v>
      </c>
      <c r="D164" s="123" t="s">
        <v>193</v>
      </c>
      <c r="E164" s="84" t="s">
        <v>1801</v>
      </c>
      <c r="F164" s="84" t="s">
        <v>1802</v>
      </c>
      <c r="G164" s="84" t="s">
        <v>196</v>
      </c>
      <c r="H164" s="123" t="s">
        <v>1803</v>
      </c>
      <c r="I164" s="123"/>
      <c r="J164" s="248"/>
      <c r="K164" s="85" t="s">
        <v>1804</v>
      </c>
      <c r="L164" s="249"/>
      <c r="M164" s="87" t="s">
        <v>199</v>
      </c>
      <c r="N164" s="93" t="s">
        <v>718</v>
      </c>
      <c r="O164" s="88" t="s">
        <v>719</v>
      </c>
      <c r="P164" s="89"/>
      <c r="Q164" s="235" t="s">
        <v>1805</v>
      </c>
      <c r="R164" s="235" t="s">
        <v>1806</v>
      </c>
      <c r="S164" s="84" t="s">
        <v>1807</v>
      </c>
      <c r="T164" s="83" t="s">
        <v>1808</v>
      </c>
      <c r="U164" s="124" t="s">
        <v>1809</v>
      </c>
      <c r="V164" s="172"/>
      <c r="AA164" s="115">
        <f>IF(OR(J164="Fail",ISBLANK(J164)),INDEX('Issue Code Table'!C:C,MATCH(N:N,'Issue Code Table'!A:A,0)),IF(M164="Critical",6,IF(M164="Significant",5,IF(M164="Moderate",3,2))))</f>
        <v>5</v>
      </c>
    </row>
    <row r="165" spans="1:27" s="73" customFormat="1" ht="83.15" customHeight="1" x14ac:dyDescent="0.25">
      <c r="A165" s="82" t="s">
        <v>1810</v>
      </c>
      <c r="B165" s="83" t="s">
        <v>711</v>
      </c>
      <c r="C165" s="83" t="s">
        <v>712</v>
      </c>
      <c r="D165" s="123" t="s">
        <v>193</v>
      </c>
      <c r="E165" s="84" t="s">
        <v>1811</v>
      </c>
      <c r="F165" s="84" t="s">
        <v>1812</v>
      </c>
      <c r="G165" s="84" t="s">
        <v>196</v>
      </c>
      <c r="H165" s="123" t="s">
        <v>1813</v>
      </c>
      <c r="I165" s="123"/>
      <c r="J165" s="248"/>
      <c r="K165" s="85" t="s">
        <v>1814</v>
      </c>
      <c r="L165" s="249"/>
      <c r="M165" s="87" t="s">
        <v>199</v>
      </c>
      <c r="N165" s="93" t="s">
        <v>718</v>
      </c>
      <c r="O165" s="88" t="s">
        <v>719</v>
      </c>
      <c r="P165" s="89"/>
      <c r="Q165" s="235" t="s">
        <v>1805</v>
      </c>
      <c r="R165" s="235" t="s">
        <v>1815</v>
      </c>
      <c r="S165" s="84" t="s">
        <v>1769</v>
      </c>
      <c r="T165" s="83" t="s">
        <v>1816</v>
      </c>
      <c r="U165" s="124" t="s">
        <v>1817</v>
      </c>
      <c r="V165" s="172"/>
      <c r="AA165" s="115">
        <f>IF(OR(J165="Fail",ISBLANK(J165)),INDEX('Issue Code Table'!C:C,MATCH(N:N,'Issue Code Table'!A:A,0)),IF(M165="Critical",6,IF(M165="Significant",5,IF(M165="Moderate",3,2))))</f>
        <v>5</v>
      </c>
    </row>
    <row r="166" spans="1:27" s="73" customFormat="1" ht="83.15" customHeight="1" x14ac:dyDescent="0.25">
      <c r="A166" s="82" t="s">
        <v>1818</v>
      </c>
      <c r="B166" s="83" t="s">
        <v>711</v>
      </c>
      <c r="C166" s="83" t="s">
        <v>712</v>
      </c>
      <c r="D166" s="123" t="s">
        <v>193</v>
      </c>
      <c r="E166" s="84" t="s">
        <v>1819</v>
      </c>
      <c r="F166" s="84" t="s">
        <v>1820</v>
      </c>
      <c r="G166" s="84" t="s">
        <v>196</v>
      </c>
      <c r="H166" s="123" t="s">
        <v>1821</v>
      </c>
      <c r="I166" s="123"/>
      <c r="J166" s="248"/>
      <c r="K166" s="85" t="s">
        <v>1822</v>
      </c>
      <c r="L166" s="249"/>
      <c r="M166" s="87" t="s">
        <v>199</v>
      </c>
      <c r="N166" s="93" t="s">
        <v>718</v>
      </c>
      <c r="O166" s="88" t="s">
        <v>719</v>
      </c>
      <c r="P166" s="89"/>
      <c r="Q166" s="235" t="s">
        <v>1823</v>
      </c>
      <c r="R166" s="235" t="s">
        <v>1824</v>
      </c>
      <c r="S166" s="84" t="s">
        <v>1769</v>
      </c>
      <c r="T166" s="83" t="s">
        <v>1825</v>
      </c>
      <c r="U166" s="124" t="s">
        <v>1826</v>
      </c>
      <c r="V166" s="172"/>
      <c r="AA166" s="115">
        <f>IF(OR(J166="Fail",ISBLANK(J166)),INDEX('Issue Code Table'!C:C,MATCH(N:N,'Issue Code Table'!A:A,0)),IF(M166="Critical",6,IF(M166="Significant",5,IF(M166="Moderate",3,2))))</f>
        <v>5</v>
      </c>
    </row>
    <row r="167" spans="1:27" s="73" customFormat="1" ht="83.15" customHeight="1" x14ac:dyDescent="0.25">
      <c r="A167" s="82" t="s">
        <v>1827</v>
      </c>
      <c r="B167" s="83" t="s">
        <v>711</v>
      </c>
      <c r="C167" s="83" t="s">
        <v>712</v>
      </c>
      <c r="D167" s="123" t="s">
        <v>193</v>
      </c>
      <c r="E167" s="84" t="s">
        <v>1828</v>
      </c>
      <c r="F167" s="84" t="s">
        <v>1829</v>
      </c>
      <c r="G167" s="84" t="s">
        <v>196</v>
      </c>
      <c r="H167" s="123" t="s">
        <v>1830</v>
      </c>
      <c r="I167" s="123"/>
      <c r="J167" s="248"/>
      <c r="K167" s="85" t="s">
        <v>1831</v>
      </c>
      <c r="L167" s="249"/>
      <c r="M167" s="87" t="s">
        <v>199</v>
      </c>
      <c r="N167" s="93" t="s">
        <v>1777</v>
      </c>
      <c r="O167" s="88" t="s">
        <v>1778</v>
      </c>
      <c r="P167" s="89"/>
      <c r="Q167" s="235" t="s">
        <v>1823</v>
      </c>
      <c r="R167" s="235" t="s">
        <v>1832</v>
      </c>
      <c r="S167" s="84" t="s">
        <v>1769</v>
      </c>
      <c r="T167" s="83" t="s">
        <v>1833</v>
      </c>
      <c r="U167" s="124" t="s">
        <v>1834</v>
      </c>
      <c r="V167" s="172"/>
      <c r="AA167" s="115">
        <f>IF(OR(J167="Fail",ISBLANK(J167)),INDEX('Issue Code Table'!C:C,MATCH(N:N,'Issue Code Table'!A:A,0)),IF(M167="Critical",6,IF(M167="Significant",5,IF(M167="Moderate",3,2))))</f>
        <v>4</v>
      </c>
    </row>
    <row r="168" spans="1:27" s="73" customFormat="1" ht="83.15" customHeight="1" x14ac:dyDescent="0.25">
      <c r="A168" s="82" t="s">
        <v>1835</v>
      </c>
      <c r="B168" s="83" t="s">
        <v>711</v>
      </c>
      <c r="C168" s="83" t="s">
        <v>712</v>
      </c>
      <c r="D168" s="123" t="s">
        <v>193</v>
      </c>
      <c r="E168" s="84" t="s">
        <v>1836</v>
      </c>
      <c r="F168" s="84" t="s">
        <v>1837</v>
      </c>
      <c r="G168" s="84" t="s">
        <v>196</v>
      </c>
      <c r="H168" s="123" t="s">
        <v>1838</v>
      </c>
      <c r="I168" s="123"/>
      <c r="J168" s="248"/>
      <c r="K168" s="85" t="s">
        <v>1839</v>
      </c>
      <c r="L168" s="249"/>
      <c r="M168" s="87" t="s">
        <v>199</v>
      </c>
      <c r="N168" s="93" t="s">
        <v>718</v>
      </c>
      <c r="O168" s="88" t="s">
        <v>719</v>
      </c>
      <c r="P168" s="89"/>
      <c r="Q168" s="235" t="s">
        <v>1823</v>
      </c>
      <c r="R168" s="235" t="s">
        <v>1840</v>
      </c>
      <c r="S168" s="84" t="s">
        <v>1769</v>
      </c>
      <c r="T168" s="83" t="s">
        <v>1841</v>
      </c>
      <c r="U168" s="124" t="s">
        <v>1842</v>
      </c>
      <c r="V168" s="172"/>
      <c r="AA168" s="115">
        <f>IF(OR(J168="Fail",ISBLANK(J168)),INDEX('Issue Code Table'!C:C,MATCH(N:N,'Issue Code Table'!A:A,0)),IF(M168="Critical",6,IF(M168="Significant",5,IF(M168="Moderate",3,2))))</f>
        <v>5</v>
      </c>
    </row>
    <row r="169" spans="1:27" s="73" customFormat="1" ht="83.15" customHeight="1" x14ac:dyDescent="0.25">
      <c r="A169" s="82" t="s">
        <v>1843</v>
      </c>
      <c r="B169" s="83" t="s">
        <v>711</v>
      </c>
      <c r="C169" s="83" t="s">
        <v>712</v>
      </c>
      <c r="D169" s="123" t="s">
        <v>193</v>
      </c>
      <c r="E169" s="84" t="s">
        <v>1844</v>
      </c>
      <c r="F169" s="84" t="s">
        <v>1845</v>
      </c>
      <c r="G169" s="84" t="s">
        <v>196</v>
      </c>
      <c r="H169" s="123" t="s">
        <v>1846</v>
      </c>
      <c r="I169" s="123"/>
      <c r="J169" s="248"/>
      <c r="K169" s="85" t="s">
        <v>1847</v>
      </c>
      <c r="L169" s="249"/>
      <c r="M169" s="87" t="s">
        <v>159</v>
      </c>
      <c r="N169" s="93" t="s">
        <v>1599</v>
      </c>
      <c r="O169" s="88" t="s">
        <v>1600</v>
      </c>
      <c r="P169" s="89"/>
      <c r="Q169" s="235" t="s">
        <v>1823</v>
      </c>
      <c r="R169" s="235" t="s">
        <v>1848</v>
      </c>
      <c r="S169" s="84" t="s">
        <v>1769</v>
      </c>
      <c r="T169" s="83" t="s">
        <v>1849</v>
      </c>
      <c r="U169" s="124" t="s">
        <v>1850</v>
      </c>
      <c r="V169" s="172" t="s">
        <v>219</v>
      </c>
      <c r="AA169" s="115">
        <f>IF(OR(J169="Fail",ISBLANK(J169)),INDEX('Issue Code Table'!C:C,MATCH(N:N,'Issue Code Table'!A:A,0)),IF(M169="Critical",6,IF(M169="Significant",5,IF(M169="Moderate",3,2))))</f>
        <v>5</v>
      </c>
    </row>
    <row r="170" spans="1:27" s="73" customFormat="1" ht="83.15" customHeight="1" x14ac:dyDescent="0.25">
      <c r="A170" s="82" t="s">
        <v>1851</v>
      </c>
      <c r="B170" s="83" t="s">
        <v>711</v>
      </c>
      <c r="C170" s="83" t="s">
        <v>712</v>
      </c>
      <c r="D170" s="123" t="s">
        <v>193</v>
      </c>
      <c r="E170" s="84" t="s">
        <v>1852</v>
      </c>
      <c r="F170" s="84" t="s">
        <v>1853</v>
      </c>
      <c r="G170" s="84" t="s">
        <v>196</v>
      </c>
      <c r="H170" s="123" t="s">
        <v>1854</v>
      </c>
      <c r="I170" s="123"/>
      <c r="J170" s="248"/>
      <c r="K170" s="85" t="s">
        <v>1855</v>
      </c>
      <c r="L170" s="249"/>
      <c r="M170" s="87" t="s">
        <v>159</v>
      </c>
      <c r="N170" s="93" t="s">
        <v>1599</v>
      </c>
      <c r="O170" s="88" t="s">
        <v>1600</v>
      </c>
      <c r="P170" s="89"/>
      <c r="Q170" s="235" t="s">
        <v>1823</v>
      </c>
      <c r="R170" s="235" t="s">
        <v>1856</v>
      </c>
      <c r="S170" s="84" t="s">
        <v>1769</v>
      </c>
      <c r="T170" s="83" t="s">
        <v>1857</v>
      </c>
      <c r="U170" s="124" t="s">
        <v>1858</v>
      </c>
      <c r="V170" s="172" t="s">
        <v>219</v>
      </c>
      <c r="AA170" s="115">
        <f>IF(OR(J170="Fail",ISBLANK(J170)),INDEX('Issue Code Table'!C:C,MATCH(N:N,'Issue Code Table'!A:A,0)),IF(M170="Critical",6,IF(M170="Significant",5,IF(M170="Moderate",3,2))))</f>
        <v>5</v>
      </c>
    </row>
    <row r="171" spans="1:27" s="73" customFormat="1" ht="83.15" customHeight="1" x14ac:dyDescent="0.25">
      <c r="A171" s="82" t="s">
        <v>1859</v>
      </c>
      <c r="B171" s="83" t="s">
        <v>711</v>
      </c>
      <c r="C171" s="83" t="s">
        <v>712</v>
      </c>
      <c r="D171" s="123" t="s">
        <v>193</v>
      </c>
      <c r="E171" s="84" t="s">
        <v>1860</v>
      </c>
      <c r="F171" s="84" t="s">
        <v>1861</v>
      </c>
      <c r="G171" s="84" t="s">
        <v>196</v>
      </c>
      <c r="H171" s="123" t="s">
        <v>1862</v>
      </c>
      <c r="I171" s="123"/>
      <c r="J171" s="248"/>
      <c r="K171" s="85" t="s">
        <v>1863</v>
      </c>
      <c r="L171" s="249"/>
      <c r="M171" s="87" t="s">
        <v>159</v>
      </c>
      <c r="N171" s="93" t="s">
        <v>1599</v>
      </c>
      <c r="O171" s="88" t="s">
        <v>1600</v>
      </c>
      <c r="P171" s="89"/>
      <c r="Q171" s="235" t="s">
        <v>1823</v>
      </c>
      <c r="R171" s="235" t="s">
        <v>1864</v>
      </c>
      <c r="S171" s="84" t="s">
        <v>1769</v>
      </c>
      <c r="T171" s="83" t="s">
        <v>1865</v>
      </c>
      <c r="U171" s="124" t="s">
        <v>1866</v>
      </c>
      <c r="V171" s="172" t="s">
        <v>219</v>
      </c>
      <c r="AA171" s="115">
        <f>IF(OR(J171="Fail",ISBLANK(J171)),INDEX('Issue Code Table'!C:C,MATCH(N:N,'Issue Code Table'!A:A,0)),IF(M171="Critical",6,IF(M171="Significant",5,IF(M171="Moderate",3,2))))</f>
        <v>5</v>
      </c>
    </row>
    <row r="172" spans="1:27" s="73" customFormat="1" ht="83.15" customHeight="1" x14ac:dyDescent="0.25">
      <c r="A172" s="82" t="s">
        <v>1867</v>
      </c>
      <c r="B172" s="83" t="s">
        <v>1868</v>
      </c>
      <c r="C172" s="83" t="s">
        <v>1869</v>
      </c>
      <c r="D172" s="123" t="s">
        <v>193</v>
      </c>
      <c r="E172" s="84" t="s">
        <v>1870</v>
      </c>
      <c r="F172" s="84" t="s">
        <v>1871</v>
      </c>
      <c r="G172" s="84" t="s">
        <v>196</v>
      </c>
      <c r="H172" s="123" t="s">
        <v>1872</v>
      </c>
      <c r="I172" s="123"/>
      <c r="J172" s="248"/>
      <c r="K172" s="85" t="s">
        <v>1873</v>
      </c>
      <c r="L172" s="249"/>
      <c r="M172" s="87" t="s">
        <v>199</v>
      </c>
      <c r="N172" s="93" t="s">
        <v>718</v>
      </c>
      <c r="O172" s="88" t="s">
        <v>719</v>
      </c>
      <c r="P172" s="89"/>
      <c r="Q172" s="235" t="s">
        <v>1874</v>
      </c>
      <c r="R172" s="235" t="s">
        <v>1875</v>
      </c>
      <c r="S172" s="84" t="s">
        <v>1876</v>
      </c>
      <c r="T172" s="83" t="s">
        <v>1877</v>
      </c>
      <c r="U172" s="124" t="s">
        <v>1878</v>
      </c>
      <c r="V172" s="172"/>
      <c r="AA172" s="115">
        <f>IF(OR(J172="Fail",ISBLANK(J172)),INDEX('Issue Code Table'!C:C,MATCH(N:N,'Issue Code Table'!A:A,0)),IF(M172="Critical",6,IF(M172="Significant",5,IF(M172="Moderate",3,2))))</f>
        <v>5</v>
      </c>
    </row>
    <row r="173" spans="1:27" s="73" customFormat="1" ht="83.15" customHeight="1" x14ac:dyDescent="0.25">
      <c r="A173" s="82" t="s">
        <v>1879</v>
      </c>
      <c r="B173" s="83" t="s">
        <v>1868</v>
      </c>
      <c r="C173" s="83" t="s">
        <v>1869</v>
      </c>
      <c r="D173" s="123" t="s">
        <v>193</v>
      </c>
      <c r="E173" s="84" t="s">
        <v>1880</v>
      </c>
      <c r="F173" s="84" t="s">
        <v>1881</v>
      </c>
      <c r="G173" s="84" t="s">
        <v>196</v>
      </c>
      <c r="H173" s="123" t="s">
        <v>1882</v>
      </c>
      <c r="I173" s="123"/>
      <c r="J173" s="248"/>
      <c r="K173" s="85" t="s">
        <v>1883</v>
      </c>
      <c r="L173" s="249"/>
      <c r="M173" s="87" t="s">
        <v>199</v>
      </c>
      <c r="N173" s="93" t="s">
        <v>718</v>
      </c>
      <c r="O173" s="88" t="s">
        <v>719</v>
      </c>
      <c r="P173" s="89"/>
      <c r="Q173" s="235" t="s">
        <v>1874</v>
      </c>
      <c r="R173" s="235" t="s">
        <v>1884</v>
      </c>
      <c r="S173" s="84" t="s">
        <v>1885</v>
      </c>
      <c r="T173" s="83" t="s">
        <v>1886</v>
      </c>
      <c r="U173" s="124" t="s">
        <v>1887</v>
      </c>
      <c r="V173" s="172"/>
      <c r="AA173" s="115">
        <f>IF(OR(J173="Fail",ISBLANK(J173)),INDEX('Issue Code Table'!C:C,MATCH(N:N,'Issue Code Table'!A:A,0)),IF(M173="Critical",6,IF(M173="Significant",5,IF(M173="Moderate",3,2))))</f>
        <v>5</v>
      </c>
    </row>
    <row r="174" spans="1:27" s="73" customFormat="1" ht="83.15" customHeight="1" x14ac:dyDescent="0.25">
      <c r="A174" s="82" t="s">
        <v>1888</v>
      </c>
      <c r="B174" s="83" t="s">
        <v>1868</v>
      </c>
      <c r="C174" s="83" t="s">
        <v>1869</v>
      </c>
      <c r="D174" s="123" t="s">
        <v>193</v>
      </c>
      <c r="E174" s="84" t="s">
        <v>1889</v>
      </c>
      <c r="F174" s="84" t="s">
        <v>1890</v>
      </c>
      <c r="G174" s="84" t="s">
        <v>196</v>
      </c>
      <c r="H174" s="123" t="s">
        <v>1891</v>
      </c>
      <c r="I174" s="123"/>
      <c r="J174" s="248"/>
      <c r="K174" s="85" t="s">
        <v>1892</v>
      </c>
      <c r="L174" s="249"/>
      <c r="M174" s="87" t="s">
        <v>199</v>
      </c>
      <c r="N174" s="93" t="s">
        <v>718</v>
      </c>
      <c r="O174" s="88" t="s">
        <v>719</v>
      </c>
      <c r="P174" s="89"/>
      <c r="Q174" s="235" t="s">
        <v>1874</v>
      </c>
      <c r="R174" s="235" t="s">
        <v>1893</v>
      </c>
      <c r="S174" s="84" t="s">
        <v>1894</v>
      </c>
      <c r="T174" s="83" t="s">
        <v>1895</v>
      </c>
      <c r="U174" s="124" t="s">
        <v>1896</v>
      </c>
      <c r="V174" s="172"/>
      <c r="AA174" s="115">
        <f>IF(OR(J174="Fail",ISBLANK(J174)),INDEX('Issue Code Table'!C:C,MATCH(N:N,'Issue Code Table'!A:A,0)),IF(M174="Critical",6,IF(M174="Significant",5,IF(M174="Moderate",3,2))))</f>
        <v>5</v>
      </c>
    </row>
    <row r="175" spans="1:27" s="73" customFormat="1" ht="83.15" customHeight="1" x14ac:dyDescent="0.25">
      <c r="A175" s="82" t="s">
        <v>1897</v>
      </c>
      <c r="B175" s="83" t="s">
        <v>711</v>
      </c>
      <c r="C175" s="83" t="s">
        <v>712</v>
      </c>
      <c r="D175" s="123" t="s">
        <v>193</v>
      </c>
      <c r="E175" s="84" t="s">
        <v>1898</v>
      </c>
      <c r="F175" s="84" t="s">
        <v>1899</v>
      </c>
      <c r="G175" s="84" t="s">
        <v>196</v>
      </c>
      <c r="H175" s="123" t="s">
        <v>1900</v>
      </c>
      <c r="I175" s="123"/>
      <c r="J175" s="248"/>
      <c r="K175" s="85" t="s">
        <v>1901</v>
      </c>
      <c r="L175" s="249"/>
      <c r="M175" s="87" t="s">
        <v>199</v>
      </c>
      <c r="N175" s="93" t="s">
        <v>718</v>
      </c>
      <c r="O175" s="88" t="s">
        <v>719</v>
      </c>
      <c r="P175" s="89"/>
      <c r="Q175" s="235" t="s">
        <v>1874</v>
      </c>
      <c r="R175" s="235" t="s">
        <v>1902</v>
      </c>
      <c r="S175" s="84" t="s">
        <v>1903</v>
      </c>
      <c r="T175" s="83" t="s">
        <v>1904</v>
      </c>
      <c r="U175" s="124" t="s">
        <v>1905</v>
      </c>
      <c r="V175" s="172"/>
      <c r="AA175" s="115">
        <f>IF(OR(J175="Fail",ISBLANK(J175)),INDEX('Issue Code Table'!C:C,MATCH(N:N,'Issue Code Table'!A:A,0)),IF(M175="Critical",6,IF(M175="Significant",5,IF(M175="Moderate",3,2))))</f>
        <v>5</v>
      </c>
    </row>
    <row r="176" spans="1:27" s="73" customFormat="1" ht="83.15" customHeight="1" x14ac:dyDescent="0.25">
      <c r="A176" s="82" t="s">
        <v>1906</v>
      </c>
      <c r="B176" s="83" t="s">
        <v>711</v>
      </c>
      <c r="C176" s="83" t="s">
        <v>712</v>
      </c>
      <c r="D176" s="123" t="s">
        <v>193</v>
      </c>
      <c r="E176" s="84" t="s">
        <v>1907</v>
      </c>
      <c r="F176" s="84" t="s">
        <v>1908</v>
      </c>
      <c r="G176" s="84" t="s">
        <v>196</v>
      </c>
      <c r="H176" s="123" t="s">
        <v>1909</v>
      </c>
      <c r="I176" s="123"/>
      <c r="J176" s="248"/>
      <c r="K176" s="85" t="s">
        <v>1910</v>
      </c>
      <c r="L176" s="249"/>
      <c r="M176" s="87" t="s">
        <v>199</v>
      </c>
      <c r="N176" s="93" t="s">
        <v>718</v>
      </c>
      <c r="O176" s="88" t="s">
        <v>719</v>
      </c>
      <c r="P176" s="89"/>
      <c r="Q176" s="235" t="s">
        <v>1911</v>
      </c>
      <c r="R176" s="235" t="s">
        <v>1912</v>
      </c>
      <c r="S176" s="84" t="s">
        <v>1769</v>
      </c>
      <c r="T176" s="83" t="s">
        <v>1913</v>
      </c>
      <c r="U176" s="124" t="s">
        <v>1914</v>
      </c>
      <c r="V176" s="172"/>
      <c r="AA176" s="115">
        <f>IF(OR(J176="Fail",ISBLANK(J176)),INDEX('Issue Code Table'!C:C,MATCH(N:N,'Issue Code Table'!A:A,0)),IF(M176="Critical",6,IF(M176="Significant",5,IF(M176="Moderate",3,2))))</f>
        <v>5</v>
      </c>
    </row>
    <row r="177" spans="1:27" s="73" customFormat="1" ht="83.15" customHeight="1" x14ac:dyDescent="0.25">
      <c r="A177" s="82" t="s">
        <v>1915</v>
      </c>
      <c r="B177" s="83" t="s">
        <v>711</v>
      </c>
      <c r="C177" s="83" t="s">
        <v>712</v>
      </c>
      <c r="D177" s="123" t="s">
        <v>193</v>
      </c>
      <c r="E177" s="84" t="s">
        <v>1916</v>
      </c>
      <c r="F177" s="84" t="s">
        <v>1917</v>
      </c>
      <c r="G177" s="84" t="s">
        <v>196</v>
      </c>
      <c r="H177" s="123" t="s">
        <v>1918</v>
      </c>
      <c r="I177" s="123"/>
      <c r="J177" s="248"/>
      <c r="K177" s="85" t="s">
        <v>1919</v>
      </c>
      <c r="L177" s="249"/>
      <c r="M177" s="87" t="s">
        <v>199</v>
      </c>
      <c r="N177" s="93" t="s">
        <v>718</v>
      </c>
      <c r="O177" s="88" t="s">
        <v>719</v>
      </c>
      <c r="P177" s="89"/>
      <c r="Q177" s="235" t="s">
        <v>1911</v>
      </c>
      <c r="R177" s="235" t="s">
        <v>1920</v>
      </c>
      <c r="S177" s="84" t="s">
        <v>1769</v>
      </c>
      <c r="T177" s="83" t="s">
        <v>1921</v>
      </c>
      <c r="U177" s="124" t="s">
        <v>1922</v>
      </c>
      <c r="V177" s="172"/>
      <c r="AA177" s="115">
        <f>IF(OR(J177="Fail",ISBLANK(J177)),INDEX('Issue Code Table'!C:C,MATCH(N:N,'Issue Code Table'!A:A,0)),IF(M177="Critical",6,IF(M177="Significant",5,IF(M177="Moderate",3,2))))</f>
        <v>5</v>
      </c>
    </row>
    <row r="178" spans="1:27" s="73" customFormat="1" ht="83.15" customHeight="1" x14ac:dyDescent="0.25">
      <c r="A178" s="82" t="s">
        <v>1923</v>
      </c>
      <c r="B178" s="83" t="s">
        <v>1868</v>
      </c>
      <c r="C178" s="83" t="s">
        <v>1869</v>
      </c>
      <c r="D178" s="123" t="s">
        <v>193</v>
      </c>
      <c r="E178" s="84" t="s">
        <v>1924</v>
      </c>
      <c r="F178" s="84" t="s">
        <v>1925</v>
      </c>
      <c r="G178" s="84" t="s">
        <v>196</v>
      </c>
      <c r="H178" s="123" t="s">
        <v>1926</v>
      </c>
      <c r="I178" s="123"/>
      <c r="J178" s="248"/>
      <c r="K178" s="85" t="s">
        <v>1927</v>
      </c>
      <c r="L178" s="249"/>
      <c r="M178" s="87" t="s">
        <v>199</v>
      </c>
      <c r="N178" s="93" t="s">
        <v>718</v>
      </c>
      <c r="O178" s="88" t="s">
        <v>719</v>
      </c>
      <c r="P178" s="89"/>
      <c r="Q178" s="235" t="s">
        <v>1911</v>
      </c>
      <c r="R178" s="235" t="s">
        <v>1928</v>
      </c>
      <c r="S178" s="84" t="s">
        <v>1769</v>
      </c>
      <c r="T178" s="83" t="s">
        <v>1929</v>
      </c>
      <c r="U178" s="124" t="s">
        <v>1930</v>
      </c>
      <c r="V178" s="172"/>
      <c r="AA178" s="115">
        <f>IF(OR(J178="Fail",ISBLANK(J178)),INDEX('Issue Code Table'!C:C,MATCH(N:N,'Issue Code Table'!A:A,0)),IF(M178="Critical",6,IF(M178="Significant",5,IF(M178="Moderate",3,2))))</f>
        <v>5</v>
      </c>
    </row>
    <row r="179" spans="1:27" s="73" customFormat="1" ht="83.15" customHeight="1" x14ac:dyDescent="0.25">
      <c r="A179" s="82" t="s">
        <v>1931</v>
      </c>
      <c r="B179" s="83" t="s">
        <v>1868</v>
      </c>
      <c r="C179" s="83" t="s">
        <v>1869</v>
      </c>
      <c r="D179" s="123" t="s">
        <v>193</v>
      </c>
      <c r="E179" s="84" t="s">
        <v>1932</v>
      </c>
      <c r="F179" s="84" t="s">
        <v>1933</v>
      </c>
      <c r="G179" s="84" t="s">
        <v>196</v>
      </c>
      <c r="H179" s="123" t="s">
        <v>1934</v>
      </c>
      <c r="I179" s="123"/>
      <c r="J179" s="248"/>
      <c r="K179" s="85" t="s">
        <v>1935</v>
      </c>
      <c r="L179" s="249"/>
      <c r="M179" s="87" t="s">
        <v>199</v>
      </c>
      <c r="N179" s="93" t="s">
        <v>718</v>
      </c>
      <c r="O179" s="88" t="s">
        <v>719</v>
      </c>
      <c r="P179" s="89"/>
      <c r="Q179" s="235" t="s">
        <v>1911</v>
      </c>
      <c r="R179" s="235" t="s">
        <v>1936</v>
      </c>
      <c r="S179" s="84" t="s">
        <v>1937</v>
      </c>
      <c r="T179" s="83" t="s">
        <v>1938</v>
      </c>
      <c r="U179" s="124" t="s">
        <v>1939</v>
      </c>
      <c r="V179" s="172"/>
      <c r="AA179" s="115">
        <f>IF(OR(J179="Fail",ISBLANK(J179)),INDEX('Issue Code Table'!C:C,MATCH(N:N,'Issue Code Table'!A:A,0)),IF(M179="Critical",6,IF(M179="Significant",5,IF(M179="Moderate",3,2))))</f>
        <v>5</v>
      </c>
    </row>
    <row r="180" spans="1:27" s="73" customFormat="1" ht="83.15" customHeight="1" x14ac:dyDescent="0.25">
      <c r="A180" s="82" t="s">
        <v>1940</v>
      </c>
      <c r="B180" s="83" t="s">
        <v>1868</v>
      </c>
      <c r="C180" s="83" t="s">
        <v>1869</v>
      </c>
      <c r="D180" s="123" t="s">
        <v>193</v>
      </c>
      <c r="E180" s="84" t="s">
        <v>1941</v>
      </c>
      <c r="F180" s="84" t="s">
        <v>1942</v>
      </c>
      <c r="G180" s="84" t="s">
        <v>196</v>
      </c>
      <c r="H180" s="123" t="s">
        <v>1943</v>
      </c>
      <c r="I180" s="123"/>
      <c r="J180" s="248"/>
      <c r="K180" s="85" t="s">
        <v>1944</v>
      </c>
      <c r="L180" s="249"/>
      <c r="M180" s="87" t="s">
        <v>199</v>
      </c>
      <c r="N180" s="93" t="s">
        <v>718</v>
      </c>
      <c r="O180" s="88" t="s">
        <v>719</v>
      </c>
      <c r="P180" s="89"/>
      <c r="Q180" s="235" t="s">
        <v>1911</v>
      </c>
      <c r="R180" s="235" t="s">
        <v>1945</v>
      </c>
      <c r="S180" s="84" t="s">
        <v>1946</v>
      </c>
      <c r="T180" s="83" t="s">
        <v>1947</v>
      </c>
      <c r="U180" s="124" t="s">
        <v>1948</v>
      </c>
      <c r="V180" s="172"/>
      <c r="AA180" s="115">
        <f>IF(OR(J180="Fail",ISBLANK(J180)),INDEX('Issue Code Table'!C:C,MATCH(N:N,'Issue Code Table'!A:A,0)),IF(M180="Critical",6,IF(M180="Significant",5,IF(M180="Moderate",3,2))))</f>
        <v>5</v>
      </c>
    </row>
    <row r="181" spans="1:27" s="73" customFormat="1" ht="83.15" customHeight="1" x14ac:dyDescent="0.25">
      <c r="A181" s="82" t="s">
        <v>1949</v>
      </c>
      <c r="B181" s="83" t="s">
        <v>711</v>
      </c>
      <c r="C181" s="83" t="s">
        <v>712</v>
      </c>
      <c r="D181" s="123" t="s">
        <v>193</v>
      </c>
      <c r="E181" s="84" t="s">
        <v>1950</v>
      </c>
      <c r="F181" s="84" t="s">
        <v>1951</v>
      </c>
      <c r="G181" s="84" t="s">
        <v>196</v>
      </c>
      <c r="H181" s="123" t="s">
        <v>1952</v>
      </c>
      <c r="I181" s="123"/>
      <c r="J181" s="248"/>
      <c r="K181" s="85" t="s">
        <v>1953</v>
      </c>
      <c r="L181" s="249"/>
      <c r="M181" s="87" t="s">
        <v>159</v>
      </c>
      <c r="N181" s="93" t="s">
        <v>1599</v>
      </c>
      <c r="O181" s="88" t="s">
        <v>1600</v>
      </c>
      <c r="P181" s="89"/>
      <c r="Q181" s="235" t="s">
        <v>1954</v>
      </c>
      <c r="R181" s="235" t="s">
        <v>1955</v>
      </c>
      <c r="S181" s="84" t="s">
        <v>1769</v>
      </c>
      <c r="T181" s="83" t="s">
        <v>1956</v>
      </c>
      <c r="U181" s="124" t="s">
        <v>1957</v>
      </c>
      <c r="V181" s="172" t="s">
        <v>219</v>
      </c>
      <c r="AA181" s="115">
        <f>IF(OR(J181="Fail",ISBLANK(J181)),INDEX('Issue Code Table'!C:C,MATCH(N:N,'Issue Code Table'!A:A,0)),IF(M181="Critical",6,IF(M181="Significant",5,IF(M181="Moderate",3,2))))</f>
        <v>5</v>
      </c>
    </row>
    <row r="182" spans="1:27" s="73" customFormat="1" ht="83.15" customHeight="1" x14ac:dyDescent="0.25">
      <c r="A182" s="82" t="s">
        <v>1958</v>
      </c>
      <c r="B182" s="83" t="s">
        <v>711</v>
      </c>
      <c r="C182" s="83" t="s">
        <v>712</v>
      </c>
      <c r="D182" s="123" t="s">
        <v>193</v>
      </c>
      <c r="E182" s="84" t="s">
        <v>1959</v>
      </c>
      <c r="F182" s="84" t="s">
        <v>1960</v>
      </c>
      <c r="G182" s="84" t="s">
        <v>196</v>
      </c>
      <c r="H182" s="123" t="s">
        <v>1961</v>
      </c>
      <c r="I182" s="123"/>
      <c r="J182" s="248"/>
      <c r="K182" s="85" t="s">
        <v>1962</v>
      </c>
      <c r="L182" s="249"/>
      <c r="M182" s="87" t="s">
        <v>199</v>
      </c>
      <c r="N182" s="93" t="s">
        <v>718</v>
      </c>
      <c r="O182" s="88" t="s">
        <v>719</v>
      </c>
      <c r="P182" s="89"/>
      <c r="Q182" s="235" t="s">
        <v>1963</v>
      </c>
      <c r="R182" s="235" t="s">
        <v>1964</v>
      </c>
      <c r="S182" s="84" t="s">
        <v>1769</v>
      </c>
      <c r="T182" s="83" t="s">
        <v>1965</v>
      </c>
      <c r="U182" s="124" t="s">
        <v>1966</v>
      </c>
      <c r="V182" s="172"/>
      <c r="AA182" s="115">
        <f>IF(OR(J182="Fail",ISBLANK(J182)),INDEX('Issue Code Table'!C:C,MATCH(N:N,'Issue Code Table'!A:A,0)),IF(M182="Critical",6,IF(M182="Significant",5,IF(M182="Moderate",3,2))))</f>
        <v>5</v>
      </c>
    </row>
    <row r="183" spans="1:27" s="73" customFormat="1" ht="83.15" customHeight="1" x14ac:dyDescent="0.25">
      <c r="A183" s="82" t="s">
        <v>1967</v>
      </c>
      <c r="B183" s="83" t="s">
        <v>711</v>
      </c>
      <c r="C183" s="83" t="s">
        <v>712</v>
      </c>
      <c r="D183" s="123" t="s">
        <v>193</v>
      </c>
      <c r="E183" s="84" t="s">
        <v>1968</v>
      </c>
      <c r="F183" s="84" t="s">
        <v>1969</v>
      </c>
      <c r="G183" s="84" t="s">
        <v>196</v>
      </c>
      <c r="H183" s="123" t="s">
        <v>1970</v>
      </c>
      <c r="I183" s="123"/>
      <c r="J183" s="248"/>
      <c r="K183" s="85" t="s">
        <v>1971</v>
      </c>
      <c r="L183" s="249"/>
      <c r="M183" s="87" t="s">
        <v>159</v>
      </c>
      <c r="N183" s="93" t="s">
        <v>718</v>
      </c>
      <c r="O183" s="88" t="s">
        <v>719</v>
      </c>
      <c r="P183" s="89"/>
      <c r="Q183" s="235" t="s">
        <v>1963</v>
      </c>
      <c r="R183" s="235" t="s">
        <v>1972</v>
      </c>
      <c r="S183" s="84" t="s">
        <v>1973</v>
      </c>
      <c r="T183" s="83" t="s">
        <v>1974</v>
      </c>
      <c r="U183" s="124" t="s">
        <v>1975</v>
      </c>
      <c r="V183" s="172" t="s">
        <v>219</v>
      </c>
      <c r="AA183" s="115">
        <f>IF(OR(J183="Fail",ISBLANK(J183)),INDEX('Issue Code Table'!C:C,MATCH(N:N,'Issue Code Table'!A:A,0)),IF(M183="Critical",6,IF(M183="Significant",5,IF(M183="Moderate",3,2))))</f>
        <v>5</v>
      </c>
    </row>
    <row r="184" spans="1:27" s="73" customFormat="1" ht="83.15" customHeight="1" x14ac:dyDescent="0.25">
      <c r="A184" s="82" t="s">
        <v>1976</v>
      </c>
      <c r="B184" s="83" t="s">
        <v>711</v>
      </c>
      <c r="C184" s="83" t="s">
        <v>712</v>
      </c>
      <c r="D184" s="123" t="s">
        <v>193</v>
      </c>
      <c r="E184" s="84" t="s">
        <v>1977</v>
      </c>
      <c r="F184" s="84" t="s">
        <v>1978</v>
      </c>
      <c r="G184" s="84" t="s">
        <v>196</v>
      </c>
      <c r="H184" s="123" t="s">
        <v>1979</v>
      </c>
      <c r="I184" s="123"/>
      <c r="J184" s="248"/>
      <c r="K184" s="85" t="s">
        <v>1980</v>
      </c>
      <c r="L184" s="250" t="s">
        <v>1981</v>
      </c>
      <c r="M184" s="87" t="s">
        <v>159</v>
      </c>
      <c r="N184" s="93" t="s">
        <v>718</v>
      </c>
      <c r="O184" s="88" t="s">
        <v>719</v>
      </c>
      <c r="P184" s="89"/>
      <c r="Q184" s="235" t="s">
        <v>1963</v>
      </c>
      <c r="R184" s="235" t="s">
        <v>1982</v>
      </c>
      <c r="S184" s="84" t="s">
        <v>1769</v>
      </c>
      <c r="T184" s="83" t="s">
        <v>1983</v>
      </c>
      <c r="U184" s="124" t="s">
        <v>1984</v>
      </c>
      <c r="V184" s="172" t="s">
        <v>219</v>
      </c>
      <c r="AA184" s="115">
        <f>IF(OR(J184="Fail",ISBLANK(J184)),INDEX('Issue Code Table'!C:C,MATCH(N:N,'Issue Code Table'!A:A,0)),IF(M184="Critical",6,IF(M184="Significant",5,IF(M184="Moderate",3,2))))</f>
        <v>5</v>
      </c>
    </row>
    <row r="185" spans="1:27" s="73" customFormat="1" ht="83.15" customHeight="1" x14ac:dyDescent="0.25">
      <c r="A185" s="82" t="s">
        <v>1985</v>
      </c>
      <c r="B185" s="83" t="s">
        <v>711</v>
      </c>
      <c r="C185" s="83" t="s">
        <v>712</v>
      </c>
      <c r="D185" s="123" t="s">
        <v>193</v>
      </c>
      <c r="E185" s="84" t="s">
        <v>1986</v>
      </c>
      <c r="F185" s="84" t="s">
        <v>1987</v>
      </c>
      <c r="G185" s="84" t="s">
        <v>196</v>
      </c>
      <c r="H185" s="123" t="s">
        <v>1988</v>
      </c>
      <c r="I185" s="123"/>
      <c r="J185" s="248"/>
      <c r="K185" s="85" t="s">
        <v>1989</v>
      </c>
      <c r="L185" s="249"/>
      <c r="M185" s="87" t="s">
        <v>199</v>
      </c>
      <c r="N185" s="93" t="s">
        <v>1777</v>
      </c>
      <c r="O185" s="88" t="s">
        <v>1778</v>
      </c>
      <c r="P185" s="89"/>
      <c r="Q185" s="235" t="s">
        <v>1963</v>
      </c>
      <c r="R185" s="235" t="s">
        <v>1990</v>
      </c>
      <c r="S185" s="84" t="s">
        <v>1769</v>
      </c>
      <c r="T185" s="83" t="s">
        <v>1991</v>
      </c>
      <c r="U185" s="124" t="s">
        <v>1992</v>
      </c>
      <c r="V185" s="172"/>
      <c r="AA185" s="115">
        <f>IF(OR(J185="Fail",ISBLANK(J185)),INDEX('Issue Code Table'!C:C,MATCH(N:N,'Issue Code Table'!A:A,0)),IF(M185="Critical",6,IF(M185="Significant",5,IF(M185="Moderate",3,2))))</f>
        <v>4</v>
      </c>
    </row>
    <row r="186" spans="1:27" s="73" customFormat="1" ht="83.15" customHeight="1" x14ac:dyDescent="0.25">
      <c r="A186" s="82" t="s">
        <v>1993</v>
      </c>
      <c r="B186" s="83" t="s">
        <v>711</v>
      </c>
      <c r="C186" s="83" t="s">
        <v>712</v>
      </c>
      <c r="D186" s="123" t="s">
        <v>193</v>
      </c>
      <c r="E186" s="84" t="s">
        <v>1994</v>
      </c>
      <c r="F186" s="84" t="s">
        <v>1995</v>
      </c>
      <c r="G186" s="84" t="s">
        <v>196</v>
      </c>
      <c r="H186" s="123" t="s">
        <v>1996</v>
      </c>
      <c r="I186" s="123"/>
      <c r="J186" s="248"/>
      <c r="K186" s="85" t="s">
        <v>1997</v>
      </c>
      <c r="L186" s="249"/>
      <c r="M186" s="87" t="s">
        <v>199</v>
      </c>
      <c r="N186" s="93" t="s">
        <v>718</v>
      </c>
      <c r="O186" s="88" t="s">
        <v>719</v>
      </c>
      <c r="P186" s="89"/>
      <c r="Q186" s="235" t="s">
        <v>1963</v>
      </c>
      <c r="R186" s="235" t="s">
        <v>1998</v>
      </c>
      <c r="S186" s="84" t="s">
        <v>1769</v>
      </c>
      <c r="T186" s="83" t="s">
        <v>1999</v>
      </c>
      <c r="U186" s="124" t="s">
        <v>2000</v>
      </c>
      <c r="V186" s="172"/>
      <c r="AA186" s="115">
        <f>IF(OR(J186="Fail",ISBLANK(J186)),INDEX('Issue Code Table'!C:C,MATCH(N:N,'Issue Code Table'!A:A,0)),IF(M186="Critical",6,IF(M186="Significant",5,IF(M186="Moderate",3,2))))</f>
        <v>5</v>
      </c>
    </row>
    <row r="187" spans="1:27" s="73" customFormat="1" ht="83.15" customHeight="1" x14ac:dyDescent="0.25">
      <c r="A187" s="82" t="s">
        <v>2001</v>
      </c>
      <c r="B187" s="83" t="s">
        <v>327</v>
      </c>
      <c r="C187" s="83" t="s">
        <v>328</v>
      </c>
      <c r="D187" s="123" t="s">
        <v>193</v>
      </c>
      <c r="E187" s="84" t="s">
        <v>2002</v>
      </c>
      <c r="F187" s="84" t="s">
        <v>2003</v>
      </c>
      <c r="G187" s="84" t="s">
        <v>2004</v>
      </c>
      <c r="H187" s="123" t="s">
        <v>2005</v>
      </c>
      <c r="I187" s="123"/>
      <c r="J187" s="248"/>
      <c r="K187" s="85" t="s">
        <v>2006</v>
      </c>
      <c r="L187" s="249"/>
      <c r="M187" s="87" t="s">
        <v>199</v>
      </c>
      <c r="N187" s="93" t="s">
        <v>1308</v>
      </c>
      <c r="O187" s="88" t="s">
        <v>1309</v>
      </c>
      <c r="P187" s="89"/>
      <c r="Q187" s="235" t="s">
        <v>2007</v>
      </c>
      <c r="R187" s="235" t="s">
        <v>2008</v>
      </c>
      <c r="S187" s="84" t="s">
        <v>2009</v>
      </c>
      <c r="T187" s="83" t="s">
        <v>2010</v>
      </c>
      <c r="U187" s="124" t="s">
        <v>2011</v>
      </c>
      <c r="V187" s="172"/>
      <c r="AA187" s="115">
        <f>IF(OR(J187="Fail",ISBLANK(J187)),INDEX('Issue Code Table'!C:C,MATCH(N:N,'Issue Code Table'!A:A,0)),IF(M187="Critical",6,IF(M187="Significant",5,IF(M187="Moderate",3,2))))</f>
        <v>3</v>
      </c>
    </row>
    <row r="188" spans="1:27" s="73" customFormat="1" ht="83.15" customHeight="1" x14ac:dyDescent="0.25">
      <c r="A188" s="82" t="s">
        <v>2012</v>
      </c>
      <c r="B188" s="83" t="s">
        <v>327</v>
      </c>
      <c r="C188" s="83" t="s">
        <v>328</v>
      </c>
      <c r="D188" s="123" t="s">
        <v>193</v>
      </c>
      <c r="E188" s="84" t="s">
        <v>2013</v>
      </c>
      <c r="F188" s="84" t="s">
        <v>2014</v>
      </c>
      <c r="G188" s="84" t="s">
        <v>2015</v>
      </c>
      <c r="H188" s="123" t="s">
        <v>2016</v>
      </c>
      <c r="I188" s="123"/>
      <c r="J188" s="248"/>
      <c r="K188" s="85" t="s">
        <v>2017</v>
      </c>
      <c r="L188" s="249"/>
      <c r="M188" s="87" t="s">
        <v>199</v>
      </c>
      <c r="N188" s="93" t="s">
        <v>665</v>
      </c>
      <c r="O188" s="88" t="s">
        <v>666</v>
      </c>
      <c r="P188" s="89"/>
      <c r="Q188" s="235" t="s">
        <v>2007</v>
      </c>
      <c r="R188" s="235" t="s">
        <v>2018</v>
      </c>
      <c r="S188" s="84" t="s">
        <v>2019</v>
      </c>
      <c r="T188" s="83" t="s">
        <v>2020</v>
      </c>
      <c r="U188" s="124" t="s">
        <v>2021</v>
      </c>
      <c r="V188" s="172"/>
      <c r="AA188" s="115">
        <f>IF(OR(J188="Fail",ISBLANK(J188)),INDEX('Issue Code Table'!C:C,MATCH(N:N,'Issue Code Table'!A:A,0)),IF(M188="Critical",6,IF(M188="Significant",5,IF(M188="Moderate",3,2))))</f>
        <v>4</v>
      </c>
    </row>
    <row r="189" spans="1:27" s="73" customFormat="1" ht="83.15" customHeight="1" x14ac:dyDescent="0.25">
      <c r="A189" s="82" t="s">
        <v>2022</v>
      </c>
      <c r="B189" s="84" t="s">
        <v>304</v>
      </c>
      <c r="C189" s="239" t="s">
        <v>305</v>
      </c>
      <c r="D189" s="123" t="s">
        <v>193</v>
      </c>
      <c r="E189" s="84" t="s">
        <v>2023</v>
      </c>
      <c r="F189" s="84" t="s">
        <v>2024</v>
      </c>
      <c r="G189" s="84" t="s">
        <v>2025</v>
      </c>
      <c r="H189" s="123" t="s">
        <v>2026</v>
      </c>
      <c r="I189" s="123"/>
      <c r="J189" s="248"/>
      <c r="K189" s="85" t="s">
        <v>2027</v>
      </c>
      <c r="L189" s="249"/>
      <c r="M189" s="87" t="s">
        <v>159</v>
      </c>
      <c r="N189" s="93" t="s">
        <v>686</v>
      </c>
      <c r="O189" s="88" t="s">
        <v>687</v>
      </c>
      <c r="P189" s="89"/>
      <c r="Q189" s="235" t="s">
        <v>2028</v>
      </c>
      <c r="R189" s="235" t="s">
        <v>2029</v>
      </c>
      <c r="S189" s="84" t="s">
        <v>2030</v>
      </c>
      <c r="T189" s="83" t="s">
        <v>2031</v>
      </c>
      <c r="U189" s="124" t="s">
        <v>2032</v>
      </c>
      <c r="V189" s="172" t="s">
        <v>219</v>
      </c>
      <c r="AA189" s="115">
        <f>IF(OR(J189="Fail",ISBLANK(J189)),INDEX('Issue Code Table'!C:C,MATCH(N:N,'Issue Code Table'!A:A,0)),IF(M189="Critical",6,IF(M189="Significant",5,IF(M189="Moderate",3,2))))</f>
        <v>5</v>
      </c>
    </row>
    <row r="190" spans="1:27" s="73" customFormat="1" ht="83.15" customHeight="1" x14ac:dyDescent="0.25">
      <c r="A190" s="82" t="s">
        <v>2033</v>
      </c>
      <c r="B190" s="83" t="s">
        <v>191</v>
      </c>
      <c r="C190" s="83" t="s">
        <v>192</v>
      </c>
      <c r="D190" s="123" t="s">
        <v>193</v>
      </c>
      <c r="E190" s="84" t="s">
        <v>2034</v>
      </c>
      <c r="F190" s="84" t="s">
        <v>2035</v>
      </c>
      <c r="G190" s="84" t="s">
        <v>2036</v>
      </c>
      <c r="H190" s="123" t="s">
        <v>2037</v>
      </c>
      <c r="I190" s="128"/>
      <c r="J190" s="83"/>
      <c r="K190" s="85" t="s">
        <v>2038</v>
      </c>
      <c r="L190" s="247"/>
      <c r="M190" s="87" t="s">
        <v>199</v>
      </c>
      <c r="N190" s="93" t="s">
        <v>665</v>
      </c>
      <c r="O190" s="88" t="s">
        <v>666</v>
      </c>
      <c r="P190" s="89"/>
      <c r="Q190" s="235" t="s">
        <v>2039</v>
      </c>
      <c r="R190" s="235" t="s">
        <v>2040</v>
      </c>
      <c r="S190" s="84" t="s">
        <v>2041</v>
      </c>
      <c r="T190" s="83" t="s">
        <v>2042</v>
      </c>
      <c r="U190" s="124" t="s">
        <v>2043</v>
      </c>
      <c r="V190" s="172"/>
      <c r="AA190" s="115">
        <f>IF(OR(J190="Fail",ISBLANK(J190)),INDEX('Issue Code Table'!C:C,MATCH(N:N,'Issue Code Table'!A:A,0)),IF(M190="Critical",6,IF(M190="Significant",5,IF(M190="Moderate",3,2))))</f>
        <v>4</v>
      </c>
    </row>
    <row r="191" spans="1:27" s="73" customFormat="1" ht="83.15" customHeight="1" x14ac:dyDescent="0.25">
      <c r="A191" s="82" t="s">
        <v>2044</v>
      </c>
      <c r="B191" s="83" t="s">
        <v>191</v>
      </c>
      <c r="C191" s="83" t="s">
        <v>192</v>
      </c>
      <c r="D191" s="123" t="s">
        <v>193</v>
      </c>
      <c r="E191" s="84" t="s">
        <v>2045</v>
      </c>
      <c r="F191" s="84" t="s">
        <v>2046</v>
      </c>
      <c r="G191" s="84" t="s">
        <v>2047</v>
      </c>
      <c r="H191" s="123" t="s">
        <v>2048</v>
      </c>
      <c r="I191" s="128"/>
      <c r="J191" s="83"/>
      <c r="K191" s="85" t="s">
        <v>2049</v>
      </c>
      <c r="L191" s="247"/>
      <c r="M191" s="87" t="s">
        <v>159</v>
      </c>
      <c r="N191" s="93" t="s">
        <v>213</v>
      </c>
      <c r="O191" s="88" t="s">
        <v>214</v>
      </c>
      <c r="P191" s="89"/>
      <c r="Q191" s="235" t="s">
        <v>2039</v>
      </c>
      <c r="R191" s="235" t="s">
        <v>2050</v>
      </c>
      <c r="S191" s="84" t="s">
        <v>2041</v>
      </c>
      <c r="T191" s="83" t="s">
        <v>2051</v>
      </c>
      <c r="U191" s="124" t="s">
        <v>2052</v>
      </c>
      <c r="V191" s="172" t="s">
        <v>219</v>
      </c>
      <c r="AA191" s="115">
        <f>IF(OR(J191="Fail",ISBLANK(J191)),INDEX('Issue Code Table'!C:C,MATCH(N:N,'Issue Code Table'!A:A,0)),IF(M191="Critical",6,IF(M191="Significant",5,IF(M191="Moderate",3,2))))</f>
        <v>5</v>
      </c>
    </row>
    <row r="192" spans="1:27" s="73" customFormat="1" ht="83.15" customHeight="1" x14ac:dyDescent="0.25">
      <c r="A192" s="82" t="s">
        <v>2053</v>
      </c>
      <c r="B192" s="84" t="s">
        <v>304</v>
      </c>
      <c r="C192" s="239" t="s">
        <v>305</v>
      </c>
      <c r="D192" s="123" t="s">
        <v>193</v>
      </c>
      <c r="E192" s="84" t="s">
        <v>2054</v>
      </c>
      <c r="F192" s="84" t="s">
        <v>2046</v>
      </c>
      <c r="G192" s="84" t="s">
        <v>2055</v>
      </c>
      <c r="H192" s="123" t="s">
        <v>2056</v>
      </c>
      <c r="I192" s="128"/>
      <c r="J192" s="83"/>
      <c r="K192" s="85" t="s">
        <v>2057</v>
      </c>
      <c r="L192" s="247"/>
      <c r="M192" s="87" t="s">
        <v>159</v>
      </c>
      <c r="N192" s="93" t="s">
        <v>310</v>
      </c>
      <c r="O192" s="88" t="s">
        <v>311</v>
      </c>
      <c r="P192" s="89"/>
      <c r="Q192" s="235" t="s">
        <v>2039</v>
      </c>
      <c r="R192" s="235" t="s">
        <v>2058</v>
      </c>
      <c r="S192" s="84" t="s">
        <v>2041</v>
      </c>
      <c r="T192" s="83" t="s">
        <v>2059</v>
      </c>
      <c r="U192" s="124" t="s">
        <v>2060</v>
      </c>
      <c r="V192" s="172" t="s">
        <v>219</v>
      </c>
      <c r="AA192" s="115">
        <f>IF(OR(J192="Fail",ISBLANK(J192)),INDEX('Issue Code Table'!C:C,MATCH(N:N,'Issue Code Table'!A:A,0)),IF(M192="Critical",6,IF(M192="Significant",5,IF(M192="Moderate",3,2))))</f>
        <v>5</v>
      </c>
    </row>
    <row r="193" spans="1:27" s="73" customFormat="1" ht="83.15" customHeight="1" x14ac:dyDescent="0.25">
      <c r="A193" s="82" t="s">
        <v>2061</v>
      </c>
      <c r="B193" s="83" t="s">
        <v>191</v>
      </c>
      <c r="C193" s="83" t="s">
        <v>192</v>
      </c>
      <c r="D193" s="123" t="s">
        <v>193</v>
      </c>
      <c r="E193" s="84" t="s">
        <v>2062</v>
      </c>
      <c r="F193" s="84" t="s">
        <v>2063</v>
      </c>
      <c r="G193" s="84" t="s">
        <v>2064</v>
      </c>
      <c r="H193" s="123" t="s">
        <v>2065</v>
      </c>
      <c r="I193" s="128"/>
      <c r="J193" s="83"/>
      <c r="K193" s="85" t="s">
        <v>2066</v>
      </c>
      <c r="L193" s="247"/>
      <c r="M193" s="87" t="s">
        <v>159</v>
      </c>
      <c r="N193" s="93" t="s">
        <v>248</v>
      </c>
      <c r="O193" s="88" t="s">
        <v>249</v>
      </c>
      <c r="P193" s="89"/>
      <c r="Q193" s="235" t="s">
        <v>2039</v>
      </c>
      <c r="R193" s="235" t="s">
        <v>2067</v>
      </c>
      <c r="S193" s="84" t="s">
        <v>2041</v>
      </c>
      <c r="T193" s="83" t="s">
        <v>2068</v>
      </c>
      <c r="U193" s="124" t="s">
        <v>2069</v>
      </c>
      <c r="V193" s="172" t="s">
        <v>219</v>
      </c>
      <c r="AA193" s="115">
        <f>IF(OR(J193="Fail",ISBLANK(J193)),INDEX('Issue Code Table'!C:C,MATCH(N:N,'Issue Code Table'!A:A,0)),IF(M193="Critical",6,IF(M193="Significant",5,IF(M193="Moderate",3,2))))</f>
        <v>4</v>
      </c>
    </row>
    <row r="194" spans="1:27" s="73" customFormat="1" ht="83.15" customHeight="1" x14ac:dyDescent="0.25">
      <c r="A194" s="82" t="s">
        <v>2070</v>
      </c>
      <c r="B194" s="83" t="s">
        <v>191</v>
      </c>
      <c r="C194" s="83" t="s">
        <v>192</v>
      </c>
      <c r="D194" s="123" t="s">
        <v>193</v>
      </c>
      <c r="E194" s="84" t="s">
        <v>2071</v>
      </c>
      <c r="F194" s="84" t="s">
        <v>2072</v>
      </c>
      <c r="G194" s="84" t="s">
        <v>2073</v>
      </c>
      <c r="H194" s="123" t="s">
        <v>2074</v>
      </c>
      <c r="I194" s="128"/>
      <c r="J194" s="83"/>
      <c r="K194" s="85" t="s">
        <v>2075</v>
      </c>
      <c r="L194" s="251" t="s">
        <v>2076</v>
      </c>
      <c r="M194" s="87" t="s">
        <v>159</v>
      </c>
      <c r="N194" s="93" t="s">
        <v>237</v>
      </c>
      <c r="O194" s="88" t="s">
        <v>238</v>
      </c>
      <c r="P194" s="89"/>
      <c r="Q194" s="235" t="s">
        <v>2039</v>
      </c>
      <c r="R194" s="235" t="s">
        <v>2077</v>
      </c>
      <c r="S194" s="84" t="s">
        <v>2041</v>
      </c>
      <c r="T194" s="83" t="s">
        <v>2078</v>
      </c>
      <c r="U194" s="124" t="s">
        <v>2079</v>
      </c>
      <c r="V194" s="172" t="s">
        <v>219</v>
      </c>
      <c r="AA194" s="115">
        <f>IF(OR(J194="Fail",ISBLANK(J194)),INDEX('Issue Code Table'!C:C,MATCH(N:N,'Issue Code Table'!A:A,0)),IF(M194="Critical",6,IF(M194="Significant",5,IF(M194="Moderate",3,2))))</f>
        <v>6</v>
      </c>
    </row>
    <row r="195" spans="1:27" s="73" customFormat="1" ht="83.15" customHeight="1" x14ac:dyDescent="0.25">
      <c r="A195" s="82" t="s">
        <v>2080</v>
      </c>
      <c r="B195" s="83" t="s">
        <v>191</v>
      </c>
      <c r="C195" s="83" t="s">
        <v>192</v>
      </c>
      <c r="D195" s="123" t="s">
        <v>193</v>
      </c>
      <c r="E195" s="84" t="s">
        <v>2081</v>
      </c>
      <c r="F195" s="84" t="s">
        <v>2082</v>
      </c>
      <c r="G195" s="84" t="s">
        <v>2083</v>
      </c>
      <c r="H195" s="123" t="s">
        <v>2084</v>
      </c>
      <c r="I195" s="123"/>
      <c r="J195" s="248"/>
      <c r="K195" s="85" t="s">
        <v>2085</v>
      </c>
      <c r="L195" s="249"/>
      <c r="M195" s="87" t="s">
        <v>159</v>
      </c>
      <c r="N195" s="93" t="s">
        <v>213</v>
      </c>
      <c r="O195" s="88" t="s">
        <v>214</v>
      </c>
      <c r="P195" s="89"/>
      <c r="Q195" s="235" t="s">
        <v>2039</v>
      </c>
      <c r="R195" s="235" t="s">
        <v>2086</v>
      </c>
      <c r="S195" s="84" t="s">
        <v>2041</v>
      </c>
      <c r="T195" s="83" t="s">
        <v>2087</v>
      </c>
      <c r="U195" s="124" t="s">
        <v>2088</v>
      </c>
      <c r="V195" s="172" t="s">
        <v>219</v>
      </c>
      <c r="AA195" s="115">
        <f>IF(OR(J195="Fail",ISBLANK(J195)),INDEX('Issue Code Table'!C:C,MATCH(N:N,'Issue Code Table'!A:A,0)),IF(M195="Critical",6,IF(M195="Significant",5,IF(M195="Moderate",3,2))))</f>
        <v>5</v>
      </c>
    </row>
    <row r="196" spans="1:27" s="73" customFormat="1" ht="83.15" customHeight="1" x14ac:dyDescent="0.25">
      <c r="A196" s="82" t="s">
        <v>2089</v>
      </c>
      <c r="B196" s="84" t="s">
        <v>304</v>
      </c>
      <c r="C196" s="239" t="s">
        <v>305</v>
      </c>
      <c r="D196" s="123" t="s">
        <v>193</v>
      </c>
      <c r="E196" s="84" t="s">
        <v>2090</v>
      </c>
      <c r="F196" s="84" t="s">
        <v>2091</v>
      </c>
      <c r="G196" s="84" t="s">
        <v>2092</v>
      </c>
      <c r="H196" s="123" t="s">
        <v>2093</v>
      </c>
      <c r="I196" s="128"/>
      <c r="J196" s="83"/>
      <c r="K196" s="85" t="s">
        <v>2094</v>
      </c>
      <c r="L196" s="247"/>
      <c r="M196" s="87" t="s">
        <v>159</v>
      </c>
      <c r="N196" s="93" t="s">
        <v>310</v>
      </c>
      <c r="O196" s="88" t="s">
        <v>311</v>
      </c>
      <c r="P196" s="89"/>
      <c r="Q196" s="235" t="s">
        <v>2095</v>
      </c>
      <c r="R196" s="235" t="s">
        <v>2096</v>
      </c>
      <c r="S196" s="84" t="s">
        <v>2097</v>
      </c>
      <c r="T196" s="83" t="s">
        <v>2098</v>
      </c>
      <c r="U196" s="124" t="s">
        <v>2099</v>
      </c>
      <c r="V196" s="172" t="s">
        <v>219</v>
      </c>
      <c r="AA196" s="115">
        <f>IF(OR(J196="Fail",ISBLANK(J196)),INDEX('Issue Code Table'!C:C,MATCH(N:N,'Issue Code Table'!A:A,0)),IF(M196="Critical",6,IF(M196="Significant",5,IF(M196="Moderate",3,2))))</f>
        <v>5</v>
      </c>
    </row>
    <row r="197" spans="1:27" s="73" customFormat="1" ht="83.15" customHeight="1" x14ac:dyDescent="0.25">
      <c r="A197" s="82" t="s">
        <v>2100</v>
      </c>
      <c r="B197" s="84" t="s">
        <v>304</v>
      </c>
      <c r="C197" s="239" t="s">
        <v>305</v>
      </c>
      <c r="D197" s="123" t="s">
        <v>193</v>
      </c>
      <c r="E197" s="84" t="s">
        <v>2101</v>
      </c>
      <c r="F197" s="84" t="s">
        <v>2102</v>
      </c>
      <c r="G197" s="84" t="s">
        <v>2103</v>
      </c>
      <c r="H197" s="123" t="s">
        <v>2104</v>
      </c>
      <c r="I197" s="128"/>
      <c r="J197" s="83"/>
      <c r="K197" s="85" t="s">
        <v>2105</v>
      </c>
      <c r="L197" s="247"/>
      <c r="M197" s="87" t="s">
        <v>159</v>
      </c>
      <c r="N197" s="93" t="s">
        <v>686</v>
      </c>
      <c r="O197" s="88" t="s">
        <v>687</v>
      </c>
      <c r="P197" s="89"/>
      <c r="Q197" s="235" t="s">
        <v>2095</v>
      </c>
      <c r="R197" s="235" t="s">
        <v>2106</v>
      </c>
      <c r="S197" s="84" t="s">
        <v>2107</v>
      </c>
      <c r="T197" s="83" t="s">
        <v>2108</v>
      </c>
      <c r="U197" s="124" t="s">
        <v>2109</v>
      </c>
      <c r="V197" s="172" t="s">
        <v>219</v>
      </c>
      <c r="AA197" s="115">
        <f>IF(OR(J197="Fail",ISBLANK(J197)),INDEX('Issue Code Table'!C:C,MATCH(N:N,'Issue Code Table'!A:A,0)),IF(M197="Critical",6,IF(M197="Significant",5,IF(M197="Moderate",3,2))))</f>
        <v>5</v>
      </c>
    </row>
    <row r="198" spans="1:27" s="73" customFormat="1" ht="83.15" customHeight="1" x14ac:dyDescent="0.25">
      <c r="A198" s="82" t="s">
        <v>2110</v>
      </c>
      <c r="B198" s="83" t="s">
        <v>327</v>
      </c>
      <c r="C198" s="83" t="s">
        <v>328</v>
      </c>
      <c r="D198" s="123" t="s">
        <v>193</v>
      </c>
      <c r="E198" s="84" t="s">
        <v>2111</v>
      </c>
      <c r="F198" s="84" t="s">
        <v>2112</v>
      </c>
      <c r="G198" s="84" t="s">
        <v>2113</v>
      </c>
      <c r="H198" s="123" t="s">
        <v>2114</v>
      </c>
      <c r="I198" s="128"/>
      <c r="J198" s="83"/>
      <c r="K198" s="85" t="s">
        <v>2115</v>
      </c>
      <c r="L198" s="247"/>
      <c r="M198" s="87" t="s">
        <v>199</v>
      </c>
      <c r="N198" s="93" t="s">
        <v>1320</v>
      </c>
      <c r="O198" s="88" t="s">
        <v>2116</v>
      </c>
      <c r="P198" s="89"/>
      <c r="Q198" s="235" t="s">
        <v>2095</v>
      </c>
      <c r="R198" s="235" t="s">
        <v>2117</v>
      </c>
      <c r="S198" s="84" t="s">
        <v>2107</v>
      </c>
      <c r="T198" s="83" t="s">
        <v>2118</v>
      </c>
      <c r="U198" s="124" t="s">
        <v>2119</v>
      </c>
      <c r="V198" s="172"/>
      <c r="AA198" s="115">
        <f>IF(OR(J198="Fail",ISBLANK(J198)),INDEX('Issue Code Table'!C:C,MATCH(N:N,'Issue Code Table'!A:A,0)),IF(M198="Critical",6,IF(M198="Significant",5,IF(M198="Moderate",3,2))))</f>
        <v>5</v>
      </c>
    </row>
    <row r="199" spans="1:27" s="73" customFormat="1" ht="83.15" customHeight="1" x14ac:dyDescent="0.25">
      <c r="A199" s="82" t="s">
        <v>2120</v>
      </c>
      <c r="B199" s="83" t="s">
        <v>327</v>
      </c>
      <c r="C199" s="83" t="s">
        <v>328</v>
      </c>
      <c r="D199" s="123" t="s">
        <v>193</v>
      </c>
      <c r="E199" s="84" t="s">
        <v>2121</v>
      </c>
      <c r="F199" s="84" t="s">
        <v>2122</v>
      </c>
      <c r="G199" s="84" t="s">
        <v>2123</v>
      </c>
      <c r="H199" s="123" t="s">
        <v>2124</v>
      </c>
      <c r="I199" s="128"/>
      <c r="J199" s="83"/>
      <c r="K199" s="85" t="s">
        <v>2125</v>
      </c>
      <c r="L199" s="247"/>
      <c r="M199" s="87" t="s">
        <v>159</v>
      </c>
      <c r="N199" s="93" t="s">
        <v>686</v>
      </c>
      <c r="O199" s="88" t="s">
        <v>687</v>
      </c>
      <c r="P199" s="89"/>
      <c r="Q199" s="235" t="s">
        <v>2095</v>
      </c>
      <c r="R199" s="235" t="s">
        <v>2126</v>
      </c>
      <c r="S199" s="84" t="s">
        <v>2127</v>
      </c>
      <c r="T199" s="83" t="s">
        <v>2128</v>
      </c>
      <c r="U199" s="124" t="s">
        <v>2129</v>
      </c>
      <c r="V199" s="172" t="s">
        <v>219</v>
      </c>
      <c r="AA199" s="115">
        <f>IF(OR(J199="Fail",ISBLANK(J199)),INDEX('Issue Code Table'!C:C,MATCH(N:N,'Issue Code Table'!A:A,0)),IF(M199="Critical",6,IF(M199="Significant",5,IF(M199="Moderate",3,2))))</f>
        <v>5</v>
      </c>
    </row>
    <row r="200" spans="1:27" s="73" customFormat="1" ht="83.15" customHeight="1" x14ac:dyDescent="0.25">
      <c r="A200" s="82" t="s">
        <v>2130</v>
      </c>
      <c r="B200" s="83" t="s">
        <v>2131</v>
      </c>
      <c r="C200" s="83" t="s">
        <v>2132</v>
      </c>
      <c r="D200" s="123" t="s">
        <v>193</v>
      </c>
      <c r="E200" s="84" t="s">
        <v>2133</v>
      </c>
      <c r="F200" s="84" t="s">
        <v>2134</v>
      </c>
      <c r="G200" s="84" t="s">
        <v>2135</v>
      </c>
      <c r="H200" s="123" t="s">
        <v>2136</v>
      </c>
      <c r="I200" s="123"/>
      <c r="J200" s="248"/>
      <c r="K200" s="85" t="s">
        <v>2137</v>
      </c>
      <c r="L200" s="249"/>
      <c r="M200" s="87" t="s">
        <v>159</v>
      </c>
      <c r="N200" s="93" t="s">
        <v>686</v>
      </c>
      <c r="O200" s="88" t="s">
        <v>687</v>
      </c>
      <c r="P200" s="89"/>
      <c r="Q200" s="235" t="s">
        <v>2095</v>
      </c>
      <c r="R200" s="235" t="s">
        <v>2138</v>
      </c>
      <c r="S200" s="84" t="s">
        <v>2139</v>
      </c>
      <c r="T200" s="83" t="s">
        <v>2140</v>
      </c>
      <c r="U200" s="124" t="s">
        <v>2141</v>
      </c>
      <c r="V200" s="172" t="s">
        <v>219</v>
      </c>
      <c r="AA200" s="115">
        <f>IF(OR(J200="Fail",ISBLANK(J200)),INDEX('Issue Code Table'!C:C,MATCH(N:N,'Issue Code Table'!A:A,0)),IF(M200="Critical",6,IF(M200="Significant",5,IF(M200="Moderate",3,2))))</f>
        <v>5</v>
      </c>
    </row>
    <row r="201" spans="1:27" s="73" customFormat="1" ht="83.15" customHeight="1" x14ac:dyDescent="0.25">
      <c r="A201" s="82" t="s">
        <v>2142</v>
      </c>
      <c r="B201" s="83" t="s">
        <v>2143</v>
      </c>
      <c r="C201" s="83" t="s">
        <v>2144</v>
      </c>
      <c r="D201" s="123" t="s">
        <v>193</v>
      </c>
      <c r="E201" s="84" t="s">
        <v>2145</v>
      </c>
      <c r="F201" s="84" t="s">
        <v>2146</v>
      </c>
      <c r="G201" s="84" t="s">
        <v>2147</v>
      </c>
      <c r="H201" s="123" t="s">
        <v>2148</v>
      </c>
      <c r="I201" s="123"/>
      <c r="J201" s="248"/>
      <c r="K201" s="85" t="s">
        <v>2149</v>
      </c>
      <c r="L201" s="249"/>
      <c r="M201" s="87" t="s">
        <v>159</v>
      </c>
      <c r="N201" s="93" t="s">
        <v>2150</v>
      </c>
      <c r="O201" s="88" t="s">
        <v>2151</v>
      </c>
      <c r="P201" s="89"/>
      <c r="Q201" s="235" t="s">
        <v>2095</v>
      </c>
      <c r="R201" s="235" t="s">
        <v>2152</v>
      </c>
      <c r="S201" s="84" t="s">
        <v>2153</v>
      </c>
      <c r="T201" s="83" t="s">
        <v>2154</v>
      </c>
      <c r="U201" s="124" t="s">
        <v>2155</v>
      </c>
      <c r="V201" s="172" t="s">
        <v>219</v>
      </c>
      <c r="AA201" s="115">
        <f>IF(OR(J201="Fail",ISBLANK(J201)),INDEX('Issue Code Table'!C:C,MATCH(N:N,'Issue Code Table'!A:A,0)),IF(M201="Critical",6,IF(M201="Significant",5,IF(M201="Moderate",3,2))))</f>
        <v>6</v>
      </c>
    </row>
    <row r="202" spans="1:27" s="73" customFormat="1" ht="83.15" customHeight="1" x14ac:dyDescent="0.25">
      <c r="A202" s="82" t="s">
        <v>2156</v>
      </c>
      <c r="B202" s="84" t="s">
        <v>304</v>
      </c>
      <c r="C202" s="239" t="s">
        <v>305</v>
      </c>
      <c r="D202" s="123" t="s">
        <v>193</v>
      </c>
      <c r="E202" s="84" t="s">
        <v>2157</v>
      </c>
      <c r="F202" s="84" t="s">
        <v>2158</v>
      </c>
      <c r="G202" s="84" t="s">
        <v>2159</v>
      </c>
      <c r="H202" s="123" t="s">
        <v>2160</v>
      </c>
      <c r="I202" s="123"/>
      <c r="J202" s="248"/>
      <c r="K202" s="85" t="s">
        <v>2161</v>
      </c>
      <c r="L202" s="249"/>
      <c r="M202" s="87" t="s">
        <v>159</v>
      </c>
      <c r="N202" s="93" t="s">
        <v>686</v>
      </c>
      <c r="O202" s="88" t="s">
        <v>2162</v>
      </c>
      <c r="P202" s="89"/>
      <c r="Q202" s="235" t="s">
        <v>2163</v>
      </c>
      <c r="R202" s="235" t="s">
        <v>2164</v>
      </c>
      <c r="S202" s="84" t="s">
        <v>2165</v>
      </c>
      <c r="T202" s="83" t="s">
        <v>2166</v>
      </c>
      <c r="U202" s="124" t="s">
        <v>2167</v>
      </c>
      <c r="V202" s="172" t="s">
        <v>219</v>
      </c>
      <c r="AA202" s="115">
        <f>IF(OR(J202="Fail",ISBLANK(J202)),INDEX('Issue Code Table'!C:C,MATCH(N:N,'Issue Code Table'!A:A,0)),IF(M202="Critical",6,IF(M202="Significant",5,IF(M202="Moderate",3,2))))</f>
        <v>5</v>
      </c>
    </row>
    <row r="203" spans="1:27" s="73" customFormat="1" ht="83.15" customHeight="1" x14ac:dyDescent="0.25">
      <c r="A203" s="82" t="s">
        <v>2168</v>
      </c>
      <c r="B203" s="83" t="s">
        <v>1528</v>
      </c>
      <c r="C203" s="83" t="s">
        <v>1529</v>
      </c>
      <c r="D203" s="123" t="s">
        <v>193</v>
      </c>
      <c r="E203" s="84" t="s">
        <v>2169</v>
      </c>
      <c r="F203" s="84" t="s">
        <v>2170</v>
      </c>
      <c r="G203" s="84" t="s">
        <v>2171</v>
      </c>
      <c r="H203" s="123" t="s">
        <v>2172</v>
      </c>
      <c r="I203" s="123"/>
      <c r="J203" s="248"/>
      <c r="K203" s="85" t="s">
        <v>2173</v>
      </c>
      <c r="L203" s="249"/>
      <c r="M203" s="87" t="s">
        <v>159</v>
      </c>
      <c r="N203" s="93" t="s">
        <v>686</v>
      </c>
      <c r="O203" s="88" t="s">
        <v>687</v>
      </c>
      <c r="P203" s="89"/>
      <c r="Q203" s="235" t="s">
        <v>2163</v>
      </c>
      <c r="R203" s="235" t="s">
        <v>2174</v>
      </c>
      <c r="S203" s="84" t="s">
        <v>2175</v>
      </c>
      <c r="T203" s="83" t="s">
        <v>2176</v>
      </c>
      <c r="U203" s="124" t="s">
        <v>2177</v>
      </c>
      <c r="V203" s="172" t="s">
        <v>219</v>
      </c>
      <c r="AA203" s="115">
        <f>IF(OR(J203="Fail",ISBLANK(J203)),INDEX('Issue Code Table'!C:C,MATCH(N:N,'Issue Code Table'!A:A,0)),IF(M203="Critical",6,IF(M203="Significant",5,IF(M203="Moderate",3,2))))</f>
        <v>5</v>
      </c>
    </row>
    <row r="204" spans="1:27" s="73" customFormat="1" ht="83.15" customHeight="1" x14ac:dyDescent="0.25">
      <c r="A204" s="82" t="s">
        <v>2178</v>
      </c>
      <c r="B204" s="83" t="s">
        <v>1528</v>
      </c>
      <c r="C204" s="83" t="s">
        <v>1529</v>
      </c>
      <c r="D204" s="123" t="s">
        <v>193</v>
      </c>
      <c r="E204" s="84" t="s">
        <v>2179</v>
      </c>
      <c r="F204" s="84" t="s">
        <v>2180</v>
      </c>
      <c r="G204" s="84" t="s">
        <v>2181</v>
      </c>
      <c r="H204" s="123" t="s">
        <v>2182</v>
      </c>
      <c r="I204" s="123"/>
      <c r="J204" s="248"/>
      <c r="K204" s="85" t="s">
        <v>2183</v>
      </c>
      <c r="L204" s="249"/>
      <c r="M204" s="87" t="s">
        <v>159</v>
      </c>
      <c r="N204" s="93" t="s">
        <v>686</v>
      </c>
      <c r="O204" s="88" t="s">
        <v>687</v>
      </c>
      <c r="P204" s="89"/>
      <c r="Q204" s="235" t="s">
        <v>2163</v>
      </c>
      <c r="R204" s="235" t="s">
        <v>2184</v>
      </c>
      <c r="S204" s="84" t="s">
        <v>2175</v>
      </c>
      <c r="T204" s="83" t="s">
        <v>2185</v>
      </c>
      <c r="U204" s="124" t="s">
        <v>2186</v>
      </c>
      <c r="V204" s="172" t="s">
        <v>219</v>
      </c>
      <c r="AA204" s="115">
        <f>IF(OR(J204="Fail",ISBLANK(J204)),INDEX('Issue Code Table'!C:C,MATCH(N:N,'Issue Code Table'!A:A,0)),IF(M204="Critical",6,IF(M204="Significant",5,IF(M204="Moderate",3,2))))</f>
        <v>5</v>
      </c>
    </row>
    <row r="205" spans="1:27" s="73" customFormat="1" ht="83.15" customHeight="1" x14ac:dyDescent="0.25">
      <c r="A205" s="82" t="s">
        <v>2187</v>
      </c>
      <c r="B205" s="83" t="s">
        <v>1528</v>
      </c>
      <c r="C205" s="83" t="s">
        <v>1529</v>
      </c>
      <c r="D205" s="123" t="s">
        <v>193</v>
      </c>
      <c r="E205" s="84" t="s">
        <v>2188</v>
      </c>
      <c r="F205" s="84" t="s">
        <v>2189</v>
      </c>
      <c r="G205" s="84" t="s">
        <v>2190</v>
      </c>
      <c r="H205" s="123" t="s">
        <v>2191</v>
      </c>
      <c r="I205" s="123"/>
      <c r="J205" s="248"/>
      <c r="K205" s="85" t="s">
        <v>2192</v>
      </c>
      <c r="L205" s="249"/>
      <c r="M205" s="87" t="s">
        <v>159</v>
      </c>
      <c r="N205" s="93" t="s">
        <v>1320</v>
      </c>
      <c r="O205" s="88" t="s">
        <v>2116</v>
      </c>
      <c r="P205" s="89"/>
      <c r="Q205" s="235" t="s">
        <v>2163</v>
      </c>
      <c r="R205" s="235" t="s">
        <v>2193</v>
      </c>
      <c r="S205" s="84" t="s">
        <v>2194</v>
      </c>
      <c r="T205" s="83" t="s">
        <v>2195</v>
      </c>
      <c r="U205" s="124" t="s">
        <v>2196</v>
      </c>
      <c r="V205" s="172" t="s">
        <v>219</v>
      </c>
      <c r="AA205" s="115">
        <f>IF(OR(J205="Fail",ISBLANK(J205)),INDEX('Issue Code Table'!C:C,MATCH(N:N,'Issue Code Table'!A:A,0)),IF(M205="Critical",6,IF(M205="Significant",5,IF(M205="Moderate",3,2))))</f>
        <v>5</v>
      </c>
    </row>
    <row r="206" spans="1:27" s="73" customFormat="1" ht="83.15" customHeight="1" x14ac:dyDescent="0.25">
      <c r="A206" s="82" t="s">
        <v>2197</v>
      </c>
      <c r="B206" s="83" t="s">
        <v>1513</v>
      </c>
      <c r="C206" s="83" t="s">
        <v>1514</v>
      </c>
      <c r="D206" s="123" t="s">
        <v>193</v>
      </c>
      <c r="E206" s="84" t="s">
        <v>2198</v>
      </c>
      <c r="F206" s="84" t="s">
        <v>2199</v>
      </c>
      <c r="G206" s="84" t="s">
        <v>2200</v>
      </c>
      <c r="H206" s="123" t="s">
        <v>2201</v>
      </c>
      <c r="I206" s="123"/>
      <c r="J206" s="248"/>
      <c r="K206" s="85" t="s">
        <v>2202</v>
      </c>
      <c r="L206" s="249"/>
      <c r="M206" s="87" t="s">
        <v>159</v>
      </c>
      <c r="N206" s="93" t="s">
        <v>2203</v>
      </c>
      <c r="O206" s="88" t="s">
        <v>2204</v>
      </c>
      <c r="P206" s="89"/>
      <c r="Q206" s="235" t="s">
        <v>2163</v>
      </c>
      <c r="R206" s="235" t="s">
        <v>2205</v>
      </c>
      <c r="S206" s="84" t="s">
        <v>2206</v>
      </c>
      <c r="T206" s="83" t="s">
        <v>2207</v>
      </c>
      <c r="U206" s="124" t="s">
        <v>2208</v>
      </c>
      <c r="V206" s="172" t="s">
        <v>219</v>
      </c>
      <c r="AA206" s="115">
        <f>IF(OR(J206="Fail",ISBLANK(J206)),INDEX('Issue Code Table'!C:C,MATCH(N:N,'Issue Code Table'!A:A,0)),IF(M206="Critical",6,IF(M206="Significant",5,IF(M206="Moderate",3,2))))</f>
        <v>5</v>
      </c>
    </row>
    <row r="207" spans="1:27" s="73" customFormat="1" ht="83.15" customHeight="1" x14ac:dyDescent="0.25">
      <c r="A207" s="82" t="s">
        <v>2209</v>
      </c>
      <c r="B207" s="83" t="s">
        <v>1513</v>
      </c>
      <c r="C207" s="83" t="s">
        <v>1514</v>
      </c>
      <c r="D207" s="123" t="s">
        <v>193</v>
      </c>
      <c r="E207" s="84" t="s">
        <v>2210</v>
      </c>
      <c r="F207" s="84" t="s">
        <v>2211</v>
      </c>
      <c r="G207" s="84" t="s">
        <v>2212</v>
      </c>
      <c r="H207" s="123" t="s">
        <v>2213</v>
      </c>
      <c r="I207" s="123"/>
      <c r="J207" s="248"/>
      <c r="K207" s="85" t="s">
        <v>2214</v>
      </c>
      <c r="L207" s="249"/>
      <c r="M207" s="87" t="s">
        <v>159</v>
      </c>
      <c r="N207" s="93" t="s">
        <v>1320</v>
      </c>
      <c r="O207" s="88" t="s">
        <v>2116</v>
      </c>
      <c r="P207" s="89"/>
      <c r="Q207" s="235" t="s">
        <v>2163</v>
      </c>
      <c r="R207" s="235" t="s">
        <v>2215</v>
      </c>
      <c r="S207" s="84" t="s">
        <v>2216</v>
      </c>
      <c r="T207" s="83" t="s">
        <v>2217</v>
      </c>
      <c r="U207" s="124" t="s">
        <v>2218</v>
      </c>
      <c r="V207" s="172" t="s">
        <v>219</v>
      </c>
      <c r="AA207" s="115">
        <f>IF(OR(J207="Fail",ISBLANK(J207)),INDEX('Issue Code Table'!C:C,MATCH(N:N,'Issue Code Table'!A:A,0)),IF(M207="Critical",6,IF(M207="Significant",5,IF(M207="Moderate",3,2))))</f>
        <v>5</v>
      </c>
    </row>
    <row r="208" spans="1:27" s="73" customFormat="1" ht="83.15" customHeight="1" x14ac:dyDescent="0.25">
      <c r="A208" s="82" t="s">
        <v>2219</v>
      </c>
      <c r="B208" s="83" t="s">
        <v>839</v>
      </c>
      <c r="C208" s="83" t="s">
        <v>840</v>
      </c>
      <c r="D208" s="123" t="s">
        <v>193</v>
      </c>
      <c r="E208" s="84" t="s">
        <v>2220</v>
      </c>
      <c r="F208" s="84" t="s">
        <v>2221</v>
      </c>
      <c r="G208" s="84" t="s">
        <v>2222</v>
      </c>
      <c r="H208" s="123" t="s">
        <v>2223</v>
      </c>
      <c r="I208" s="123"/>
      <c r="J208" s="248"/>
      <c r="K208" s="85" t="s">
        <v>2224</v>
      </c>
      <c r="L208" s="249"/>
      <c r="M208" s="87" t="s">
        <v>199</v>
      </c>
      <c r="N208" s="93" t="s">
        <v>686</v>
      </c>
      <c r="O208" s="88" t="s">
        <v>687</v>
      </c>
      <c r="P208" s="89"/>
      <c r="Q208" s="235" t="s">
        <v>2163</v>
      </c>
      <c r="R208" s="235" t="s">
        <v>2225</v>
      </c>
      <c r="S208" s="84" t="s">
        <v>2226</v>
      </c>
      <c r="T208" s="83" t="s">
        <v>2227</v>
      </c>
      <c r="U208" s="124" t="s">
        <v>2228</v>
      </c>
      <c r="V208" s="172"/>
      <c r="AA208" s="115">
        <f>IF(OR(J208="Fail",ISBLANK(J208)),INDEX('Issue Code Table'!C:C,MATCH(N:N,'Issue Code Table'!A:A,0)),IF(M208="Critical",6,IF(M208="Significant",5,IF(M208="Moderate",3,2))))</f>
        <v>5</v>
      </c>
    </row>
    <row r="209" spans="1:27" s="73" customFormat="1" ht="83.15" customHeight="1" x14ac:dyDescent="0.25">
      <c r="A209" s="82" t="s">
        <v>2229</v>
      </c>
      <c r="B209" s="83" t="s">
        <v>2230</v>
      </c>
      <c r="C209" s="83" t="s">
        <v>2231</v>
      </c>
      <c r="D209" s="123" t="s">
        <v>193</v>
      </c>
      <c r="E209" s="84" t="s">
        <v>2232</v>
      </c>
      <c r="F209" s="84" t="s">
        <v>2233</v>
      </c>
      <c r="G209" s="84" t="s">
        <v>2234</v>
      </c>
      <c r="H209" s="123" t="s">
        <v>2235</v>
      </c>
      <c r="I209" s="123"/>
      <c r="J209" s="248"/>
      <c r="K209" s="85" t="s">
        <v>2236</v>
      </c>
      <c r="L209" s="249"/>
      <c r="M209" s="87" t="s">
        <v>402</v>
      </c>
      <c r="N209" s="252" t="s">
        <v>2237</v>
      </c>
      <c r="O209" s="238" t="s">
        <v>2238</v>
      </c>
      <c r="P209" s="89"/>
      <c r="Q209" s="235" t="s">
        <v>2163</v>
      </c>
      <c r="R209" s="235" t="s">
        <v>2239</v>
      </c>
      <c r="S209" s="84" t="s">
        <v>2240</v>
      </c>
      <c r="T209" s="83" t="s">
        <v>2241</v>
      </c>
      <c r="U209" s="124" t="s">
        <v>2242</v>
      </c>
      <c r="V209" s="172"/>
      <c r="AA209" s="115">
        <f>IF(OR(J209="Fail",ISBLANK(J209)),INDEX('Issue Code Table'!C:C,MATCH(N:N,'Issue Code Table'!A:A,0)),IF(M209="Critical",6,IF(M209="Significant",5,IF(M209="Moderate",3,2))))</f>
        <v>2</v>
      </c>
    </row>
    <row r="210" spans="1:27" s="73" customFormat="1" ht="83.15" customHeight="1" x14ac:dyDescent="0.25">
      <c r="A210" s="82" t="s">
        <v>2243</v>
      </c>
      <c r="B210" s="83" t="s">
        <v>2131</v>
      </c>
      <c r="C210" s="83" t="s">
        <v>2132</v>
      </c>
      <c r="D210" s="123" t="s">
        <v>193</v>
      </c>
      <c r="E210" s="84" t="s">
        <v>2244</v>
      </c>
      <c r="F210" s="84" t="s">
        <v>2245</v>
      </c>
      <c r="G210" s="84" t="s">
        <v>2246</v>
      </c>
      <c r="H210" s="123" t="s">
        <v>2247</v>
      </c>
      <c r="I210" s="128"/>
      <c r="J210" s="83"/>
      <c r="K210" s="85" t="s">
        <v>2248</v>
      </c>
      <c r="L210" s="247"/>
      <c r="M210" s="87" t="s">
        <v>159</v>
      </c>
      <c r="N210" s="93" t="s">
        <v>686</v>
      </c>
      <c r="O210" s="88" t="s">
        <v>687</v>
      </c>
      <c r="P210" s="89"/>
      <c r="Q210" s="235" t="s">
        <v>2249</v>
      </c>
      <c r="R210" s="235" t="s">
        <v>2250</v>
      </c>
      <c r="S210" s="84" t="s">
        <v>2251</v>
      </c>
      <c r="T210" s="83" t="s">
        <v>2252</v>
      </c>
      <c r="U210" s="124" t="s">
        <v>2253</v>
      </c>
      <c r="V210" s="172" t="s">
        <v>219</v>
      </c>
      <c r="AA210" s="115">
        <f>IF(OR(J210="Fail",ISBLANK(J210)),INDEX('Issue Code Table'!C:C,MATCH(N:N,'Issue Code Table'!A:A,0)),IF(M210="Critical",6,IF(M210="Significant",5,IF(M210="Moderate",3,2))))</f>
        <v>5</v>
      </c>
    </row>
    <row r="211" spans="1:27" s="73" customFormat="1" ht="83.15" customHeight="1" x14ac:dyDescent="0.25">
      <c r="A211" s="82" t="s">
        <v>2254</v>
      </c>
      <c r="B211" s="83" t="s">
        <v>191</v>
      </c>
      <c r="C211" s="83" t="s">
        <v>192</v>
      </c>
      <c r="D211" s="123" t="s">
        <v>193</v>
      </c>
      <c r="E211" s="84" t="s">
        <v>2255</v>
      </c>
      <c r="F211" s="84" t="s">
        <v>2256</v>
      </c>
      <c r="G211" s="84" t="s">
        <v>2257</v>
      </c>
      <c r="H211" s="123" t="s">
        <v>2258</v>
      </c>
      <c r="I211" s="128"/>
      <c r="J211" s="83"/>
      <c r="K211" s="85" t="s">
        <v>2259</v>
      </c>
      <c r="L211" s="247"/>
      <c r="M211" s="87" t="s">
        <v>199</v>
      </c>
      <c r="N211" s="93" t="s">
        <v>665</v>
      </c>
      <c r="O211" s="88" t="s">
        <v>666</v>
      </c>
      <c r="P211" s="89"/>
      <c r="Q211" s="235" t="s">
        <v>2260</v>
      </c>
      <c r="R211" s="235" t="s">
        <v>2261</v>
      </c>
      <c r="S211" s="84" t="s">
        <v>2262</v>
      </c>
      <c r="T211" s="83" t="s">
        <v>2263</v>
      </c>
      <c r="U211" s="124" t="s">
        <v>2264</v>
      </c>
      <c r="V211" s="172"/>
      <c r="AA211" s="115">
        <f>IF(OR(J211="Fail",ISBLANK(J211)),INDEX('Issue Code Table'!C:C,MATCH(N:N,'Issue Code Table'!A:A,0)),IF(M211="Critical",6,IF(M211="Significant",5,IF(M211="Moderate",3,2))))</f>
        <v>4</v>
      </c>
    </row>
    <row r="212" spans="1:27" s="73" customFormat="1" ht="83.15" customHeight="1" x14ac:dyDescent="0.25">
      <c r="A212" s="82" t="s">
        <v>2265</v>
      </c>
      <c r="B212" s="83" t="s">
        <v>1513</v>
      </c>
      <c r="C212" s="83" t="s">
        <v>1514</v>
      </c>
      <c r="D212" s="123" t="s">
        <v>193</v>
      </c>
      <c r="E212" s="84" t="s">
        <v>2266</v>
      </c>
      <c r="F212" s="84" t="s">
        <v>2267</v>
      </c>
      <c r="G212" s="84" t="s">
        <v>2268</v>
      </c>
      <c r="H212" s="123" t="s">
        <v>2269</v>
      </c>
      <c r="I212" s="123"/>
      <c r="J212" s="248"/>
      <c r="K212" s="85" t="s">
        <v>2270</v>
      </c>
      <c r="L212" s="249"/>
      <c r="M212" s="87" t="s">
        <v>159</v>
      </c>
      <c r="N212" s="93" t="s">
        <v>310</v>
      </c>
      <c r="O212" s="88" t="s">
        <v>311</v>
      </c>
      <c r="P212" s="89"/>
      <c r="Q212" s="235" t="s">
        <v>2271</v>
      </c>
      <c r="R212" s="235" t="s">
        <v>2272</v>
      </c>
      <c r="S212" s="84" t="s">
        <v>2273</v>
      </c>
      <c r="T212" s="83" t="s">
        <v>2274</v>
      </c>
      <c r="U212" s="124" t="s">
        <v>2275</v>
      </c>
      <c r="V212" s="172" t="s">
        <v>219</v>
      </c>
      <c r="AA212" s="115">
        <f>IF(OR(J212="Fail",ISBLANK(J212)),INDEX('Issue Code Table'!C:C,MATCH(N:N,'Issue Code Table'!A:A,0)),IF(M212="Critical",6,IF(M212="Significant",5,IF(M212="Moderate",3,2))))</f>
        <v>5</v>
      </c>
    </row>
    <row r="213" spans="1:27" s="73" customFormat="1" ht="83.15" customHeight="1" x14ac:dyDescent="0.25">
      <c r="A213" s="82" t="s">
        <v>2276</v>
      </c>
      <c r="B213" s="84" t="s">
        <v>304</v>
      </c>
      <c r="C213" s="239" t="s">
        <v>305</v>
      </c>
      <c r="D213" s="123" t="s">
        <v>193</v>
      </c>
      <c r="E213" s="84" t="s">
        <v>2277</v>
      </c>
      <c r="F213" s="84" t="s">
        <v>2278</v>
      </c>
      <c r="G213" s="84" t="s">
        <v>2279</v>
      </c>
      <c r="H213" s="123" t="s">
        <v>2280</v>
      </c>
      <c r="I213" s="128"/>
      <c r="J213" s="83"/>
      <c r="K213" s="85" t="s">
        <v>2281</v>
      </c>
      <c r="L213" s="247"/>
      <c r="M213" s="87" t="s">
        <v>159</v>
      </c>
      <c r="N213" s="93" t="s">
        <v>310</v>
      </c>
      <c r="O213" s="88" t="s">
        <v>311</v>
      </c>
      <c r="P213" s="89"/>
      <c r="Q213" s="235" t="s">
        <v>2271</v>
      </c>
      <c r="R213" s="235" t="s">
        <v>2282</v>
      </c>
      <c r="S213" s="84" t="s">
        <v>2283</v>
      </c>
      <c r="T213" s="83" t="s">
        <v>2284</v>
      </c>
      <c r="U213" s="124" t="s">
        <v>2285</v>
      </c>
      <c r="V213" s="172" t="s">
        <v>219</v>
      </c>
      <c r="AA213" s="115">
        <f>IF(OR(J213="Fail",ISBLANK(J213)),INDEX('Issue Code Table'!C:C,MATCH(N:N,'Issue Code Table'!A:A,0)),IF(M213="Critical",6,IF(M213="Significant",5,IF(M213="Moderate",3,2))))</f>
        <v>5</v>
      </c>
    </row>
    <row r="214" spans="1:27" s="73" customFormat="1" ht="83.15" customHeight="1" x14ac:dyDescent="0.25">
      <c r="A214" s="82" t="s">
        <v>2286</v>
      </c>
      <c r="B214" s="83" t="s">
        <v>327</v>
      </c>
      <c r="C214" s="83" t="s">
        <v>328</v>
      </c>
      <c r="D214" s="123" t="s">
        <v>193</v>
      </c>
      <c r="E214" s="84" t="s">
        <v>2287</v>
      </c>
      <c r="F214" s="84" t="s">
        <v>2288</v>
      </c>
      <c r="G214" s="84" t="s">
        <v>2289</v>
      </c>
      <c r="H214" s="123" t="s">
        <v>2290</v>
      </c>
      <c r="I214" s="123"/>
      <c r="J214" s="248"/>
      <c r="K214" s="85" t="s">
        <v>2291</v>
      </c>
      <c r="L214" s="249"/>
      <c r="M214" s="87" t="s">
        <v>159</v>
      </c>
      <c r="N214" s="93" t="s">
        <v>310</v>
      </c>
      <c r="O214" s="88" t="s">
        <v>311</v>
      </c>
      <c r="P214" s="89"/>
      <c r="Q214" s="235" t="s">
        <v>2271</v>
      </c>
      <c r="R214" s="235" t="s">
        <v>2292</v>
      </c>
      <c r="S214" s="84" t="s">
        <v>2293</v>
      </c>
      <c r="T214" s="83" t="s">
        <v>2294</v>
      </c>
      <c r="U214" s="124" t="s">
        <v>2295</v>
      </c>
      <c r="V214" s="172" t="s">
        <v>219</v>
      </c>
      <c r="AA214" s="115">
        <f>IF(OR(J214="Fail",ISBLANK(J214)),INDEX('Issue Code Table'!C:C,MATCH(N:N,'Issue Code Table'!A:A,0)),IF(M214="Critical",6,IF(M214="Significant",5,IF(M214="Moderate",3,2))))</f>
        <v>5</v>
      </c>
    </row>
    <row r="215" spans="1:27" s="73" customFormat="1" ht="83.15" customHeight="1" x14ac:dyDescent="0.25">
      <c r="A215" s="82" t="s">
        <v>2296</v>
      </c>
      <c r="B215" s="83" t="s">
        <v>165</v>
      </c>
      <c r="C215" s="83" t="s">
        <v>166</v>
      </c>
      <c r="D215" s="123" t="s">
        <v>193</v>
      </c>
      <c r="E215" s="84" t="s">
        <v>2297</v>
      </c>
      <c r="F215" s="84" t="s">
        <v>2298</v>
      </c>
      <c r="G215" s="84" t="s">
        <v>2299</v>
      </c>
      <c r="H215" s="123" t="s">
        <v>2300</v>
      </c>
      <c r="I215" s="123"/>
      <c r="J215" s="248"/>
      <c r="K215" s="85" t="s">
        <v>2301</v>
      </c>
      <c r="L215" s="249"/>
      <c r="M215" s="87" t="s">
        <v>159</v>
      </c>
      <c r="N215" s="93" t="s">
        <v>2203</v>
      </c>
      <c r="O215" s="88" t="s">
        <v>2204</v>
      </c>
      <c r="P215" s="89"/>
      <c r="Q215" s="235" t="s">
        <v>2302</v>
      </c>
      <c r="R215" s="235" t="s">
        <v>2303</v>
      </c>
      <c r="S215" s="84" t="s">
        <v>2304</v>
      </c>
      <c r="T215" s="83" t="s">
        <v>2305</v>
      </c>
      <c r="U215" s="124" t="s">
        <v>2306</v>
      </c>
      <c r="V215" s="172" t="s">
        <v>219</v>
      </c>
      <c r="AA215" s="115">
        <f>IF(OR(J215="Fail",ISBLANK(J215)),INDEX('Issue Code Table'!C:C,MATCH(N:N,'Issue Code Table'!A:A,0)),IF(M215="Critical",6,IF(M215="Significant",5,IF(M215="Moderate",3,2))))</f>
        <v>5</v>
      </c>
    </row>
    <row r="216" spans="1:27" s="73" customFormat="1" ht="83.15" customHeight="1" x14ac:dyDescent="0.25">
      <c r="A216" s="82" t="s">
        <v>2307</v>
      </c>
      <c r="B216" s="83" t="s">
        <v>2308</v>
      </c>
      <c r="C216" s="83" t="s">
        <v>2309</v>
      </c>
      <c r="D216" s="123" t="s">
        <v>193</v>
      </c>
      <c r="E216" s="84" t="s">
        <v>2310</v>
      </c>
      <c r="F216" s="84" t="s">
        <v>2311</v>
      </c>
      <c r="G216" s="84" t="s">
        <v>2312</v>
      </c>
      <c r="H216" s="123" t="s">
        <v>2313</v>
      </c>
      <c r="I216" s="128"/>
      <c r="J216" s="83"/>
      <c r="K216" s="85" t="s">
        <v>2314</v>
      </c>
      <c r="L216" s="247"/>
      <c r="M216" s="87" t="s">
        <v>159</v>
      </c>
      <c r="N216" s="93" t="s">
        <v>686</v>
      </c>
      <c r="O216" s="88" t="s">
        <v>687</v>
      </c>
      <c r="P216" s="89"/>
      <c r="Q216" s="235" t="s">
        <v>2315</v>
      </c>
      <c r="R216" s="235" t="s">
        <v>2316</v>
      </c>
      <c r="S216" s="84" t="s">
        <v>2317</v>
      </c>
      <c r="T216" s="83" t="s">
        <v>2318</v>
      </c>
      <c r="U216" s="124" t="s">
        <v>2319</v>
      </c>
      <c r="V216" s="172" t="s">
        <v>219</v>
      </c>
      <c r="AA216" s="115">
        <f>IF(OR(J216="Fail",ISBLANK(J216)),INDEX('Issue Code Table'!C:C,MATCH(N:N,'Issue Code Table'!A:A,0)),IF(M216="Critical",6,IF(M216="Significant",5,IF(M216="Moderate",3,2))))</f>
        <v>5</v>
      </c>
    </row>
    <row r="217" spans="1:27" s="73" customFormat="1" ht="83.15" customHeight="1" x14ac:dyDescent="0.25">
      <c r="A217" s="82" t="s">
        <v>2320</v>
      </c>
      <c r="B217" s="83" t="s">
        <v>1528</v>
      </c>
      <c r="C217" s="83" t="s">
        <v>1529</v>
      </c>
      <c r="D217" s="123" t="s">
        <v>193</v>
      </c>
      <c r="E217" s="84" t="s">
        <v>2321</v>
      </c>
      <c r="F217" s="84" t="s">
        <v>2322</v>
      </c>
      <c r="G217" s="84" t="s">
        <v>2323</v>
      </c>
      <c r="H217" s="123" t="s">
        <v>2324</v>
      </c>
      <c r="I217" s="123"/>
      <c r="J217" s="248"/>
      <c r="K217" s="85" t="s">
        <v>2325</v>
      </c>
      <c r="L217" s="249"/>
      <c r="M217" s="87" t="s">
        <v>159</v>
      </c>
      <c r="N217" s="93" t="s">
        <v>686</v>
      </c>
      <c r="O217" s="88" t="s">
        <v>687</v>
      </c>
      <c r="P217" s="89"/>
      <c r="Q217" s="235" t="s">
        <v>2315</v>
      </c>
      <c r="R217" s="235" t="s">
        <v>2326</v>
      </c>
      <c r="S217" s="84" t="s">
        <v>2327</v>
      </c>
      <c r="T217" s="83" t="s">
        <v>2328</v>
      </c>
      <c r="U217" s="124" t="s">
        <v>2329</v>
      </c>
      <c r="V217" s="172" t="s">
        <v>219</v>
      </c>
      <c r="AA217" s="115">
        <f>IF(OR(J217="Fail",ISBLANK(J217)),INDEX('Issue Code Table'!C:C,MATCH(N:N,'Issue Code Table'!A:A,0)),IF(M217="Critical",6,IF(M217="Significant",5,IF(M217="Moderate",3,2))))</f>
        <v>5</v>
      </c>
    </row>
    <row r="218" spans="1:27" s="73" customFormat="1" ht="83.15" customHeight="1" x14ac:dyDescent="0.25">
      <c r="A218" s="82" t="s">
        <v>2330</v>
      </c>
      <c r="B218" s="83" t="s">
        <v>2331</v>
      </c>
      <c r="C218" s="83" t="s">
        <v>2332</v>
      </c>
      <c r="D218" s="123" t="s">
        <v>193</v>
      </c>
      <c r="E218" s="84" t="s">
        <v>2333</v>
      </c>
      <c r="F218" s="84" t="s">
        <v>2334</v>
      </c>
      <c r="G218" s="84" t="s">
        <v>2335</v>
      </c>
      <c r="H218" s="123" t="s">
        <v>2336</v>
      </c>
      <c r="I218" s="123"/>
      <c r="J218" s="248"/>
      <c r="K218" s="85" t="s">
        <v>2337</v>
      </c>
      <c r="L218" s="249"/>
      <c r="M218" s="87" t="s">
        <v>159</v>
      </c>
      <c r="N218" s="93" t="s">
        <v>2338</v>
      </c>
      <c r="O218" s="88" t="s">
        <v>2339</v>
      </c>
      <c r="P218" s="89"/>
      <c r="Q218" s="235" t="s">
        <v>2340</v>
      </c>
      <c r="R218" s="235" t="s">
        <v>2341</v>
      </c>
      <c r="S218" s="84" t="s">
        <v>2342</v>
      </c>
      <c r="T218" s="83" t="s">
        <v>2343</v>
      </c>
      <c r="U218" s="124" t="s">
        <v>2344</v>
      </c>
      <c r="V218" s="172" t="s">
        <v>219</v>
      </c>
      <c r="AA218" s="115">
        <f>IF(OR(J218="Fail",ISBLANK(J218)),INDEX('Issue Code Table'!C:C,MATCH(N:N,'Issue Code Table'!A:A,0)),IF(M218="Critical",6,IF(M218="Significant",5,IF(M218="Moderate",3,2))))</f>
        <v>5</v>
      </c>
    </row>
    <row r="219" spans="1:27" s="73" customFormat="1" ht="83.15" customHeight="1" x14ac:dyDescent="0.25">
      <c r="A219" s="82" t="s">
        <v>2345</v>
      </c>
      <c r="B219" s="83" t="s">
        <v>1868</v>
      </c>
      <c r="C219" s="83" t="s">
        <v>1869</v>
      </c>
      <c r="D219" s="123" t="s">
        <v>193</v>
      </c>
      <c r="E219" s="84" t="s">
        <v>2346</v>
      </c>
      <c r="F219" s="84" t="s">
        <v>2347</v>
      </c>
      <c r="G219" s="84" t="s">
        <v>2348</v>
      </c>
      <c r="H219" s="123" t="s">
        <v>2349</v>
      </c>
      <c r="I219" s="123"/>
      <c r="J219" s="248"/>
      <c r="K219" s="85" t="s">
        <v>2350</v>
      </c>
      <c r="L219" s="249"/>
      <c r="M219" s="87" t="s">
        <v>199</v>
      </c>
      <c r="N219" s="252" t="s">
        <v>2351</v>
      </c>
      <c r="O219" s="238" t="s">
        <v>2352</v>
      </c>
      <c r="P219" s="89"/>
      <c r="Q219" s="235" t="s">
        <v>2353</v>
      </c>
      <c r="R219" s="235" t="s">
        <v>2354</v>
      </c>
      <c r="S219" s="84" t="s">
        <v>2355</v>
      </c>
      <c r="T219" s="83" t="s">
        <v>2356</v>
      </c>
      <c r="U219" s="124" t="s">
        <v>2357</v>
      </c>
      <c r="V219" s="172"/>
      <c r="AA219" s="115">
        <f>IF(OR(J219="Fail",ISBLANK(J219)),INDEX('Issue Code Table'!C:C,MATCH(N:N,'Issue Code Table'!A:A,0)),IF(M219="Critical",6,IF(M219="Significant",5,IF(M219="Moderate",3,2))))</f>
        <v>4</v>
      </c>
    </row>
    <row r="220" spans="1:27" s="73" customFormat="1" ht="83.15" customHeight="1" x14ac:dyDescent="0.25">
      <c r="A220" s="82" t="s">
        <v>2358</v>
      </c>
      <c r="B220" s="83" t="s">
        <v>753</v>
      </c>
      <c r="C220" s="83" t="s">
        <v>754</v>
      </c>
      <c r="D220" s="123" t="s">
        <v>193</v>
      </c>
      <c r="E220" s="84" t="s">
        <v>2359</v>
      </c>
      <c r="F220" s="84" t="s">
        <v>2360</v>
      </c>
      <c r="G220" s="84" t="s">
        <v>2361</v>
      </c>
      <c r="H220" s="123" t="s">
        <v>2362</v>
      </c>
      <c r="I220" s="128"/>
      <c r="J220" s="83"/>
      <c r="K220" s="85" t="s">
        <v>2363</v>
      </c>
      <c r="L220" s="253"/>
      <c r="M220" s="87" t="s">
        <v>159</v>
      </c>
      <c r="N220" s="93" t="s">
        <v>186</v>
      </c>
      <c r="O220" s="88" t="s">
        <v>187</v>
      </c>
      <c r="P220" s="89"/>
      <c r="Q220" s="235" t="s">
        <v>2364</v>
      </c>
      <c r="R220" s="235" t="s">
        <v>2365</v>
      </c>
      <c r="S220" s="84" t="s">
        <v>2366</v>
      </c>
      <c r="T220" s="83" t="s">
        <v>2367</v>
      </c>
      <c r="U220" s="124" t="s">
        <v>2368</v>
      </c>
      <c r="V220" s="172" t="s">
        <v>219</v>
      </c>
      <c r="AA220" s="115">
        <f>IF(OR(J220="Fail",ISBLANK(J220)),INDEX('Issue Code Table'!C:C,MATCH(N:N,'Issue Code Table'!A:A,0)),IF(M220="Critical",6,IF(M220="Significant",5,IF(M220="Moderate",3,2))))</f>
        <v>6</v>
      </c>
    </row>
    <row r="221" spans="1:27" s="73" customFormat="1" ht="83.15" customHeight="1" x14ac:dyDescent="0.25">
      <c r="A221" s="82" t="s">
        <v>2369</v>
      </c>
      <c r="B221" s="83" t="s">
        <v>191</v>
      </c>
      <c r="C221" s="83" t="s">
        <v>192</v>
      </c>
      <c r="D221" s="123" t="s">
        <v>193</v>
      </c>
      <c r="E221" s="84" t="s">
        <v>2370</v>
      </c>
      <c r="F221" s="84" t="s">
        <v>2371</v>
      </c>
      <c r="G221" s="84" t="s">
        <v>2372</v>
      </c>
      <c r="H221" s="123" t="s">
        <v>2373</v>
      </c>
      <c r="I221" s="128"/>
      <c r="J221" s="83"/>
      <c r="K221" s="85" t="s">
        <v>2374</v>
      </c>
      <c r="L221" s="247"/>
      <c r="M221" s="87" t="s">
        <v>199</v>
      </c>
      <c r="N221" s="93" t="s">
        <v>665</v>
      </c>
      <c r="O221" s="88" t="s">
        <v>666</v>
      </c>
      <c r="P221" s="89"/>
      <c r="Q221" s="235" t="s">
        <v>2364</v>
      </c>
      <c r="R221" s="235" t="s">
        <v>2375</v>
      </c>
      <c r="S221" s="84" t="s">
        <v>2376</v>
      </c>
      <c r="T221" s="83" t="s">
        <v>2377</v>
      </c>
      <c r="U221" s="124" t="s">
        <v>2378</v>
      </c>
      <c r="V221" s="172"/>
      <c r="AA221" s="115">
        <f>IF(OR(J221="Fail",ISBLANK(J221)),INDEX('Issue Code Table'!C:C,MATCH(N:N,'Issue Code Table'!A:A,0)),IF(M221="Critical",6,IF(M221="Significant",5,IF(M221="Moderate",3,2))))</f>
        <v>4</v>
      </c>
    </row>
    <row r="222" spans="1:27" s="73" customFormat="1" ht="83.15" customHeight="1" x14ac:dyDescent="0.25">
      <c r="A222" s="82" t="s">
        <v>2379</v>
      </c>
      <c r="B222" s="83" t="s">
        <v>2380</v>
      </c>
      <c r="C222" s="83" t="s">
        <v>2381</v>
      </c>
      <c r="D222" s="123" t="s">
        <v>193</v>
      </c>
      <c r="E222" s="84" t="s">
        <v>2382</v>
      </c>
      <c r="F222" s="84" t="s">
        <v>2383</v>
      </c>
      <c r="G222" s="84" t="s">
        <v>2384</v>
      </c>
      <c r="H222" s="123" t="s">
        <v>2385</v>
      </c>
      <c r="I222" s="123"/>
      <c r="J222" s="248"/>
      <c r="K222" s="85" t="s">
        <v>2386</v>
      </c>
      <c r="L222" s="249"/>
      <c r="M222" s="87" t="s">
        <v>199</v>
      </c>
      <c r="N222" s="93" t="s">
        <v>2387</v>
      </c>
      <c r="O222" s="88" t="s">
        <v>2388</v>
      </c>
      <c r="P222" s="89"/>
      <c r="Q222" s="235" t="s">
        <v>2389</v>
      </c>
      <c r="R222" s="235" t="s">
        <v>2390</v>
      </c>
      <c r="S222" s="84" t="s">
        <v>2391</v>
      </c>
      <c r="T222" s="83" t="s">
        <v>2392</v>
      </c>
      <c r="U222" s="124" t="s">
        <v>2393</v>
      </c>
      <c r="V222" s="172"/>
      <c r="AA222" s="115">
        <f>IF(OR(J222="Fail",ISBLANK(J222)),INDEX('Issue Code Table'!C:C,MATCH(N:N,'Issue Code Table'!A:A,0)),IF(M222="Critical",6,IF(M222="Significant",5,IF(M222="Moderate",3,2))))</f>
        <v>5</v>
      </c>
    </row>
    <row r="223" spans="1:27" s="73" customFormat="1" ht="83.15" customHeight="1" x14ac:dyDescent="0.25">
      <c r="A223" s="82" t="s">
        <v>2394</v>
      </c>
      <c r="B223" s="83" t="s">
        <v>1550</v>
      </c>
      <c r="C223" s="83" t="s">
        <v>1551</v>
      </c>
      <c r="D223" s="123" t="s">
        <v>193</v>
      </c>
      <c r="E223" s="84" t="s">
        <v>2395</v>
      </c>
      <c r="F223" s="84" t="s">
        <v>2396</v>
      </c>
      <c r="G223" s="84" t="s">
        <v>2397</v>
      </c>
      <c r="H223" s="123" t="s">
        <v>2398</v>
      </c>
      <c r="I223" s="123"/>
      <c r="J223" s="248"/>
      <c r="K223" s="85" t="s">
        <v>2399</v>
      </c>
      <c r="L223" s="249"/>
      <c r="M223" s="87" t="s">
        <v>199</v>
      </c>
      <c r="N223" s="93" t="s">
        <v>2400</v>
      </c>
      <c r="O223" s="88" t="s">
        <v>2401</v>
      </c>
      <c r="P223" s="89"/>
      <c r="Q223" s="235" t="s">
        <v>2402</v>
      </c>
      <c r="R223" s="235" t="s">
        <v>2403</v>
      </c>
      <c r="S223" s="84" t="s">
        <v>2404</v>
      </c>
      <c r="T223" s="83" t="s">
        <v>2405</v>
      </c>
      <c r="U223" s="124" t="s">
        <v>2406</v>
      </c>
      <c r="V223" s="172"/>
      <c r="AA223" s="115">
        <f>IF(OR(J223="Fail",ISBLANK(J223)),INDEX('Issue Code Table'!C:C,MATCH(N:N,'Issue Code Table'!A:A,0)),IF(M223="Critical",6,IF(M223="Significant",5,IF(M223="Moderate",3,2))))</f>
        <v>5</v>
      </c>
    </row>
    <row r="224" spans="1:27" s="73" customFormat="1" ht="83.15" customHeight="1" x14ac:dyDescent="0.25">
      <c r="A224" s="82" t="s">
        <v>2407</v>
      </c>
      <c r="B224" s="83" t="s">
        <v>1550</v>
      </c>
      <c r="C224" s="83" t="s">
        <v>1551</v>
      </c>
      <c r="D224" s="123" t="s">
        <v>193</v>
      </c>
      <c r="E224" s="84" t="s">
        <v>2408</v>
      </c>
      <c r="F224" s="84" t="s">
        <v>2409</v>
      </c>
      <c r="G224" s="84" t="s">
        <v>2410</v>
      </c>
      <c r="H224" s="123" t="s">
        <v>2411</v>
      </c>
      <c r="I224" s="123"/>
      <c r="J224" s="248"/>
      <c r="K224" s="85" t="s">
        <v>2412</v>
      </c>
      <c r="L224" s="249"/>
      <c r="M224" s="87" t="s">
        <v>199</v>
      </c>
      <c r="N224" s="93" t="s">
        <v>2400</v>
      </c>
      <c r="O224" s="88" t="s">
        <v>2401</v>
      </c>
      <c r="P224" s="89"/>
      <c r="Q224" s="235" t="s">
        <v>2402</v>
      </c>
      <c r="R224" s="235" t="s">
        <v>2413</v>
      </c>
      <c r="S224" s="84" t="s">
        <v>2414</v>
      </c>
      <c r="T224" s="83" t="s">
        <v>2415</v>
      </c>
      <c r="U224" s="124" t="s">
        <v>2416</v>
      </c>
      <c r="V224" s="172"/>
      <c r="AA224" s="115">
        <f>IF(OR(J224="Fail",ISBLANK(J224)),INDEX('Issue Code Table'!C:C,MATCH(N:N,'Issue Code Table'!A:A,0)),IF(M224="Critical",6,IF(M224="Significant",5,IF(M224="Moderate",3,2))))</f>
        <v>5</v>
      </c>
    </row>
    <row r="225" spans="1:27" s="73" customFormat="1" ht="83.15" customHeight="1" x14ac:dyDescent="0.25">
      <c r="A225" s="82" t="s">
        <v>2417</v>
      </c>
      <c r="B225" s="84" t="s">
        <v>304</v>
      </c>
      <c r="C225" s="239" t="s">
        <v>305</v>
      </c>
      <c r="D225" s="123" t="s">
        <v>193</v>
      </c>
      <c r="E225" s="84" t="s">
        <v>2418</v>
      </c>
      <c r="F225" s="84" t="s">
        <v>2419</v>
      </c>
      <c r="G225" s="84" t="s">
        <v>2420</v>
      </c>
      <c r="H225" s="123" t="s">
        <v>2421</v>
      </c>
      <c r="I225" s="123"/>
      <c r="J225" s="248"/>
      <c r="K225" s="85" t="s">
        <v>2422</v>
      </c>
      <c r="L225" s="249"/>
      <c r="M225" s="87" t="s">
        <v>159</v>
      </c>
      <c r="N225" s="93" t="s">
        <v>686</v>
      </c>
      <c r="O225" s="88" t="s">
        <v>687</v>
      </c>
      <c r="P225" s="89"/>
      <c r="Q225" s="235" t="s">
        <v>2402</v>
      </c>
      <c r="R225" s="235" t="s">
        <v>2423</v>
      </c>
      <c r="S225" s="84" t="s">
        <v>2424</v>
      </c>
      <c r="T225" s="83" t="s">
        <v>2425</v>
      </c>
      <c r="U225" s="124" t="s">
        <v>2426</v>
      </c>
      <c r="V225" s="172" t="s">
        <v>219</v>
      </c>
      <c r="AA225" s="115">
        <f>IF(OR(J225="Fail",ISBLANK(J225)),INDEX('Issue Code Table'!C:C,MATCH(N:N,'Issue Code Table'!A:A,0)),IF(M225="Critical",6,IF(M225="Significant",5,IF(M225="Moderate",3,2))))</f>
        <v>5</v>
      </c>
    </row>
    <row r="226" spans="1:27" s="73" customFormat="1" ht="83.15" customHeight="1" x14ac:dyDescent="0.25">
      <c r="A226" s="82" t="s">
        <v>2427</v>
      </c>
      <c r="B226" s="83" t="s">
        <v>327</v>
      </c>
      <c r="C226" s="83" t="s">
        <v>328</v>
      </c>
      <c r="D226" s="123" t="s">
        <v>193</v>
      </c>
      <c r="E226" s="84" t="s">
        <v>2428</v>
      </c>
      <c r="F226" s="84" t="s">
        <v>2429</v>
      </c>
      <c r="G226" s="84" t="s">
        <v>2430</v>
      </c>
      <c r="H226" s="123" t="s">
        <v>2431</v>
      </c>
      <c r="I226" s="123"/>
      <c r="J226" s="248"/>
      <c r="K226" s="85" t="s">
        <v>2432</v>
      </c>
      <c r="L226" s="249"/>
      <c r="M226" s="87" t="s">
        <v>199</v>
      </c>
      <c r="N226" s="93" t="s">
        <v>2400</v>
      </c>
      <c r="O226" s="88" t="s">
        <v>2401</v>
      </c>
      <c r="P226" s="89"/>
      <c r="Q226" s="235" t="s">
        <v>2402</v>
      </c>
      <c r="R226" s="235" t="s">
        <v>2433</v>
      </c>
      <c r="S226" s="84" t="s">
        <v>2434</v>
      </c>
      <c r="T226" s="83" t="s">
        <v>2435</v>
      </c>
      <c r="U226" s="124" t="s">
        <v>2436</v>
      </c>
      <c r="V226" s="172"/>
      <c r="AA226" s="115">
        <f>IF(OR(J226="Fail",ISBLANK(J226)),INDEX('Issue Code Table'!C:C,MATCH(N:N,'Issue Code Table'!A:A,0)),IF(M226="Critical",6,IF(M226="Significant",5,IF(M226="Moderate",3,2))))</f>
        <v>5</v>
      </c>
    </row>
    <row r="227" spans="1:27" s="73" customFormat="1" ht="83.15" customHeight="1" x14ac:dyDescent="0.25">
      <c r="A227" s="82" t="s">
        <v>2437</v>
      </c>
      <c r="B227" s="83" t="s">
        <v>1550</v>
      </c>
      <c r="C227" s="83" t="s">
        <v>1551</v>
      </c>
      <c r="D227" s="123" t="s">
        <v>193</v>
      </c>
      <c r="E227" s="84" t="s">
        <v>2438</v>
      </c>
      <c r="F227" s="84" t="s">
        <v>2439</v>
      </c>
      <c r="G227" s="84" t="s">
        <v>2440</v>
      </c>
      <c r="H227" s="123" t="s">
        <v>2441</v>
      </c>
      <c r="I227" s="128"/>
      <c r="J227" s="83"/>
      <c r="K227" s="85" t="s">
        <v>2442</v>
      </c>
      <c r="L227" s="247"/>
      <c r="M227" s="87" t="s">
        <v>159</v>
      </c>
      <c r="N227" s="93" t="s">
        <v>686</v>
      </c>
      <c r="O227" s="88" t="s">
        <v>687</v>
      </c>
      <c r="P227" s="89"/>
      <c r="Q227" s="235" t="s">
        <v>2443</v>
      </c>
      <c r="R227" s="235" t="s">
        <v>2444</v>
      </c>
      <c r="S227" s="84" t="s">
        <v>2445</v>
      </c>
      <c r="T227" s="83" t="s">
        <v>2446</v>
      </c>
      <c r="U227" s="124" t="s">
        <v>2447</v>
      </c>
      <c r="V227" s="172" t="s">
        <v>219</v>
      </c>
      <c r="AA227" s="115">
        <f>IF(OR(J227="Fail",ISBLANK(J227)),INDEX('Issue Code Table'!C:C,MATCH(N:N,'Issue Code Table'!A:A,0)),IF(M227="Critical",6,IF(M227="Significant",5,IF(M227="Moderate",3,2))))</f>
        <v>5</v>
      </c>
    </row>
    <row r="228" spans="1:27" s="73" customFormat="1" ht="83.15" customHeight="1" x14ac:dyDescent="0.25">
      <c r="A228" s="82" t="s">
        <v>2448</v>
      </c>
      <c r="B228" s="83" t="s">
        <v>1550</v>
      </c>
      <c r="C228" s="83" t="s">
        <v>1551</v>
      </c>
      <c r="D228" s="123" t="s">
        <v>193</v>
      </c>
      <c r="E228" s="84" t="s">
        <v>2449</v>
      </c>
      <c r="F228" s="84" t="s">
        <v>2450</v>
      </c>
      <c r="G228" s="84" t="s">
        <v>2451</v>
      </c>
      <c r="H228" s="123" t="s">
        <v>2452</v>
      </c>
      <c r="I228" s="128"/>
      <c r="J228" s="83"/>
      <c r="K228" s="85" t="s">
        <v>2453</v>
      </c>
      <c r="L228" s="247"/>
      <c r="M228" s="87" t="s">
        <v>159</v>
      </c>
      <c r="N228" s="93" t="s">
        <v>686</v>
      </c>
      <c r="O228" s="88" t="s">
        <v>687</v>
      </c>
      <c r="P228" s="89"/>
      <c r="Q228" s="235" t="s">
        <v>2443</v>
      </c>
      <c r="R228" s="235" t="s">
        <v>2454</v>
      </c>
      <c r="S228" s="84" t="s">
        <v>2455</v>
      </c>
      <c r="T228" s="83" t="s">
        <v>2456</v>
      </c>
      <c r="U228" s="124" t="s">
        <v>2457</v>
      </c>
      <c r="V228" s="172" t="s">
        <v>219</v>
      </c>
      <c r="AA228" s="115">
        <f>IF(OR(J228="Fail",ISBLANK(J228)),INDEX('Issue Code Table'!C:C,MATCH(N:N,'Issue Code Table'!A:A,0)),IF(M228="Critical",6,IF(M228="Significant",5,IF(M228="Moderate",3,2))))</f>
        <v>5</v>
      </c>
    </row>
    <row r="229" spans="1:27" s="73" customFormat="1" ht="83.15" customHeight="1" x14ac:dyDescent="0.25">
      <c r="A229" s="82" t="s">
        <v>2458</v>
      </c>
      <c r="B229" s="84" t="s">
        <v>304</v>
      </c>
      <c r="C229" s="239" t="s">
        <v>305</v>
      </c>
      <c r="D229" s="123" t="s">
        <v>193</v>
      </c>
      <c r="E229" s="84" t="s">
        <v>2459</v>
      </c>
      <c r="F229" s="84" t="s">
        <v>2460</v>
      </c>
      <c r="G229" s="84" t="s">
        <v>2461</v>
      </c>
      <c r="H229" s="123" t="s">
        <v>2462</v>
      </c>
      <c r="I229" s="128"/>
      <c r="J229" s="83"/>
      <c r="K229" s="85" t="s">
        <v>2463</v>
      </c>
      <c r="L229" s="247"/>
      <c r="M229" s="87" t="s">
        <v>159</v>
      </c>
      <c r="N229" s="93" t="s">
        <v>686</v>
      </c>
      <c r="O229" s="88" t="s">
        <v>687</v>
      </c>
      <c r="P229" s="89"/>
      <c r="Q229" s="235" t="s">
        <v>2464</v>
      </c>
      <c r="R229" s="235" t="s">
        <v>2465</v>
      </c>
      <c r="S229" s="84" t="s">
        <v>2466</v>
      </c>
      <c r="T229" s="83" t="s">
        <v>2467</v>
      </c>
      <c r="U229" s="124" t="s">
        <v>2468</v>
      </c>
      <c r="V229" s="172" t="s">
        <v>219</v>
      </c>
      <c r="AA229" s="115">
        <f>IF(OR(J229="Fail",ISBLANK(J229)),INDEX('Issue Code Table'!C:C,MATCH(N:N,'Issue Code Table'!A:A,0)),IF(M229="Critical",6,IF(M229="Significant",5,IF(M229="Moderate",3,2))))</f>
        <v>5</v>
      </c>
    </row>
    <row r="230" spans="1:27" s="73" customFormat="1" ht="83.15" customHeight="1" x14ac:dyDescent="0.25">
      <c r="A230" s="82" t="s">
        <v>2469</v>
      </c>
      <c r="B230" s="84" t="s">
        <v>304</v>
      </c>
      <c r="C230" s="239" t="s">
        <v>305</v>
      </c>
      <c r="D230" s="123" t="s">
        <v>193</v>
      </c>
      <c r="E230" s="84" t="s">
        <v>2470</v>
      </c>
      <c r="F230" s="84" t="s">
        <v>2471</v>
      </c>
      <c r="G230" s="84" t="s">
        <v>2472</v>
      </c>
      <c r="H230" s="123" t="s">
        <v>2473</v>
      </c>
      <c r="I230" s="123"/>
      <c r="J230" s="248"/>
      <c r="K230" s="85" t="s">
        <v>2474</v>
      </c>
      <c r="L230" s="249"/>
      <c r="M230" s="87" t="s">
        <v>159</v>
      </c>
      <c r="N230" s="93" t="s">
        <v>686</v>
      </c>
      <c r="O230" s="88" t="s">
        <v>687</v>
      </c>
      <c r="P230" s="89"/>
      <c r="Q230" s="235" t="s">
        <v>2464</v>
      </c>
      <c r="R230" s="235" t="s">
        <v>2475</v>
      </c>
      <c r="S230" s="84" t="s">
        <v>2476</v>
      </c>
      <c r="T230" s="83" t="s">
        <v>2477</v>
      </c>
      <c r="U230" s="124" t="s">
        <v>2478</v>
      </c>
      <c r="V230" s="172" t="s">
        <v>219</v>
      </c>
      <c r="AA230" s="115">
        <f>IF(OR(J230="Fail",ISBLANK(J230)),INDEX('Issue Code Table'!C:C,MATCH(N:N,'Issue Code Table'!A:A,0)),IF(M230="Critical",6,IF(M230="Significant",5,IF(M230="Moderate",3,2))))</f>
        <v>5</v>
      </c>
    </row>
    <row r="231" spans="1:27" s="73" customFormat="1" ht="83.15" customHeight="1" x14ac:dyDescent="0.25">
      <c r="A231" s="82" t="s">
        <v>2479</v>
      </c>
      <c r="B231" s="84" t="s">
        <v>304</v>
      </c>
      <c r="C231" s="239" t="s">
        <v>305</v>
      </c>
      <c r="D231" s="123" t="s">
        <v>193</v>
      </c>
      <c r="E231" s="84" t="s">
        <v>2480</v>
      </c>
      <c r="F231" s="84" t="s">
        <v>2481</v>
      </c>
      <c r="G231" s="84" t="s">
        <v>2482</v>
      </c>
      <c r="H231" s="123" t="s">
        <v>2483</v>
      </c>
      <c r="I231" s="123"/>
      <c r="J231" s="248"/>
      <c r="K231" s="85" t="s">
        <v>2484</v>
      </c>
      <c r="L231" s="249"/>
      <c r="M231" s="87" t="s">
        <v>159</v>
      </c>
      <c r="N231" s="93" t="s">
        <v>686</v>
      </c>
      <c r="O231" s="88" t="s">
        <v>687</v>
      </c>
      <c r="P231" s="89"/>
      <c r="Q231" s="235" t="s">
        <v>2464</v>
      </c>
      <c r="R231" s="235" t="s">
        <v>2485</v>
      </c>
      <c r="S231" s="84" t="s">
        <v>2486</v>
      </c>
      <c r="T231" s="83" t="s">
        <v>2487</v>
      </c>
      <c r="U231" s="124" t="s">
        <v>2488</v>
      </c>
      <c r="V231" s="172" t="s">
        <v>219</v>
      </c>
      <c r="AA231" s="115">
        <f>IF(OR(J231="Fail",ISBLANK(J231)),INDEX('Issue Code Table'!C:C,MATCH(N:N,'Issue Code Table'!A:A,0)),IF(M231="Critical",6,IF(M231="Significant",5,IF(M231="Moderate",3,2))))</f>
        <v>5</v>
      </c>
    </row>
    <row r="232" spans="1:27" s="73" customFormat="1" ht="83.15" customHeight="1" x14ac:dyDescent="0.25">
      <c r="A232" s="82" t="s">
        <v>2489</v>
      </c>
      <c r="B232" s="84" t="s">
        <v>304</v>
      </c>
      <c r="C232" s="239" t="s">
        <v>305</v>
      </c>
      <c r="D232" s="123" t="s">
        <v>193</v>
      </c>
      <c r="E232" s="84" t="s">
        <v>2490</v>
      </c>
      <c r="F232" s="84" t="s">
        <v>2491</v>
      </c>
      <c r="G232" s="84" t="s">
        <v>2492</v>
      </c>
      <c r="H232" s="123" t="s">
        <v>2493</v>
      </c>
      <c r="I232" s="123"/>
      <c r="J232" s="248"/>
      <c r="K232" s="85" t="s">
        <v>2494</v>
      </c>
      <c r="L232" s="249"/>
      <c r="M232" s="87" t="s">
        <v>159</v>
      </c>
      <c r="N232" s="93" t="s">
        <v>686</v>
      </c>
      <c r="O232" s="88" t="s">
        <v>687</v>
      </c>
      <c r="P232" s="89"/>
      <c r="Q232" s="235" t="s">
        <v>2464</v>
      </c>
      <c r="R232" s="235" t="s">
        <v>2495</v>
      </c>
      <c r="S232" s="84" t="s">
        <v>2486</v>
      </c>
      <c r="T232" s="83" t="s">
        <v>2496</v>
      </c>
      <c r="U232" s="124" t="s">
        <v>2497</v>
      </c>
      <c r="V232" s="172" t="s">
        <v>219</v>
      </c>
      <c r="AA232" s="115">
        <f>IF(OR(J232="Fail",ISBLANK(J232)),INDEX('Issue Code Table'!C:C,MATCH(N:N,'Issue Code Table'!A:A,0)),IF(M232="Critical",6,IF(M232="Significant",5,IF(M232="Moderate",3,2))))</f>
        <v>5</v>
      </c>
    </row>
    <row r="233" spans="1:27" s="73" customFormat="1" ht="83.15" customHeight="1" x14ac:dyDescent="0.25">
      <c r="A233" s="82" t="s">
        <v>2498</v>
      </c>
      <c r="B233" s="83" t="s">
        <v>327</v>
      </c>
      <c r="C233" s="83" t="s">
        <v>328</v>
      </c>
      <c r="D233" s="123" t="s">
        <v>193</v>
      </c>
      <c r="E233" s="84" t="s">
        <v>2499</v>
      </c>
      <c r="F233" s="84" t="s">
        <v>2500</v>
      </c>
      <c r="G233" s="84" t="s">
        <v>2501</v>
      </c>
      <c r="H233" s="123" t="s">
        <v>2502</v>
      </c>
      <c r="I233" s="123"/>
      <c r="J233" s="248"/>
      <c r="K233" s="85" t="s">
        <v>2503</v>
      </c>
      <c r="L233" s="249"/>
      <c r="M233" s="87" t="s">
        <v>199</v>
      </c>
      <c r="N233" s="93" t="s">
        <v>686</v>
      </c>
      <c r="O233" s="88" t="s">
        <v>687</v>
      </c>
      <c r="P233" s="89"/>
      <c r="Q233" s="235" t="s">
        <v>2464</v>
      </c>
      <c r="R233" s="235" t="s">
        <v>2504</v>
      </c>
      <c r="S233" s="84" t="s">
        <v>2505</v>
      </c>
      <c r="T233" s="83" t="s">
        <v>2506</v>
      </c>
      <c r="U233" s="124" t="s">
        <v>2507</v>
      </c>
      <c r="V233" s="172"/>
      <c r="AA233" s="115">
        <f>IF(OR(J233="Fail",ISBLANK(J233)),INDEX('Issue Code Table'!C:C,MATCH(N:N,'Issue Code Table'!A:A,0)),IF(M233="Critical",6,IF(M233="Significant",5,IF(M233="Moderate",3,2))))</f>
        <v>5</v>
      </c>
    </row>
    <row r="234" spans="1:27" s="73" customFormat="1" ht="83.15" customHeight="1" x14ac:dyDescent="0.25">
      <c r="A234" s="82" t="s">
        <v>2508</v>
      </c>
      <c r="B234" s="83" t="s">
        <v>805</v>
      </c>
      <c r="C234" s="83" t="s">
        <v>806</v>
      </c>
      <c r="D234" s="123" t="s">
        <v>193</v>
      </c>
      <c r="E234" s="84" t="s">
        <v>2509</v>
      </c>
      <c r="F234" s="84" t="s">
        <v>2510</v>
      </c>
      <c r="G234" s="84" t="s">
        <v>2511</v>
      </c>
      <c r="H234" s="123" t="s">
        <v>2512</v>
      </c>
      <c r="I234" s="128"/>
      <c r="J234" s="83"/>
      <c r="K234" s="85" t="s">
        <v>2513</v>
      </c>
      <c r="L234" s="247"/>
      <c r="M234" s="87" t="s">
        <v>159</v>
      </c>
      <c r="N234" s="93" t="s">
        <v>686</v>
      </c>
      <c r="O234" s="88" t="s">
        <v>687</v>
      </c>
      <c r="P234" s="89"/>
      <c r="Q234" s="235" t="s">
        <v>2464</v>
      </c>
      <c r="R234" s="235" t="s">
        <v>2514</v>
      </c>
      <c r="S234" s="84" t="s">
        <v>2515</v>
      </c>
      <c r="T234" s="83" t="s">
        <v>2516</v>
      </c>
      <c r="U234" s="124" t="s">
        <v>2517</v>
      </c>
      <c r="V234" s="172" t="s">
        <v>219</v>
      </c>
      <c r="AA234" s="115">
        <f>IF(OR(J234="Fail",ISBLANK(J234)),INDEX('Issue Code Table'!C:C,MATCH(N:N,'Issue Code Table'!A:A,0)),IF(M234="Critical",6,IF(M234="Significant",5,IF(M234="Moderate",3,2))))</f>
        <v>5</v>
      </c>
    </row>
    <row r="235" spans="1:27" s="73" customFormat="1" ht="83.15" customHeight="1" x14ac:dyDescent="0.25">
      <c r="A235" s="82" t="s">
        <v>2518</v>
      </c>
      <c r="B235" s="83" t="s">
        <v>327</v>
      </c>
      <c r="C235" s="83" t="s">
        <v>328</v>
      </c>
      <c r="D235" s="123" t="s">
        <v>193</v>
      </c>
      <c r="E235" s="84" t="s">
        <v>2519</v>
      </c>
      <c r="F235" s="84" t="s">
        <v>2520</v>
      </c>
      <c r="G235" s="84" t="s">
        <v>2521</v>
      </c>
      <c r="H235" s="123" t="s">
        <v>2522</v>
      </c>
      <c r="I235" s="123"/>
      <c r="J235" s="248"/>
      <c r="K235" s="85" t="s">
        <v>2523</v>
      </c>
      <c r="L235" s="249"/>
      <c r="M235" s="87" t="s">
        <v>159</v>
      </c>
      <c r="N235" s="93" t="s">
        <v>1018</v>
      </c>
      <c r="O235" s="88" t="s">
        <v>1019</v>
      </c>
      <c r="P235" s="89"/>
      <c r="Q235" s="235" t="s">
        <v>2464</v>
      </c>
      <c r="R235" s="235" t="s">
        <v>2524</v>
      </c>
      <c r="S235" s="84" t="s">
        <v>2525</v>
      </c>
      <c r="T235" s="83" t="s">
        <v>2526</v>
      </c>
      <c r="U235" s="124" t="s">
        <v>2527</v>
      </c>
      <c r="V235" s="172" t="s">
        <v>219</v>
      </c>
      <c r="AA235" s="115">
        <f>IF(OR(J235="Fail",ISBLANK(J235)),INDEX('Issue Code Table'!C:C,MATCH(N:N,'Issue Code Table'!A:A,0)),IF(M235="Critical",6,IF(M235="Significant",5,IF(M235="Moderate",3,2))))</f>
        <v>5</v>
      </c>
    </row>
    <row r="236" spans="1:27" s="73" customFormat="1" ht="83.15" customHeight="1" x14ac:dyDescent="0.25">
      <c r="A236" s="82" t="s">
        <v>2528</v>
      </c>
      <c r="B236" s="243" t="s">
        <v>327</v>
      </c>
      <c r="C236" s="244" t="s">
        <v>817</v>
      </c>
      <c r="D236" s="123" t="s">
        <v>193</v>
      </c>
      <c r="E236" s="84" t="s">
        <v>2529</v>
      </c>
      <c r="F236" s="84" t="s">
        <v>2530</v>
      </c>
      <c r="G236" s="84" t="s">
        <v>2531</v>
      </c>
      <c r="H236" s="123" t="s">
        <v>2532</v>
      </c>
      <c r="I236" s="123"/>
      <c r="J236" s="248"/>
      <c r="K236" s="85" t="s">
        <v>2533</v>
      </c>
      <c r="L236" s="249"/>
      <c r="M236" s="87" t="s">
        <v>199</v>
      </c>
      <c r="N236" s="93" t="s">
        <v>1308</v>
      </c>
      <c r="O236" s="88" t="s">
        <v>1309</v>
      </c>
      <c r="P236" s="89"/>
      <c r="Q236" s="235" t="s">
        <v>2534</v>
      </c>
      <c r="R236" s="235" t="s">
        <v>2535</v>
      </c>
      <c r="S236" s="84" t="s">
        <v>2536</v>
      </c>
      <c r="T236" s="83" t="s">
        <v>2537</v>
      </c>
      <c r="U236" s="124" t="s">
        <v>2538</v>
      </c>
      <c r="V236" s="172"/>
      <c r="AA236" s="115">
        <f>IF(OR(J236="Fail",ISBLANK(J236)),INDEX('Issue Code Table'!C:C,MATCH(N:N,'Issue Code Table'!A:A,0)),IF(M236="Critical",6,IF(M236="Significant",5,IF(M236="Moderate",3,2))))</f>
        <v>3</v>
      </c>
    </row>
    <row r="237" spans="1:27" s="73" customFormat="1" ht="83.15" customHeight="1" x14ac:dyDescent="0.25">
      <c r="A237" s="82" t="s">
        <v>2539</v>
      </c>
      <c r="B237" s="83" t="s">
        <v>327</v>
      </c>
      <c r="C237" s="83" t="s">
        <v>328</v>
      </c>
      <c r="D237" s="123" t="s">
        <v>193</v>
      </c>
      <c r="E237" s="84" t="s">
        <v>2540</v>
      </c>
      <c r="F237" s="84" t="s">
        <v>2530</v>
      </c>
      <c r="G237" s="84" t="s">
        <v>2541</v>
      </c>
      <c r="H237" s="123" t="s">
        <v>2542</v>
      </c>
      <c r="I237" s="123"/>
      <c r="J237" s="248"/>
      <c r="K237" s="85" t="s">
        <v>2543</v>
      </c>
      <c r="L237" s="249"/>
      <c r="M237" s="87" t="s">
        <v>199</v>
      </c>
      <c r="N237" s="93" t="s">
        <v>1320</v>
      </c>
      <c r="O237" s="88" t="s">
        <v>2116</v>
      </c>
      <c r="P237" s="89"/>
      <c r="Q237" s="235" t="s">
        <v>2534</v>
      </c>
      <c r="R237" s="235" t="s">
        <v>2544</v>
      </c>
      <c r="S237" s="84" t="s">
        <v>2545</v>
      </c>
      <c r="T237" s="83" t="s">
        <v>2546</v>
      </c>
      <c r="U237" s="124" t="s">
        <v>2547</v>
      </c>
      <c r="V237" s="172"/>
      <c r="AA237" s="115">
        <f>IF(OR(J237="Fail",ISBLANK(J237)),INDEX('Issue Code Table'!C:C,MATCH(N:N,'Issue Code Table'!A:A,0)),IF(M237="Critical",6,IF(M237="Significant",5,IF(M237="Moderate",3,2))))</f>
        <v>5</v>
      </c>
    </row>
    <row r="238" spans="1:27" s="73" customFormat="1" ht="83.15" customHeight="1" x14ac:dyDescent="0.25">
      <c r="A238" s="82" t="s">
        <v>2548</v>
      </c>
      <c r="B238" s="83" t="s">
        <v>191</v>
      </c>
      <c r="C238" s="83" t="s">
        <v>192</v>
      </c>
      <c r="D238" s="123" t="s">
        <v>193</v>
      </c>
      <c r="E238" s="84" t="s">
        <v>2549</v>
      </c>
      <c r="F238" s="84" t="s">
        <v>2550</v>
      </c>
      <c r="G238" s="84" t="s">
        <v>2551</v>
      </c>
      <c r="H238" s="123" t="s">
        <v>2552</v>
      </c>
      <c r="I238" s="123"/>
      <c r="J238" s="248"/>
      <c r="K238" s="85" t="s">
        <v>2553</v>
      </c>
      <c r="L238" s="249"/>
      <c r="M238" s="87" t="s">
        <v>159</v>
      </c>
      <c r="N238" s="93" t="s">
        <v>686</v>
      </c>
      <c r="O238" s="88" t="s">
        <v>687</v>
      </c>
      <c r="P238" s="89"/>
      <c r="Q238" s="235" t="s">
        <v>2534</v>
      </c>
      <c r="R238" s="235" t="s">
        <v>2554</v>
      </c>
      <c r="S238" s="84" t="s">
        <v>2555</v>
      </c>
      <c r="T238" s="83" t="s">
        <v>2556</v>
      </c>
      <c r="U238" s="124" t="s">
        <v>2557</v>
      </c>
      <c r="V238" s="172" t="s">
        <v>219</v>
      </c>
      <c r="AA238" s="115">
        <f>IF(OR(J238="Fail",ISBLANK(J238)),INDEX('Issue Code Table'!C:C,MATCH(N:N,'Issue Code Table'!A:A,0)),IF(M238="Critical",6,IF(M238="Significant",5,IF(M238="Moderate",3,2))))</f>
        <v>5</v>
      </c>
    </row>
    <row r="239" spans="1:27" s="73" customFormat="1" ht="83.15" customHeight="1" x14ac:dyDescent="0.25">
      <c r="A239" s="82" t="s">
        <v>2558</v>
      </c>
      <c r="B239" s="83" t="s">
        <v>191</v>
      </c>
      <c r="C239" s="83" t="s">
        <v>192</v>
      </c>
      <c r="D239" s="123" t="s">
        <v>193</v>
      </c>
      <c r="E239" s="84" t="s">
        <v>2559</v>
      </c>
      <c r="F239" s="84" t="s">
        <v>2550</v>
      </c>
      <c r="G239" s="84" t="s">
        <v>2560</v>
      </c>
      <c r="H239" s="123" t="s">
        <v>2561</v>
      </c>
      <c r="I239" s="123"/>
      <c r="J239" s="248"/>
      <c r="K239" s="85" t="s">
        <v>2562</v>
      </c>
      <c r="L239" s="249"/>
      <c r="M239" s="87" t="s">
        <v>159</v>
      </c>
      <c r="N239" s="93" t="s">
        <v>686</v>
      </c>
      <c r="O239" s="88" t="s">
        <v>2563</v>
      </c>
      <c r="P239" s="89"/>
      <c r="Q239" s="235" t="s">
        <v>2534</v>
      </c>
      <c r="R239" s="235" t="s">
        <v>2564</v>
      </c>
      <c r="S239" s="84" t="s">
        <v>2555</v>
      </c>
      <c r="T239" s="83" t="s">
        <v>2565</v>
      </c>
      <c r="U239" s="124" t="s">
        <v>2566</v>
      </c>
      <c r="V239" s="172" t="s">
        <v>219</v>
      </c>
      <c r="AA239" s="115">
        <f>IF(OR(J239="Fail",ISBLANK(J239)),INDEX('Issue Code Table'!C:C,MATCH(N:N,'Issue Code Table'!A:A,0)),IF(M239="Critical",6,IF(M239="Significant",5,IF(M239="Moderate",3,2))))</f>
        <v>5</v>
      </c>
    </row>
    <row r="240" spans="1:27" s="73" customFormat="1" ht="83.15" customHeight="1" x14ac:dyDescent="0.25">
      <c r="A240" s="82" t="s">
        <v>2567</v>
      </c>
      <c r="B240" s="83" t="s">
        <v>1550</v>
      </c>
      <c r="C240" s="83" t="s">
        <v>1551</v>
      </c>
      <c r="D240" s="123" t="s">
        <v>193</v>
      </c>
      <c r="E240" s="84" t="s">
        <v>2568</v>
      </c>
      <c r="F240" s="84" t="s">
        <v>2569</v>
      </c>
      <c r="G240" s="84" t="s">
        <v>2570</v>
      </c>
      <c r="H240" s="123" t="s">
        <v>2571</v>
      </c>
      <c r="I240" s="123"/>
      <c r="J240" s="248"/>
      <c r="K240" s="85" t="s">
        <v>2572</v>
      </c>
      <c r="L240" s="249"/>
      <c r="M240" s="87" t="s">
        <v>159</v>
      </c>
      <c r="N240" s="93" t="s">
        <v>2573</v>
      </c>
      <c r="O240" s="88" t="s">
        <v>2574</v>
      </c>
      <c r="P240" s="89"/>
      <c r="Q240" s="235" t="s">
        <v>2575</v>
      </c>
      <c r="R240" s="235" t="s">
        <v>2576</v>
      </c>
      <c r="S240" s="84" t="s">
        <v>2577</v>
      </c>
      <c r="T240" s="83" t="s">
        <v>2578</v>
      </c>
      <c r="U240" s="124" t="s">
        <v>2579</v>
      </c>
      <c r="V240" s="172" t="s">
        <v>219</v>
      </c>
      <c r="AA240" s="115">
        <f>IF(OR(J240="Fail",ISBLANK(J240)),INDEX('Issue Code Table'!C:C,MATCH(N:N,'Issue Code Table'!A:A,0)),IF(M240="Critical",6,IF(M240="Significant",5,IF(M240="Moderate",3,2))))</f>
        <v>6</v>
      </c>
    </row>
    <row r="241" spans="1:27" s="73" customFormat="1" ht="83.15" customHeight="1" x14ac:dyDescent="0.25">
      <c r="A241" s="82" t="s">
        <v>2580</v>
      </c>
      <c r="B241" s="83" t="s">
        <v>1550</v>
      </c>
      <c r="C241" s="83" t="s">
        <v>1551</v>
      </c>
      <c r="D241" s="123" t="s">
        <v>193</v>
      </c>
      <c r="E241" s="84" t="s">
        <v>2581</v>
      </c>
      <c r="F241" s="84" t="s">
        <v>2582</v>
      </c>
      <c r="G241" s="84" t="s">
        <v>2583</v>
      </c>
      <c r="H241" s="123" t="s">
        <v>2584</v>
      </c>
      <c r="I241" s="123"/>
      <c r="J241" s="248"/>
      <c r="K241" s="85" t="s">
        <v>2585</v>
      </c>
      <c r="L241" s="249"/>
      <c r="M241" s="87" t="s">
        <v>159</v>
      </c>
      <c r="N241" s="93" t="s">
        <v>2573</v>
      </c>
      <c r="O241" s="88" t="s">
        <v>2574</v>
      </c>
      <c r="P241" s="89"/>
      <c r="Q241" s="235" t="s">
        <v>2575</v>
      </c>
      <c r="R241" s="235" t="s">
        <v>2586</v>
      </c>
      <c r="S241" s="84" t="s">
        <v>2587</v>
      </c>
      <c r="T241" s="83" t="s">
        <v>2588</v>
      </c>
      <c r="U241" s="124" t="s">
        <v>2589</v>
      </c>
      <c r="V241" s="172" t="s">
        <v>219</v>
      </c>
      <c r="AA241" s="115">
        <f>IF(OR(J241="Fail",ISBLANK(J241)),INDEX('Issue Code Table'!C:C,MATCH(N:N,'Issue Code Table'!A:A,0)),IF(M241="Critical",6,IF(M241="Significant",5,IF(M241="Moderate",3,2))))</f>
        <v>6</v>
      </c>
    </row>
    <row r="242" spans="1:27" s="73" customFormat="1" ht="83.15" customHeight="1" x14ac:dyDescent="0.25">
      <c r="A242" s="82" t="s">
        <v>2590</v>
      </c>
      <c r="B242" s="83" t="s">
        <v>327</v>
      </c>
      <c r="C242" s="83" t="s">
        <v>328</v>
      </c>
      <c r="D242" s="123" t="s">
        <v>193</v>
      </c>
      <c r="E242" s="84" t="s">
        <v>2591</v>
      </c>
      <c r="F242" s="84" t="s">
        <v>2592</v>
      </c>
      <c r="G242" s="84" t="s">
        <v>2593</v>
      </c>
      <c r="H242" s="123" t="s">
        <v>2594</v>
      </c>
      <c r="I242" s="123"/>
      <c r="J242" s="248"/>
      <c r="K242" s="85" t="s">
        <v>2595</v>
      </c>
      <c r="L242" s="249"/>
      <c r="M242" s="87" t="s">
        <v>199</v>
      </c>
      <c r="N242" s="93" t="s">
        <v>665</v>
      </c>
      <c r="O242" s="88" t="s">
        <v>666</v>
      </c>
      <c r="P242" s="89"/>
      <c r="Q242" s="235" t="s">
        <v>2596</v>
      </c>
      <c r="R242" s="235" t="s">
        <v>2597</v>
      </c>
      <c r="S242" s="84" t="s">
        <v>2598</v>
      </c>
      <c r="T242" s="83" t="s">
        <v>2599</v>
      </c>
      <c r="U242" s="124" t="s">
        <v>2600</v>
      </c>
      <c r="V242" s="172"/>
      <c r="AA242" s="115">
        <f>IF(OR(J242="Fail",ISBLANK(J242)),INDEX('Issue Code Table'!C:C,MATCH(N:N,'Issue Code Table'!A:A,0)),IF(M242="Critical",6,IF(M242="Significant",5,IF(M242="Moderate",3,2))))</f>
        <v>4</v>
      </c>
    </row>
    <row r="243" spans="1:27" s="73" customFormat="1" ht="83.15" customHeight="1" x14ac:dyDescent="0.25">
      <c r="A243" s="82" t="s">
        <v>2601</v>
      </c>
      <c r="B243" s="83" t="s">
        <v>327</v>
      </c>
      <c r="C243" s="83" t="s">
        <v>328</v>
      </c>
      <c r="D243" s="123" t="s">
        <v>193</v>
      </c>
      <c r="E243" s="84" t="s">
        <v>2602</v>
      </c>
      <c r="F243" s="84" t="s">
        <v>2603</v>
      </c>
      <c r="G243" s="84" t="s">
        <v>2604</v>
      </c>
      <c r="H243" s="123" t="s">
        <v>2605</v>
      </c>
      <c r="I243" s="123"/>
      <c r="J243" s="248"/>
      <c r="K243" s="85" t="s">
        <v>2606</v>
      </c>
      <c r="L243" s="249"/>
      <c r="M243" s="87" t="s">
        <v>199</v>
      </c>
      <c r="N243" s="93" t="s">
        <v>665</v>
      </c>
      <c r="O243" s="88" t="s">
        <v>666</v>
      </c>
      <c r="P243" s="89"/>
      <c r="Q243" s="235" t="s">
        <v>2596</v>
      </c>
      <c r="R243" s="235" t="s">
        <v>2607</v>
      </c>
      <c r="S243" s="84" t="s">
        <v>2608</v>
      </c>
      <c r="T243" s="83" t="s">
        <v>2609</v>
      </c>
      <c r="U243" s="124" t="s">
        <v>2610</v>
      </c>
      <c r="V243" s="172"/>
      <c r="AA243" s="115">
        <f>IF(OR(J243="Fail",ISBLANK(J243)),INDEX('Issue Code Table'!C:C,MATCH(N:N,'Issue Code Table'!A:A,0)),IF(M243="Critical",6,IF(M243="Significant",5,IF(M243="Moderate",3,2))))</f>
        <v>4</v>
      </c>
    </row>
    <row r="244" spans="1:27" s="73" customFormat="1" ht="83.15" customHeight="1" x14ac:dyDescent="0.25">
      <c r="A244" s="82" t="s">
        <v>2611</v>
      </c>
      <c r="B244" s="83" t="s">
        <v>191</v>
      </c>
      <c r="C244" s="83" t="s">
        <v>192</v>
      </c>
      <c r="D244" s="123" t="s">
        <v>193</v>
      </c>
      <c r="E244" s="84" t="s">
        <v>2612</v>
      </c>
      <c r="F244" s="84" t="s">
        <v>2613</v>
      </c>
      <c r="G244" s="84" t="s">
        <v>2614</v>
      </c>
      <c r="H244" s="123" t="s">
        <v>2615</v>
      </c>
      <c r="I244" s="123"/>
      <c r="J244" s="248"/>
      <c r="K244" s="85" t="s">
        <v>2616</v>
      </c>
      <c r="L244" s="249"/>
      <c r="M244" s="87" t="s">
        <v>199</v>
      </c>
      <c r="N244" s="93" t="s">
        <v>665</v>
      </c>
      <c r="O244" s="88" t="s">
        <v>666</v>
      </c>
      <c r="P244" s="89"/>
      <c r="Q244" s="235" t="s">
        <v>2617</v>
      </c>
      <c r="R244" s="235" t="s">
        <v>2618</v>
      </c>
      <c r="S244" s="84" t="s">
        <v>2619</v>
      </c>
      <c r="T244" s="83" t="s">
        <v>2620</v>
      </c>
      <c r="U244" s="124" t="s">
        <v>2621</v>
      </c>
      <c r="V244" s="172"/>
      <c r="AA244" s="115">
        <f>IF(OR(J244="Fail",ISBLANK(J244)),INDEX('Issue Code Table'!C:C,MATCH(N:N,'Issue Code Table'!A:A,0)),IF(M244="Critical",6,IF(M244="Significant",5,IF(M244="Moderate",3,2))))</f>
        <v>4</v>
      </c>
    </row>
    <row r="245" spans="1:27" s="73" customFormat="1" ht="83.15" customHeight="1" x14ac:dyDescent="0.25">
      <c r="A245" s="82" t="s">
        <v>2622</v>
      </c>
      <c r="B245" s="84" t="s">
        <v>2623</v>
      </c>
      <c r="C245" s="239" t="s">
        <v>2624</v>
      </c>
      <c r="D245" s="123" t="s">
        <v>193</v>
      </c>
      <c r="E245" s="84" t="s">
        <v>2625</v>
      </c>
      <c r="F245" s="84" t="s">
        <v>2626</v>
      </c>
      <c r="G245" s="84" t="s">
        <v>2627</v>
      </c>
      <c r="H245" s="123" t="s">
        <v>2628</v>
      </c>
      <c r="I245" s="123"/>
      <c r="J245" s="248"/>
      <c r="K245" s="85" t="s">
        <v>2629</v>
      </c>
      <c r="L245" s="249"/>
      <c r="M245" s="87" t="s">
        <v>199</v>
      </c>
      <c r="N245" s="93" t="s">
        <v>665</v>
      </c>
      <c r="O245" s="88" t="s">
        <v>666</v>
      </c>
      <c r="P245" s="89"/>
      <c r="Q245" s="235" t="s">
        <v>2630</v>
      </c>
      <c r="R245" s="235" t="s">
        <v>2631</v>
      </c>
      <c r="S245" s="84" t="s">
        <v>2632</v>
      </c>
      <c r="T245" s="83" t="s">
        <v>2633</v>
      </c>
      <c r="U245" s="124" t="s">
        <v>2634</v>
      </c>
      <c r="V245" s="172"/>
      <c r="AA245" s="115">
        <f>IF(OR(J245="Fail",ISBLANK(J245)),INDEX('Issue Code Table'!C:C,MATCH(N:N,'Issue Code Table'!A:A,0)),IF(M245="Critical",6,IF(M245="Significant",5,IF(M245="Moderate",3,2))))</f>
        <v>4</v>
      </c>
    </row>
    <row r="246" spans="1:27" s="73" customFormat="1" ht="83.15" customHeight="1" x14ac:dyDescent="0.25">
      <c r="A246" s="82" t="s">
        <v>2635</v>
      </c>
      <c r="B246" s="83" t="s">
        <v>327</v>
      </c>
      <c r="C246" s="83" t="s">
        <v>328</v>
      </c>
      <c r="D246" s="123" t="s">
        <v>193</v>
      </c>
      <c r="E246" s="84" t="s">
        <v>2636</v>
      </c>
      <c r="F246" s="84" t="s">
        <v>2637</v>
      </c>
      <c r="G246" s="84" t="s">
        <v>2638</v>
      </c>
      <c r="H246" s="123" t="s">
        <v>2639</v>
      </c>
      <c r="I246" s="123"/>
      <c r="J246" s="248"/>
      <c r="K246" s="85" t="s">
        <v>2640</v>
      </c>
      <c r="L246" s="249"/>
      <c r="M246" s="87" t="s">
        <v>159</v>
      </c>
      <c r="N246" s="93" t="s">
        <v>2641</v>
      </c>
      <c r="O246" s="88" t="s">
        <v>2642</v>
      </c>
      <c r="P246" s="89"/>
      <c r="Q246" s="235" t="s">
        <v>2643</v>
      </c>
      <c r="R246" s="235" t="s">
        <v>2644</v>
      </c>
      <c r="S246" s="84" t="s">
        <v>2645</v>
      </c>
      <c r="T246" s="83" t="s">
        <v>2646</v>
      </c>
      <c r="U246" s="124" t="s">
        <v>2647</v>
      </c>
      <c r="V246" s="172" t="s">
        <v>219</v>
      </c>
      <c r="AA246" s="115">
        <f>IF(OR(J246="Fail",ISBLANK(J246)),INDEX('Issue Code Table'!C:C,MATCH(N:N,'Issue Code Table'!A:A,0)),IF(M246="Critical",6,IF(M246="Significant",5,IF(M246="Moderate",3,2))))</f>
        <v>6</v>
      </c>
    </row>
    <row r="247" spans="1:27" s="73" customFormat="1" ht="83.15" customHeight="1" x14ac:dyDescent="0.25">
      <c r="A247" s="82" t="s">
        <v>2648</v>
      </c>
      <c r="B247" s="83" t="s">
        <v>327</v>
      </c>
      <c r="C247" s="83" t="s">
        <v>328</v>
      </c>
      <c r="D247" s="123" t="s">
        <v>193</v>
      </c>
      <c r="E247" s="84" t="s">
        <v>2649</v>
      </c>
      <c r="F247" s="84" t="s">
        <v>2650</v>
      </c>
      <c r="G247" s="84" t="s">
        <v>2651</v>
      </c>
      <c r="H247" s="123" t="s">
        <v>2652</v>
      </c>
      <c r="I247" s="123"/>
      <c r="J247" s="248"/>
      <c r="K247" s="85" t="s">
        <v>2653</v>
      </c>
      <c r="L247" s="249"/>
      <c r="M247" s="87" t="s">
        <v>159</v>
      </c>
      <c r="N247" s="93" t="s">
        <v>2641</v>
      </c>
      <c r="O247" s="88" t="s">
        <v>2642</v>
      </c>
      <c r="P247" s="89"/>
      <c r="Q247" s="235" t="s">
        <v>2643</v>
      </c>
      <c r="R247" s="235" t="s">
        <v>2654</v>
      </c>
      <c r="S247" s="84" t="s">
        <v>2655</v>
      </c>
      <c r="T247" s="83" t="s">
        <v>2656</v>
      </c>
      <c r="U247" s="124" t="s">
        <v>2657</v>
      </c>
      <c r="V247" s="172" t="s">
        <v>219</v>
      </c>
      <c r="AA247" s="115">
        <f>IF(OR(J247="Fail",ISBLANK(J247)),INDEX('Issue Code Table'!C:C,MATCH(N:N,'Issue Code Table'!A:A,0)),IF(M247="Critical",6,IF(M247="Significant",5,IF(M247="Moderate",3,2))))</f>
        <v>6</v>
      </c>
    </row>
    <row r="248" spans="1:27" s="73" customFormat="1" ht="83.15" customHeight="1" x14ac:dyDescent="0.25">
      <c r="A248" s="82" t="s">
        <v>2658</v>
      </c>
      <c r="B248" s="83" t="s">
        <v>327</v>
      </c>
      <c r="C248" s="83" t="s">
        <v>328</v>
      </c>
      <c r="D248" s="123" t="s">
        <v>193</v>
      </c>
      <c r="E248" s="84" t="s">
        <v>2659</v>
      </c>
      <c r="F248" s="84" t="s">
        <v>2660</v>
      </c>
      <c r="G248" s="84" t="s">
        <v>2661</v>
      </c>
      <c r="H248" s="123" t="s">
        <v>2662</v>
      </c>
      <c r="I248" s="123"/>
      <c r="J248" s="248"/>
      <c r="K248" s="85" t="s">
        <v>2663</v>
      </c>
      <c r="L248" s="249"/>
      <c r="M248" s="87" t="s">
        <v>159</v>
      </c>
      <c r="N248" s="93" t="s">
        <v>2641</v>
      </c>
      <c r="O248" s="88" t="s">
        <v>2642</v>
      </c>
      <c r="P248" s="89"/>
      <c r="Q248" s="235" t="s">
        <v>2643</v>
      </c>
      <c r="R248" s="235" t="s">
        <v>2664</v>
      </c>
      <c r="S248" s="84" t="s">
        <v>2645</v>
      </c>
      <c r="T248" s="83" t="s">
        <v>2665</v>
      </c>
      <c r="U248" s="124" t="s">
        <v>2666</v>
      </c>
      <c r="V248" s="172" t="s">
        <v>219</v>
      </c>
      <c r="AA248" s="115">
        <f>IF(OR(J248="Fail",ISBLANK(J248)),INDEX('Issue Code Table'!C:C,MATCH(N:N,'Issue Code Table'!A:A,0)),IF(M248="Critical",6,IF(M248="Significant",5,IF(M248="Moderate",3,2))))</f>
        <v>6</v>
      </c>
    </row>
    <row r="249" spans="1:27" s="73" customFormat="1" ht="83.15" customHeight="1" x14ac:dyDescent="0.25">
      <c r="A249" s="82" t="s">
        <v>2667</v>
      </c>
      <c r="B249" s="83" t="s">
        <v>327</v>
      </c>
      <c r="C249" s="83" t="s">
        <v>328</v>
      </c>
      <c r="D249" s="123" t="s">
        <v>193</v>
      </c>
      <c r="E249" s="84" t="s">
        <v>2668</v>
      </c>
      <c r="F249" s="84" t="s">
        <v>2669</v>
      </c>
      <c r="G249" s="84" t="s">
        <v>2670</v>
      </c>
      <c r="H249" s="123" t="s">
        <v>2671</v>
      </c>
      <c r="I249" s="128"/>
      <c r="J249" s="83"/>
      <c r="K249" s="85" t="s">
        <v>2672</v>
      </c>
      <c r="L249" s="247"/>
      <c r="M249" s="87" t="s">
        <v>159</v>
      </c>
      <c r="N249" s="93" t="s">
        <v>686</v>
      </c>
      <c r="O249" s="88" t="s">
        <v>2673</v>
      </c>
      <c r="P249" s="89"/>
      <c r="Q249" s="235" t="s">
        <v>2674</v>
      </c>
      <c r="R249" s="235" t="s">
        <v>2675</v>
      </c>
      <c r="S249" s="84" t="s">
        <v>2676</v>
      </c>
      <c r="T249" s="83" t="s">
        <v>2677</v>
      </c>
      <c r="U249" s="124" t="s">
        <v>2678</v>
      </c>
      <c r="V249" s="172" t="s">
        <v>219</v>
      </c>
      <c r="AA249" s="115">
        <f>IF(OR(J249="Fail",ISBLANK(J249)),INDEX('Issue Code Table'!C:C,MATCH(N:N,'Issue Code Table'!A:A,0)),IF(M249="Critical",6,IF(M249="Significant",5,IF(M249="Moderate",3,2))))</f>
        <v>5</v>
      </c>
    </row>
    <row r="250" spans="1:27" s="73" customFormat="1" ht="83.15" customHeight="1" x14ac:dyDescent="0.25">
      <c r="A250" s="82" t="s">
        <v>2679</v>
      </c>
      <c r="B250" s="83" t="s">
        <v>327</v>
      </c>
      <c r="C250" s="83" t="s">
        <v>328</v>
      </c>
      <c r="D250" s="123" t="s">
        <v>193</v>
      </c>
      <c r="E250" s="84" t="s">
        <v>2680</v>
      </c>
      <c r="F250" s="84" t="s">
        <v>2681</v>
      </c>
      <c r="G250" s="84" t="s">
        <v>2682</v>
      </c>
      <c r="H250" s="123" t="s">
        <v>2683</v>
      </c>
      <c r="I250" s="128"/>
      <c r="J250" s="83"/>
      <c r="K250" s="85" t="s">
        <v>2684</v>
      </c>
      <c r="L250" s="247"/>
      <c r="M250" s="87" t="s">
        <v>159</v>
      </c>
      <c r="N250" s="93" t="s">
        <v>686</v>
      </c>
      <c r="O250" s="88" t="s">
        <v>2673</v>
      </c>
      <c r="P250" s="89"/>
      <c r="Q250" s="235" t="s">
        <v>2685</v>
      </c>
      <c r="R250" s="235" t="s">
        <v>2686</v>
      </c>
      <c r="S250" s="84" t="s">
        <v>2687</v>
      </c>
      <c r="T250" s="83" t="s">
        <v>2688</v>
      </c>
      <c r="U250" s="124" t="s">
        <v>2689</v>
      </c>
      <c r="V250" s="172" t="s">
        <v>219</v>
      </c>
      <c r="AA250" s="115">
        <f>IF(OR(J250="Fail",ISBLANK(J250)),INDEX('Issue Code Table'!C:C,MATCH(N:N,'Issue Code Table'!A:A,0)),IF(M250="Critical",6,IF(M250="Significant",5,IF(M250="Moderate",3,2))))</f>
        <v>5</v>
      </c>
    </row>
    <row r="251" spans="1:27" s="73" customFormat="1" ht="83.15" customHeight="1" x14ac:dyDescent="0.25">
      <c r="A251" s="82" t="s">
        <v>2690</v>
      </c>
      <c r="B251" s="83" t="s">
        <v>327</v>
      </c>
      <c r="C251" s="83" t="s">
        <v>328</v>
      </c>
      <c r="D251" s="123" t="s">
        <v>193</v>
      </c>
      <c r="E251" s="84" t="s">
        <v>2691</v>
      </c>
      <c r="F251" s="84" t="s">
        <v>2692</v>
      </c>
      <c r="G251" s="84" t="s">
        <v>2693</v>
      </c>
      <c r="H251" s="123" t="s">
        <v>2694</v>
      </c>
      <c r="I251" s="128"/>
      <c r="J251" s="83"/>
      <c r="K251" s="85" t="s">
        <v>2695</v>
      </c>
      <c r="L251" s="247"/>
      <c r="M251" s="87" t="s">
        <v>159</v>
      </c>
      <c r="N251" s="93" t="s">
        <v>686</v>
      </c>
      <c r="O251" s="88" t="s">
        <v>2673</v>
      </c>
      <c r="P251" s="89"/>
      <c r="Q251" s="235" t="s">
        <v>2696</v>
      </c>
      <c r="R251" s="235" t="s">
        <v>2697</v>
      </c>
      <c r="S251" s="84" t="s">
        <v>2698</v>
      </c>
      <c r="T251" s="83" t="s">
        <v>2699</v>
      </c>
      <c r="U251" s="124" t="s">
        <v>2700</v>
      </c>
      <c r="V251" s="172" t="s">
        <v>219</v>
      </c>
      <c r="AA251" s="115">
        <f>IF(OR(J251="Fail",ISBLANK(J251)),INDEX('Issue Code Table'!C:C,MATCH(N:N,'Issue Code Table'!A:A,0)),IF(M251="Critical",6,IF(M251="Significant",5,IF(M251="Moderate",3,2))))</f>
        <v>5</v>
      </c>
    </row>
    <row r="252" spans="1:27" s="73" customFormat="1" ht="83.15" customHeight="1" x14ac:dyDescent="0.25">
      <c r="A252" s="82" t="s">
        <v>2701</v>
      </c>
      <c r="B252" s="84" t="s">
        <v>2702</v>
      </c>
      <c r="C252" s="239" t="s">
        <v>2703</v>
      </c>
      <c r="D252" s="123" t="s">
        <v>193</v>
      </c>
      <c r="E252" s="84" t="s">
        <v>2704</v>
      </c>
      <c r="F252" s="84" t="s">
        <v>2705</v>
      </c>
      <c r="G252" s="84" t="s">
        <v>2706</v>
      </c>
      <c r="H252" s="123" t="s">
        <v>2707</v>
      </c>
      <c r="I252" s="123"/>
      <c r="J252" s="248"/>
      <c r="K252" s="85" t="s">
        <v>2708</v>
      </c>
      <c r="L252" s="249"/>
      <c r="M252" s="87" t="s">
        <v>159</v>
      </c>
      <c r="N252" s="93" t="s">
        <v>2709</v>
      </c>
      <c r="O252" s="88" t="s">
        <v>2710</v>
      </c>
      <c r="P252" s="89"/>
      <c r="Q252" s="235" t="s">
        <v>2711</v>
      </c>
      <c r="R252" s="235" t="s">
        <v>2712</v>
      </c>
      <c r="S252" s="84" t="s">
        <v>2713</v>
      </c>
      <c r="T252" s="83" t="s">
        <v>2714</v>
      </c>
      <c r="U252" s="124" t="s">
        <v>2715</v>
      </c>
      <c r="V252" s="172" t="s">
        <v>219</v>
      </c>
      <c r="AA252" s="115">
        <f>IF(OR(J252="Fail",ISBLANK(J252)),INDEX('Issue Code Table'!C:C,MATCH(N:N,'Issue Code Table'!A:A,0)),IF(M252="Critical",6,IF(M252="Significant",5,IF(M252="Moderate",3,2))))</f>
        <v>7</v>
      </c>
    </row>
    <row r="253" spans="1:27" s="73" customFormat="1" ht="83.15" customHeight="1" x14ac:dyDescent="0.25">
      <c r="A253" s="82" t="s">
        <v>2716</v>
      </c>
      <c r="B253" s="84" t="s">
        <v>304</v>
      </c>
      <c r="C253" s="239" t="s">
        <v>305</v>
      </c>
      <c r="D253" s="123" t="s">
        <v>193</v>
      </c>
      <c r="E253" s="84" t="s">
        <v>2717</v>
      </c>
      <c r="F253" s="84" t="s">
        <v>2718</v>
      </c>
      <c r="G253" s="84" t="s">
        <v>2719</v>
      </c>
      <c r="H253" s="123" t="s">
        <v>2720</v>
      </c>
      <c r="I253" s="123"/>
      <c r="J253" s="248"/>
      <c r="K253" s="85" t="s">
        <v>2721</v>
      </c>
      <c r="L253" s="249"/>
      <c r="M253" s="87" t="s">
        <v>159</v>
      </c>
      <c r="N253" s="93" t="s">
        <v>686</v>
      </c>
      <c r="O253" s="88" t="s">
        <v>687</v>
      </c>
      <c r="P253" s="89"/>
      <c r="Q253" s="235" t="s">
        <v>2711</v>
      </c>
      <c r="R253" s="235" t="s">
        <v>2722</v>
      </c>
      <c r="S253" s="84" t="s">
        <v>2723</v>
      </c>
      <c r="T253" s="83" t="s">
        <v>2724</v>
      </c>
      <c r="U253" s="124" t="s">
        <v>2725</v>
      </c>
      <c r="V253" s="172" t="s">
        <v>219</v>
      </c>
      <c r="AA253" s="115">
        <f>IF(OR(J253="Fail",ISBLANK(J253)),INDEX('Issue Code Table'!C:C,MATCH(N:N,'Issue Code Table'!A:A,0)),IF(M253="Critical",6,IF(M253="Significant",5,IF(M253="Moderate",3,2))))</f>
        <v>5</v>
      </c>
    </row>
    <row r="254" spans="1:27" s="73" customFormat="1" ht="83.15" customHeight="1" x14ac:dyDescent="0.25">
      <c r="A254" s="82" t="s">
        <v>2726</v>
      </c>
      <c r="B254" s="83" t="s">
        <v>191</v>
      </c>
      <c r="C254" s="83" t="s">
        <v>192</v>
      </c>
      <c r="D254" s="123" t="s">
        <v>193</v>
      </c>
      <c r="E254" s="84" t="s">
        <v>2727</v>
      </c>
      <c r="F254" s="84" t="s">
        <v>2728</v>
      </c>
      <c r="G254" s="84" t="s">
        <v>2729</v>
      </c>
      <c r="H254" s="123" t="s">
        <v>2730</v>
      </c>
      <c r="I254" s="123"/>
      <c r="J254" s="248"/>
      <c r="K254" s="85" t="s">
        <v>2731</v>
      </c>
      <c r="L254" s="249"/>
      <c r="M254" s="87" t="s">
        <v>199</v>
      </c>
      <c r="N254" s="93" t="s">
        <v>665</v>
      </c>
      <c r="O254" s="88" t="s">
        <v>666</v>
      </c>
      <c r="P254" s="89"/>
      <c r="Q254" s="235" t="s">
        <v>2711</v>
      </c>
      <c r="R254" s="235" t="s">
        <v>2732</v>
      </c>
      <c r="S254" s="84" t="s">
        <v>2733</v>
      </c>
      <c r="T254" s="83" t="s">
        <v>2734</v>
      </c>
      <c r="U254" s="124" t="s">
        <v>2735</v>
      </c>
      <c r="V254" s="172"/>
      <c r="AA254" s="115">
        <f>IF(OR(J254="Fail",ISBLANK(J254)),INDEX('Issue Code Table'!C:C,MATCH(N:N,'Issue Code Table'!A:A,0)),IF(M254="Critical",6,IF(M254="Significant",5,IF(M254="Moderate",3,2))))</f>
        <v>4</v>
      </c>
    </row>
    <row r="255" spans="1:27" s="73" customFormat="1" ht="83.15" customHeight="1" x14ac:dyDescent="0.25">
      <c r="A255" s="82" t="s">
        <v>2736</v>
      </c>
      <c r="B255" s="83" t="s">
        <v>2737</v>
      </c>
      <c r="C255" s="83" t="s">
        <v>2738</v>
      </c>
      <c r="D255" s="123" t="s">
        <v>193</v>
      </c>
      <c r="E255" s="84" t="s">
        <v>2739</v>
      </c>
      <c r="F255" s="84" t="s">
        <v>2740</v>
      </c>
      <c r="G255" s="84" t="s">
        <v>2741</v>
      </c>
      <c r="H255" s="123" t="s">
        <v>2742</v>
      </c>
      <c r="I255" s="123"/>
      <c r="J255" s="248"/>
      <c r="K255" s="85" t="s">
        <v>2743</v>
      </c>
      <c r="L255" s="249"/>
      <c r="M255" s="87" t="s">
        <v>199</v>
      </c>
      <c r="N255" s="93" t="s">
        <v>1320</v>
      </c>
      <c r="O255" s="88" t="s">
        <v>2116</v>
      </c>
      <c r="P255" s="89"/>
      <c r="Q255" s="235" t="s">
        <v>2744</v>
      </c>
      <c r="R255" s="235" t="s">
        <v>2745</v>
      </c>
      <c r="S255" s="84" t="s">
        <v>2746</v>
      </c>
      <c r="T255" s="83" t="s">
        <v>2747</v>
      </c>
      <c r="U255" s="124" t="s">
        <v>2748</v>
      </c>
      <c r="V255" s="172"/>
      <c r="AA255" s="115">
        <f>IF(OR(J255="Fail",ISBLANK(J255)),INDEX('Issue Code Table'!C:C,MATCH(N:N,'Issue Code Table'!A:A,0)),IF(M255="Critical",6,IF(M255="Significant",5,IF(M255="Moderate",3,2))))</f>
        <v>5</v>
      </c>
    </row>
    <row r="256" spans="1:27" s="73" customFormat="1" ht="83.15" customHeight="1" x14ac:dyDescent="0.25">
      <c r="A256" s="82" t="s">
        <v>2749</v>
      </c>
      <c r="B256" s="83" t="s">
        <v>327</v>
      </c>
      <c r="C256" s="83" t="s">
        <v>328</v>
      </c>
      <c r="D256" s="123" t="s">
        <v>193</v>
      </c>
      <c r="E256" s="84" t="s">
        <v>2750</v>
      </c>
      <c r="F256" s="84" t="s">
        <v>2751</v>
      </c>
      <c r="G256" s="84" t="s">
        <v>2752</v>
      </c>
      <c r="H256" s="123" t="s">
        <v>2753</v>
      </c>
      <c r="I256" s="123"/>
      <c r="J256" s="248"/>
      <c r="K256" s="85" t="s">
        <v>2754</v>
      </c>
      <c r="L256" s="249"/>
      <c r="M256" s="87" t="s">
        <v>199</v>
      </c>
      <c r="N256" s="93" t="s">
        <v>1320</v>
      </c>
      <c r="O256" s="88" t="s">
        <v>2116</v>
      </c>
      <c r="P256" s="89"/>
      <c r="Q256" s="235" t="s">
        <v>2744</v>
      </c>
      <c r="R256" s="235" t="s">
        <v>2755</v>
      </c>
      <c r="S256" s="84" t="s">
        <v>2756</v>
      </c>
      <c r="T256" s="83" t="s">
        <v>2757</v>
      </c>
      <c r="U256" s="124" t="s">
        <v>2758</v>
      </c>
      <c r="V256" s="172"/>
      <c r="AA256" s="115">
        <f>IF(OR(J256="Fail",ISBLANK(J256)),INDEX('Issue Code Table'!C:C,MATCH(N:N,'Issue Code Table'!A:A,0)),IF(M256="Critical",6,IF(M256="Significant",5,IF(M256="Moderate",3,2))))</f>
        <v>5</v>
      </c>
    </row>
    <row r="257" spans="1:27" s="73" customFormat="1" ht="83.15" customHeight="1" x14ac:dyDescent="0.25">
      <c r="A257" s="82" t="s">
        <v>2759</v>
      </c>
      <c r="B257" s="243" t="s">
        <v>1105</v>
      </c>
      <c r="C257" s="239" t="s">
        <v>1106</v>
      </c>
      <c r="D257" s="123" t="s">
        <v>193</v>
      </c>
      <c r="E257" s="84" t="s">
        <v>2760</v>
      </c>
      <c r="F257" s="84" t="s">
        <v>2761</v>
      </c>
      <c r="G257" s="84" t="s">
        <v>2762</v>
      </c>
      <c r="H257" s="123" t="s">
        <v>2763</v>
      </c>
      <c r="I257" s="123"/>
      <c r="J257" s="248"/>
      <c r="K257" s="85" t="s">
        <v>2764</v>
      </c>
      <c r="L257" s="249"/>
      <c r="M257" s="87" t="s">
        <v>159</v>
      </c>
      <c r="N257" s="252" t="s">
        <v>686</v>
      </c>
      <c r="O257" s="238" t="s">
        <v>687</v>
      </c>
      <c r="P257" s="89"/>
      <c r="Q257" s="235" t="s">
        <v>2744</v>
      </c>
      <c r="R257" s="235" t="s">
        <v>2765</v>
      </c>
      <c r="S257" s="84" t="s">
        <v>2766</v>
      </c>
      <c r="T257" s="83" t="s">
        <v>2767</v>
      </c>
      <c r="U257" s="124" t="s">
        <v>2768</v>
      </c>
      <c r="V257" s="172" t="s">
        <v>219</v>
      </c>
      <c r="AA257" s="115">
        <f>IF(OR(J257="Fail",ISBLANK(J257)),INDEX('Issue Code Table'!C:C,MATCH(N:N,'Issue Code Table'!A:A,0)),IF(M257="Critical",6,IF(M257="Significant",5,IF(M257="Moderate",3,2))))</f>
        <v>5</v>
      </c>
    </row>
    <row r="258" spans="1:27" s="73" customFormat="1" ht="83.15" customHeight="1" x14ac:dyDescent="0.25">
      <c r="A258" s="82" t="s">
        <v>2769</v>
      </c>
      <c r="B258" s="83" t="s">
        <v>2380</v>
      </c>
      <c r="C258" s="83" t="s">
        <v>2381</v>
      </c>
      <c r="D258" s="123" t="s">
        <v>193</v>
      </c>
      <c r="E258" s="84" t="s">
        <v>2770</v>
      </c>
      <c r="F258" s="84" t="s">
        <v>2771</v>
      </c>
      <c r="G258" s="84" t="s">
        <v>2772</v>
      </c>
      <c r="H258" s="123" t="s">
        <v>2773</v>
      </c>
      <c r="I258" s="123"/>
      <c r="J258" s="248"/>
      <c r="K258" s="85" t="s">
        <v>2774</v>
      </c>
      <c r="L258" s="249"/>
      <c r="M258" s="87" t="s">
        <v>159</v>
      </c>
      <c r="N258" s="93" t="s">
        <v>686</v>
      </c>
      <c r="O258" s="88" t="s">
        <v>687</v>
      </c>
      <c r="P258" s="89"/>
      <c r="Q258" s="235" t="s">
        <v>2775</v>
      </c>
      <c r="R258" s="235" t="s">
        <v>2776</v>
      </c>
      <c r="S258" s="84" t="s">
        <v>2777</v>
      </c>
      <c r="T258" s="83" t="s">
        <v>2778</v>
      </c>
      <c r="U258" s="124" t="s">
        <v>2779</v>
      </c>
      <c r="V258" s="172" t="s">
        <v>219</v>
      </c>
      <c r="AA258" s="115">
        <f>IF(OR(J258="Fail",ISBLANK(J258)),INDEX('Issue Code Table'!C:C,MATCH(N:N,'Issue Code Table'!A:A,0)),IF(M258="Critical",6,IF(M258="Significant",5,IF(M258="Moderate",3,2))))</f>
        <v>5</v>
      </c>
    </row>
    <row r="259" spans="1:27" s="73" customFormat="1" ht="83.15" customHeight="1" x14ac:dyDescent="0.25">
      <c r="A259" s="82" t="s">
        <v>2780</v>
      </c>
      <c r="B259" s="83" t="s">
        <v>327</v>
      </c>
      <c r="C259" s="83" t="s">
        <v>328</v>
      </c>
      <c r="D259" s="123" t="s">
        <v>193</v>
      </c>
      <c r="E259" s="84" t="s">
        <v>2781</v>
      </c>
      <c r="F259" s="84" t="s">
        <v>2782</v>
      </c>
      <c r="G259" s="84" t="s">
        <v>2783</v>
      </c>
      <c r="H259" s="123" t="s">
        <v>2784</v>
      </c>
      <c r="I259" s="123"/>
      <c r="J259" s="248"/>
      <c r="K259" s="85" t="s">
        <v>2785</v>
      </c>
      <c r="L259" s="249"/>
      <c r="M259" s="87" t="s">
        <v>199</v>
      </c>
      <c r="N259" s="93" t="s">
        <v>733</v>
      </c>
      <c r="O259" s="88" t="s">
        <v>734</v>
      </c>
      <c r="P259" s="89"/>
      <c r="Q259" s="235" t="s">
        <v>2786</v>
      </c>
      <c r="R259" s="235" t="s">
        <v>2787</v>
      </c>
      <c r="S259" s="84" t="s">
        <v>2788</v>
      </c>
      <c r="T259" s="83" t="s">
        <v>2789</v>
      </c>
      <c r="U259" s="124" t="s">
        <v>2790</v>
      </c>
      <c r="V259" s="172"/>
      <c r="AA259" s="115">
        <f>IF(OR(J259="Fail",ISBLANK(J259)),INDEX('Issue Code Table'!C:C,MATCH(N:N,'Issue Code Table'!A:A,0)),IF(M259="Critical",6,IF(M259="Significant",5,IF(M259="Moderate",3,2))))</f>
        <v>4</v>
      </c>
    </row>
    <row r="260" spans="1:27" s="73" customFormat="1" ht="83.15" customHeight="1" x14ac:dyDescent="0.25">
      <c r="A260" s="82" t="s">
        <v>2791</v>
      </c>
      <c r="B260" s="83" t="s">
        <v>711</v>
      </c>
      <c r="C260" s="83" t="s">
        <v>712</v>
      </c>
      <c r="D260" s="123" t="s">
        <v>193</v>
      </c>
      <c r="E260" s="84" t="s">
        <v>2792</v>
      </c>
      <c r="F260" s="84" t="s">
        <v>2793</v>
      </c>
      <c r="G260" s="84" t="s">
        <v>2794</v>
      </c>
      <c r="H260" s="123" t="s">
        <v>2795</v>
      </c>
      <c r="I260" s="123"/>
      <c r="J260" s="248"/>
      <c r="K260" s="85" t="s">
        <v>2796</v>
      </c>
      <c r="L260" s="249"/>
      <c r="M260" s="87" t="s">
        <v>402</v>
      </c>
      <c r="N260" s="93" t="s">
        <v>1579</v>
      </c>
      <c r="O260" s="88" t="s">
        <v>1580</v>
      </c>
      <c r="P260" s="89"/>
      <c r="Q260" s="235" t="s">
        <v>2786</v>
      </c>
      <c r="R260" s="235" t="s">
        <v>2797</v>
      </c>
      <c r="S260" s="84" t="s">
        <v>1568</v>
      </c>
      <c r="T260" s="83" t="s">
        <v>2798</v>
      </c>
      <c r="U260" s="124" t="s">
        <v>2799</v>
      </c>
      <c r="V260" s="172"/>
      <c r="AA260" s="115">
        <f>IF(OR(J260="Fail",ISBLANK(J260)),INDEX('Issue Code Table'!C:C,MATCH(N:N,'Issue Code Table'!A:A,0)),IF(M260="Critical",6,IF(M260="Significant",5,IF(M260="Moderate",3,2))))</f>
        <v>2</v>
      </c>
    </row>
    <row r="261" spans="1:27" s="73" customFormat="1" ht="83.15" customHeight="1" x14ac:dyDescent="0.25">
      <c r="A261" s="82" t="s">
        <v>2800</v>
      </c>
      <c r="B261" s="243" t="s">
        <v>726</v>
      </c>
      <c r="C261" s="244" t="s">
        <v>2801</v>
      </c>
      <c r="D261" s="123" t="s">
        <v>193</v>
      </c>
      <c r="E261" s="84" t="s">
        <v>2802</v>
      </c>
      <c r="F261" s="84" t="s">
        <v>2782</v>
      </c>
      <c r="G261" s="84" t="s">
        <v>2803</v>
      </c>
      <c r="H261" s="123" t="s">
        <v>2804</v>
      </c>
      <c r="I261" s="123"/>
      <c r="J261" s="248"/>
      <c r="K261" s="85" t="s">
        <v>2805</v>
      </c>
      <c r="L261" s="249"/>
      <c r="M261" s="87" t="s">
        <v>199</v>
      </c>
      <c r="N261" s="93" t="s">
        <v>733</v>
      </c>
      <c r="O261" s="88" t="s">
        <v>734</v>
      </c>
      <c r="P261" s="89"/>
      <c r="Q261" s="235" t="s">
        <v>2806</v>
      </c>
      <c r="R261" s="235" t="s">
        <v>2807</v>
      </c>
      <c r="S261" s="84" t="s">
        <v>2788</v>
      </c>
      <c r="T261" s="83" t="s">
        <v>2808</v>
      </c>
      <c r="U261" s="124" t="s">
        <v>2809</v>
      </c>
      <c r="V261" s="172"/>
      <c r="AA261" s="115">
        <f>IF(OR(J261="Fail",ISBLANK(J261)),INDEX('Issue Code Table'!C:C,MATCH(N:N,'Issue Code Table'!A:A,0)),IF(M261="Critical",6,IF(M261="Significant",5,IF(M261="Moderate",3,2))))</f>
        <v>4</v>
      </c>
    </row>
    <row r="262" spans="1:27" s="73" customFormat="1" ht="83.15" customHeight="1" x14ac:dyDescent="0.25">
      <c r="A262" s="82" t="s">
        <v>2810</v>
      </c>
      <c r="B262" s="83" t="s">
        <v>711</v>
      </c>
      <c r="C262" s="83" t="s">
        <v>712</v>
      </c>
      <c r="D262" s="123" t="s">
        <v>193</v>
      </c>
      <c r="E262" s="84" t="s">
        <v>2811</v>
      </c>
      <c r="F262" s="84" t="s">
        <v>2812</v>
      </c>
      <c r="G262" s="84" t="s">
        <v>2813</v>
      </c>
      <c r="H262" s="123" t="s">
        <v>2814</v>
      </c>
      <c r="I262" s="123"/>
      <c r="J262" s="248"/>
      <c r="K262" s="85" t="s">
        <v>2815</v>
      </c>
      <c r="L262" s="249"/>
      <c r="M262" s="87" t="s">
        <v>402</v>
      </c>
      <c r="N262" s="93" t="s">
        <v>1579</v>
      </c>
      <c r="O262" s="88" t="s">
        <v>1580</v>
      </c>
      <c r="P262" s="89"/>
      <c r="Q262" s="235" t="s">
        <v>2806</v>
      </c>
      <c r="R262" s="235" t="s">
        <v>2816</v>
      </c>
      <c r="S262" s="84" t="s">
        <v>1568</v>
      </c>
      <c r="T262" s="83" t="s">
        <v>2817</v>
      </c>
      <c r="U262" s="124" t="s">
        <v>2818</v>
      </c>
      <c r="V262" s="172"/>
      <c r="AA262" s="115">
        <f>IF(OR(J262="Fail",ISBLANK(J262)),INDEX('Issue Code Table'!C:C,MATCH(N:N,'Issue Code Table'!A:A,0)),IF(M262="Critical",6,IF(M262="Significant",5,IF(M262="Moderate",3,2))))</f>
        <v>2</v>
      </c>
    </row>
    <row r="263" spans="1:27" s="73" customFormat="1" ht="83.15" customHeight="1" x14ac:dyDescent="0.25">
      <c r="A263" s="82" t="s">
        <v>2819</v>
      </c>
      <c r="B263" s="83" t="s">
        <v>152</v>
      </c>
      <c r="C263" s="83" t="s">
        <v>153</v>
      </c>
      <c r="D263" s="123" t="s">
        <v>193</v>
      </c>
      <c r="E263" s="84" t="s">
        <v>2820</v>
      </c>
      <c r="F263" s="84" t="s">
        <v>2782</v>
      </c>
      <c r="G263" s="84" t="s">
        <v>2821</v>
      </c>
      <c r="H263" s="123" t="s">
        <v>2822</v>
      </c>
      <c r="I263" s="123"/>
      <c r="J263" s="248"/>
      <c r="K263" s="85" t="s">
        <v>2823</v>
      </c>
      <c r="L263" s="249"/>
      <c r="M263" s="87" t="s">
        <v>199</v>
      </c>
      <c r="N263" s="93" t="s">
        <v>733</v>
      </c>
      <c r="O263" s="88" t="s">
        <v>734</v>
      </c>
      <c r="P263" s="89"/>
      <c r="Q263" s="235" t="s">
        <v>2824</v>
      </c>
      <c r="R263" s="235" t="s">
        <v>2825</v>
      </c>
      <c r="S263" s="84" t="s">
        <v>2788</v>
      </c>
      <c r="T263" s="83" t="s">
        <v>2826</v>
      </c>
      <c r="U263" s="124" t="s">
        <v>2827</v>
      </c>
      <c r="V263" s="172"/>
      <c r="AA263" s="115">
        <f>IF(OR(J263="Fail",ISBLANK(J263)),INDEX('Issue Code Table'!C:C,MATCH(N:N,'Issue Code Table'!A:A,0)),IF(M263="Critical",6,IF(M263="Significant",5,IF(M263="Moderate",3,2))))</f>
        <v>4</v>
      </c>
    </row>
    <row r="264" spans="1:27" s="73" customFormat="1" ht="83.15" customHeight="1" x14ac:dyDescent="0.25">
      <c r="A264" s="82" t="s">
        <v>2828</v>
      </c>
      <c r="B264" s="83" t="s">
        <v>711</v>
      </c>
      <c r="C264" s="83" t="s">
        <v>712</v>
      </c>
      <c r="D264" s="123" t="s">
        <v>193</v>
      </c>
      <c r="E264" s="84" t="s">
        <v>2829</v>
      </c>
      <c r="F264" s="84" t="s">
        <v>2793</v>
      </c>
      <c r="G264" s="84" t="s">
        <v>2830</v>
      </c>
      <c r="H264" s="123" t="s">
        <v>2831</v>
      </c>
      <c r="I264" s="123"/>
      <c r="J264" s="248"/>
      <c r="K264" s="85" t="s">
        <v>2832</v>
      </c>
      <c r="L264" s="249"/>
      <c r="M264" s="87" t="s">
        <v>402</v>
      </c>
      <c r="N264" s="93" t="s">
        <v>1579</v>
      </c>
      <c r="O264" s="88" t="s">
        <v>1580</v>
      </c>
      <c r="P264" s="89"/>
      <c r="Q264" s="235" t="s">
        <v>2824</v>
      </c>
      <c r="R264" s="235" t="s">
        <v>2833</v>
      </c>
      <c r="S264" s="84" t="s">
        <v>2834</v>
      </c>
      <c r="T264" s="83" t="s">
        <v>2835</v>
      </c>
      <c r="U264" s="124" t="s">
        <v>2836</v>
      </c>
      <c r="V264" s="172"/>
      <c r="AA264" s="115">
        <f>IF(OR(J264="Fail",ISBLANK(J264)),INDEX('Issue Code Table'!C:C,MATCH(N:N,'Issue Code Table'!A:A,0)),IF(M264="Critical",6,IF(M264="Significant",5,IF(M264="Moderate",3,2))))</f>
        <v>2</v>
      </c>
    </row>
    <row r="265" spans="1:27" s="73" customFormat="1" ht="83.15" customHeight="1" x14ac:dyDescent="0.25">
      <c r="A265" s="82" t="s">
        <v>2837</v>
      </c>
      <c r="B265" s="84" t="s">
        <v>1572</v>
      </c>
      <c r="C265" s="239" t="s">
        <v>1573</v>
      </c>
      <c r="D265" s="123" t="s">
        <v>193</v>
      </c>
      <c r="E265" s="84" t="s">
        <v>2838</v>
      </c>
      <c r="F265" s="84" t="s">
        <v>2782</v>
      </c>
      <c r="G265" s="84" t="s">
        <v>2839</v>
      </c>
      <c r="H265" s="123" t="s">
        <v>2840</v>
      </c>
      <c r="I265" s="123"/>
      <c r="J265" s="248"/>
      <c r="K265" s="85" t="s">
        <v>2841</v>
      </c>
      <c r="L265" s="249"/>
      <c r="M265" s="87" t="s">
        <v>199</v>
      </c>
      <c r="N265" s="93" t="s">
        <v>733</v>
      </c>
      <c r="O265" s="88" t="s">
        <v>734</v>
      </c>
      <c r="P265" s="89"/>
      <c r="Q265" s="235" t="s">
        <v>2842</v>
      </c>
      <c r="R265" s="235" t="s">
        <v>2843</v>
      </c>
      <c r="S265" s="84" t="s">
        <v>2788</v>
      </c>
      <c r="T265" s="83" t="s">
        <v>2844</v>
      </c>
      <c r="U265" s="124" t="s">
        <v>2845</v>
      </c>
      <c r="V265" s="172"/>
      <c r="AA265" s="115">
        <f>IF(OR(J265="Fail",ISBLANK(J265)),INDEX('Issue Code Table'!C:C,MATCH(N:N,'Issue Code Table'!A:A,0)),IF(M265="Critical",6,IF(M265="Significant",5,IF(M265="Moderate",3,2))))</f>
        <v>4</v>
      </c>
    </row>
    <row r="266" spans="1:27" s="73" customFormat="1" ht="83.15" customHeight="1" x14ac:dyDescent="0.25">
      <c r="A266" s="82" t="s">
        <v>2846</v>
      </c>
      <c r="B266" s="83" t="s">
        <v>711</v>
      </c>
      <c r="C266" s="83" t="s">
        <v>712</v>
      </c>
      <c r="D266" s="123" t="s">
        <v>193</v>
      </c>
      <c r="E266" s="84" t="s">
        <v>2847</v>
      </c>
      <c r="F266" s="84" t="s">
        <v>2793</v>
      </c>
      <c r="G266" s="84" t="s">
        <v>2848</v>
      </c>
      <c r="H266" s="123" t="s">
        <v>2849</v>
      </c>
      <c r="I266" s="123"/>
      <c r="J266" s="248"/>
      <c r="K266" s="85" t="s">
        <v>2850</v>
      </c>
      <c r="L266" s="249"/>
      <c r="M266" s="87" t="s">
        <v>402</v>
      </c>
      <c r="N266" s="93" t="s">
        <v>1579</v>
      </c>
      <c r="O266" s="88" t="s">
        <v>1580</v>
      </c>
      <c r="P266" s="89"/>
      <c r="Q266" s="235" t="s">
        <v>2842</v>
      </c>
      <c r="R266" s="235" t="s">
        <v>2851</v>
      </c>
      <c r="S266" s="84" t="s">
        <v>2834</v>
      </c>
      <c r="T266" s="83" t="s">
        <v>2852</v>
      </c>
      <c r="U266" s="124" t="s">
        <v>2853</v>
      </c>
      <c r="V266" s="172"/>
      <c r="AA266" s="115">
        <f>IF(OR(J266="Fail",ISBLANK(J266)),INDEX('Issue Code Table'!C:C,MATCH(N:N,'Issue Code Table'!A:A,0)),IF(M266="Critical",6,IF(M266="Significant",5,IF(M266="Moderate",3,2))))</f>
        <v>2</v>
      </c>
    </row>
    <row r="267" spans="1:27" s="73" customFormat="1" ht="83.15" customHeight="1" x14ac:dyDescent="0.25">
      <c r="A267" s="82" t="s">
        <v>2854</v>
      </c>
      <c r="B267" s="83" t="s">
        <v>1550</v>
      </c>
      <c r="C267" s="83" t="s">
        <v>1551</v>
      </c>
      <c r="D267" s="123" t="s">
        <v>193</v>
      </c>
      <c r="E267" s="84" t="s">
        <v>2855</v>
      </c>
      <c r="F267" s="84" t="s">
        <v>2856</v>
      </c>
      <c r="G267" s="84" t="s">
        <v>2857</v>
      </c>
      <c r="H267" s="123" t="s">
        <v>2858</v>
      </c>
      <c r="I267" s="123"/>
      <c r="J267" s="248"/>
      <c r="K267" s="85" t="s">
        <v>2859</v>
      </c>
      <c r="L267" s="249"/>
      <c r="M267" s="87" t="s">
        <v>159</v>
      </c>
      <c r="N267" s="93" t="s">
        <v>2860</v>
      </c>
      <c r="O267" s="88" t="s">
        <v>2861</v>
      </c>
      <c r="P267" s="89"/>
      <c r="Q267" s="235" t="s">
        <v>2862</v>
      </c>
      <c r="R267" s="235" t="s">
        <v>2863</v>
      </c>
      <c r="S267" s="84" t="s">
        <v>2864</v>
      </c>
      <c r="T267" s="83" t="s">
        <v>2865</v>
      </c>
      <c r="U267" s="124" t="s">
        <v>2866</v>
      </c>
      <c r="V267" s="172" t="s">
        <v>219</v>
      </c>
      <c r="AA267" s="115">
        <f>IF(OR(J267="Fail",ISBLANK(J267)),INDEX('Issue Code Table'!C:C,MATCH(N:N,'Issue Code Table'!A:A,0)),IF(M267="Critical",6,IF(M267="Significant",5,IF(M267="Moderate",3,2))))</f>
        <v>5</v>
      </c>
    </row>
    <row r="268" spans="1:27" s="73" customFormat="1" ht="83.15" customHeight="1" x14ac:dyDescent="0.25">
      <c r="A268" s="82" t="s">
        <v>2867</v>
      </c>
      <c r="B268" s="83" t="s">
        <v>1550</v>
      </c>
      <c r="C268" s="83" t="s">
        <v>1551</v>
      </c>
      <c r="D268" s="123" t="s">
        <v>193</v>
      </c>
      <c r="E268" s="84" t="s">
        <v>2868</v>
      </c>
      <c r="F268" s="84" t="s">
        <v>2869</v>
      </c>
      <c r="G268" s="84" t="s">
        <v>2870</v>
      </c>
      <c r="H268" s="123" t="s">
        <v>2871</v>
      </c>
      <c r="I268" s="123"/>
      <c r="J268" s="248"/>
      <c r="K268" s="85" t="s">
        <v>2872</v>
      </c>
      <c r="L268" s="249"/>
      <c r="M268" s="87" t="s">
        <v>159</v>
      </c>
      <c r="N268" s="93" t="s">
        <v>2860</v>
      </c>
      <c r="O268" s="88" t="s">
        <v>2861</v>
      </c>
      <c r="P268" s="89"/>
      <c r="Q268" s="235" t="s">
        <v>2862</v>
      </c>
      <c r="R268" s="235" t="s">
        <v>2873</v>
      </c>
      <c r="S268" s="84" t="s">
        <v>2874</v>
      </c>
      <c r="T268" s="83" t="s">
        <v>2875</v>
      </c>
      <c r="U268" s="124" t="s">
        <v>2876</v>
      </c>
      <c r="V268" s="172" t="s">
        <v>219</v>
      </c>
      <c r="AA268" s="115">
        <f>IF(OR(J268="Fail",ISBLANK(J268)),INDEX('Issue Code Table'!C:C,MATCH(N:N,'Issue Code Table'!A:A,0)),IF(M268="Critical",6,IF(M268="Significant",5,IF(M268="Moderate",3,2))))</f>
        <v>5</v>
      </c>
    </row>
    <row r="269" spans="1:27" s="73" customFormat="1" ht="83.15" customHeight="1" x14ac:dyDescent="0.25">
      <c r="A269" s="82" t="s">
        <v>2877</v>
      </c>
      <c r="B269" s="83" t="s">
        <v>1550</v>
      </c>
      <c r="C269" s="83" t="s">
        <v>1551</v>
      </c>
      <c r="D269" s="123" t="s">
        <v>193</v>
      </c>
      <c r="E269" s="84" t="s">
        <v>2878</v>
      </c>
      <c r="F269" s="84" t="s">
        <v>2879</v>
      </c>
      <c r="G269" s="84" t="s">
        <v>2880</v>
      </c>
      <c r="H269" s="123" t="s">
        <v>2881</v>
      </c>
      <c r="I269" s="123"/>
      <c r="J269" s="248"/>
      <c r="K269" s="85" t="s">
        <v>2882</v>
      </c>
      <c r="L269" s="249"/>
      <c r="M269" s="87" t="s">
        <v>159</v>
      </c>
      <c r="N269" s="93" t="s">
        <v>686</v>
      </c>
      <c r="O269" s="88" t="s">
        <v>687</v>
      </c>
      <c r="P269" s="89"/>
      <c r="Q269" s="235" t="s">
        <v>2862</v>
      </c>
      <c r="R269" s="235" t="s">
        <v>2883</v>
      </c>
      <c r="S269" s="84" t="s">
        <v>2884</v>
      </c>
      <c r="T269" s="83" t="s">
        <v>2885</v>
      </c>
      <c r="U269" s="124" t="s">
        <v>2886</v>
      </c>
      <c r="V269" s="172" t="s">
        <v>219</v>
      </c>
      <c r="AA269" s="115">
        <f>IF(OR(J269="Fail",ISBLANK(J269)),INDEX('Issue Code Table'!C:C,MATCH(N:N,'Issue Code Table'!A:A,0)),IF(M269="Critical",6,IF(M269="Significant",5,IF(M269="Moderate",3,2))))</f>
        <v>5</v>
      </c>
    </row>
    <row r="270" spans="1:27" s="73" customFormat="1" ht="83.15" customHeight="1" x14ac:dyDescent="0.25">
      <c r="A270" s="82" t="s">
        <v>2887</v>
      </c>
      <c r="B270" s="83" t="s">
        <v>1550</v>
      </c>
      <c r="C270" s="83" t="s">
        <v>1551</v>
      </c>
      <c r="D270" s="123" t="s">
        <v>193</v>
      </c>
      <c r="E270" s="84" t="s">
        <v>2888</v>
      </c>
      <c r="F270" s="84" t="s">
        <v>2889</v>
      </c>
      <c r="G270" s="84" t="s">
        <v>2890</v>
      </c>
      <c r="H270" s="123" t="s">
        <v>2891</v>
      </c>
      <c r="I270" s="123"/>
      <c r="J270" s="248"/>
      <c r="K270" s="85" t="s">
        <v>2892</v>
      </c>
      <c r="L270" s="249"/>
      <c r="M270" s="87" t="s">
        <v>199</v>
      </c>
      <c r="N270" s="93" t="s">
        <v>2893</v>
      </c>
      <c r="O270" s="88" t="s">
        <v>2894</v>
      </c>
      <c r="P270" s="89"/>
      <c r="Q270" s="235" t="s">
        <v>2895</v>
      </c>
      <c r="R270" s="235" t="s">
        <v>2896</v>
      </c>
      <c r="S270" s="84" t="s">
        <v>2897</v>
      </c>
      <c r="T270" s="83" t="s">
        <v>2898</v>
      </c>
      <c r="U270" s="124" t="s">
        <v>2899</v>
      </c>
      <c r="V270" s="172"/>
      <c r="AA270" s="115">
        <f>IF(OR(J270="Fail",ISBLANK(J270)),INDEX('Issue Code Table'!C:C,MATCH(N:N,'Issue Code Table'!A:A,0)),IF(M270="Critical",6,IF(M270="Significant",5,IF(M270="Moderate",3,2))))</f>
        <v>4</v>
      </c>
    </row>
    <row r="271" spans="1:27" s="73" customFormat="1" ht="83.15" customHeight="1" x14ac:dyDescent="0.25">
      <c r="A271" s="82" t="s">
        <v>2900</v>
      </c>
      <c r="B271" s="83" t="s">
        <v>191</v>
      </c>
      <c r="C271" s="83" t="s">
        <v>192</v>
      </c>
      <c r="D271" s="123" t="s">
        <v>193</v>
      </c>
      <c r="E271" s="84" t="s">
        <v>2901</v>
      </c>
      <c r="F271" s="84" t="s">
        <v>2902</v>
      </c>
      <c r="G271" s="84" t="s">
        <v>2903</v>
      </c>
      <c r="H271" s="123" t="s">
        <v>2904</v>
      </c>
      <c r="I271" s="128"/>
      <c r="J271" s="83"/>
      <c r="K271" s="85" t="s">
        <v>2905</v>
      </c>
      <c r="L271" s="247"/>
      <c r="M271" s="87" t="s">
        <v>199</v>
      </c>
      <c r="N271" s="93" t="s">
        <v>665</v>
      </c>
      <c r="O271" s="88" t="s">
        <v>666</v>
      </c>
      <c r="P271" s="89"/>
      <c r="Q271" s="235" t="s">
        <v>2906</v>
      </c>
      <c r="R271" s="235" t="s">
        <v>2907</v>
      </c>
      <c r="S271" s="84" t="s">
        <v>2908</v>
      </c>
      <c r="T271" s="83" t="s">
        <v>2909</v>
      </c>
      <c r="U271" s="124" t="s">
        <v>2910</v>
      </c>
      <c r="V271" s="172"/>
      <c r="AA271" s="115">
        <f>IF(OR(J271="Fail",ISBLANK(J271)),INDEX('Issue Code Table'!C:C,MATCH(N:N,'Issue Code Table'!A:A,0)),IF(M271="Critical",6,IF(M271="Significant",5,IF(M271="Moderate",3,2))))</f>
        <v>4</v>
      </c>
    </row>
    <row r="272" spans="1:27" s="73" customFormat="1" ht="83.15" customHeight="1" x14ac:dyDescent="0.25">
      <c r="A272" s="82" t="s">
        <v>2911</v>
      </c>
      <c r="B272" s="83" t="s">
        <v>327</v>
      </c>
      <c r="C272" s="83" t="s">
        <v>328</v>
      </c>
      <c r="D272" s="123" t="s">
        <v>193</v>
      </c>
      <c r="E272" s="84" t="s">
        <v>2912</v>
      </c>
      <c r="F272" s="84" t="s">
        <v>2913</v>
      </c>
      <c r="G272" s="84" t="s">
        <v>2914</v>
      </c>
      <c r="H272" s="123" t="s">
        <v>2915</v>
      </c>
      <c r="I272" s="123"/>
      <c r="J272" s="248"/>
      <c r="K272" s="85" t="s">
        <v>2916</v>
      </c>
      <c r="L272" s="249"/>
      <c r="M272" s="87" t="s">
        <v>159</v>
      </c>
      <c r="N272" s="93" t="s">
        <v>686</v>
      </c>
      <c r="O272" s="88" t="s">
        <v>2673</v>
      </c>
      <c r="P272" s="89"/>
      <c r="Q272" s="235" t="s">
        <v>2917</v>
      </c>
      <c r="R272" s="235" t="s">
        <v>2918</v>
      </c>
      <c r="S272" s="84" t="s">
        <v>2919</v>
      </c>
      <c r="T272" s="83" t="s">
        <v>2920</v>
      </c>
      <c r="U272" s="124" t="s">
        <v>2921</v>
      </c>
      <c r="V272" s="172" t="s">
        <v>219</v>
      </c>
      <c r="AA272" s="115">
        <f>IF(OR(J272="Fail",ISBLANK(J272)),INDEX('Issue Code Table'!C:C,MATCH(N:N,'Issue Code Table'!A:A,0)),IF(M272="Critical",6,IF(M272="Significant",5,IF(M272="Moderate",3,2))))</f>
        <v>5</v>
      </c>
    </row>
    <row r="273" spans="1:27" s="73" customFormat="1" ht="83.15" customHeight="1" x14ac:dyDescent="0.25">
      <c r="A273" s="82" t="s">
        <v>2922</v>
      </c>
      <c r="B273" s="83" t="s">
        <v>327</v>
      </c>
      <c r="C273" s="83" t="s">
        <v>328</v>
      </c>
      <c r="D273" s="123" t="s">
        <v>193</v>
      </c>
      <c r="E273" s="84" t="s">
        <v>2923</v>
      </c>
      <c r="F273" s="84" t="s">
        <v>2924</v>
      </c>
      <c r="G273" s="84" t="s">
        <v>2925</v>
      </c>
      <c r="H273" s="123" t="s">
        <v>2926</v>
      </c>
      <c r="I273" s="123"/>
      <c r="J273" s="248"/>
      <c r="K273" s="85" t="s">
        <v>2927</v>
      </c>
      <c r="L273" s="249"/>
      <c r="M273" s="87" t="s">
        <v>159</v>
      </c>
      <c r="N273" s="93" t="s">
        <v>686</v>
      </c>
      <c r="O273" s="88" t="s">
        <v>2673</v>
      </c>
      <c r="P273" s="89"/>
      <c r="Q273" s="235" t="s">
        <v>2917</v>
      </c>
      <c r="R273" s="235" t="s">
        <v>2928</v>
      </c>
      <c r="S273" s="84" t="s">
        <v>2929</v>
      </c>
      <c r="T273" s="83" t="s">
        <v>2930</v>
      </c>
      <c r="U273" s="124" t="s">
        <v>2931</v>
      </c>
      <c r="V273" s="172" t="s">
        <v>219</v>
      </c>
      <c r="AA273" s="115">
        <f>IF(OR(J273="Fail",ISBLANK(J273)),INDEX('Issue Code Table'!C:C,MATCH(N:N,'Issue Code Table'!A:A,0)),IF(M273="Critical",6,IF(M273="Significant",5,IF(M273="Moderate",3,2))))</f>
        <v>5</v>
      </c>
    </row>
    <row r="274" spans="1:27" s="73" customFormat="1" ht="83.15" customHeight="1" x14ac:dyDescent="0.25">
      <c r="A274" s="82" t="s">
        <v>2932</v>
      </c>
      <c r="B274" s="83" t="s">
        <v>191</v>
      </c>
      <c r="C274" s="83" t="s">
        <v>192</v>
      </c>
      <c r="D274" s="123" t="s">
        <v>193</v>
      </c>
      <c r="E274" s="84" t="s">
        <v>2933</v>
      </c>
      <c r="F274" s="84" t="s">
        <v>2934</v>
      </c>
      <c r="G274" s="84" t="s">
        <v>2935</v>
      </c>
      <c r="H274" s="123" t="s">
        <v>2936</v>
      </c>
      <c r="I274" s="123"/>
      <c r="J274" s="248"/>
      <c r="K274" s="85" t="s">
        <v>2937</v>
      </c>
      <c r="L274" s="249"/>
      <c r="M274" s="87" t="s">
        <v>199</v>
      </c>
      <c r="N274" s="93" t="s">
        <v>665</v>
      </c>
      <c r="O274" s="88" t="s">
        <v>666</v>
      </c>
      <c r="P274" s="89"/>
      <c r="Q274" s="235" t="s">
        <v>2917</v>
      </c>
      <c r="R274" s="235" t="s">
        <v>2938</v>
      </c>
      <c r="S274" s="84" t="s">
        <v>2939</v>
      </c>
      <c r="T274" s="83" t="s">
        <v>2940</v>
      </c>
      <c r="U274" s="124" t="s">
        <v>2941</v>
      </c>
      <c r="V274" s="172"/>
      <c r="AA274" s="115">
        <f>IF(OR(J274="Fail",ISBLANK(J274)),INDEX('Issue Code Table'!C:C,MATCH(N:N,'Issue Code Table'!A:A,0)),IF(M274="Critical",6,IF(M274="Significant",5,IF(M274="Moderate",3,2))))</f>
        <v>4</v>
      </c>
    </row>
    <row r="275" spans="1:27" s="73" customFormat="1" ht="83.15" customHeight="1" x14ac:dyDescent="0.25">
      <c r="A275" s="82" t="s">
        <v>2942</v>
      </c>
      <c r="B275" s="83" t="s">
        <v>327</v>
      </c>
      <c r="C275" s="83" t="s">
        <v>328</v>
      </c>
      <c r="D275" s="123" t="s">
        <v>193</v>
      </c>
      <c r="E275" s="84" t="s">
        <v>2943</v>
      </c>
      <c r="F275" s="84" t="s">
        <v>2944</v>
      </c>
      <c r="G275" s="84" t="s">
        <v>2945</v>
      </c>
      <c r="H275" s="123" t="s">
        <v>2946</v>
      </c>
      <c r="I275" s="123"/>
      <c r="J275" s="248"/>
      <c r="K275" s="85" t="s">
        <v>2947</v>
      </c>
      <c r="L275" s="249"/>
      <c r="M275" s="87" t="s">
        <v>159</v>
      </c>
      <c r="N275" s="93" t="s">
        <v>1320</v>
      </c>
      <c r="O275" s="88" t="s">
        <v>2116</v>
      </c>
      <c r="P275" s="89"/>
      <c r="Q275" s="235" t="s">
        <v>2917</v>
      </c>
      <c r="R275" s="235" t="s">
        <v>2948</v>
      </c>
      <c r="S275" s="84" t="s">
        <v>2949</v>
      </c>
      <c r="T275" s="83" t="s">
        <v>2950</v>
      </c>
      <c r="U275" s="124" t="s">
        <v>2951</v>
      </c>
      <c r="V275" s="172" t="s">
        <v>219</v>
      </c>
      <c r="AA275" s="115">
        <f>IF(OR(J275="Fail",ISBLANK(J275)),INDEX('Issue Code Table'!C:C,MATCH(N:N,'Issue Code Table'!A:A,0)),IF(M275="Critical",6,IF(M275="Significant",5,IF(M275="Moderate",3,2))))</f>
        <v>5</v>
      </c>
    </row>
    <row r="276" spans="1:27" s="73" customFormat="1" ht="83.15" customHeight="1" x14ac:dyDescent="0.25">
      <c r="A276" s="82" t="s">
        <v>2952</v>
      </c>
      <c r="B276" s="83" t="s">
        <v>327</v>
      </c>
      <c r="C276" s="83" t="s">
        <v>328</v>
      </c>
      <c r="D276" s="123" t="s">
        <v>193</v>
      </c>
      <c r="E276" s="84" t="s">
        <v>2953</v>
      </c>
      <c r="F276" s="84" t="s">
        <v>2954</v>
      </c>
      <c r="G276" s="84" t="s">
        <v>2955</v>
      </c>
      <c r="H276" s="123" t="s">
        <v>2956</v>
      </c>
      <c r="I276" s="123"/>
      <c r="J276" s="248"/>
      <c r="K276" s="85" t="s">
        <v>2957</v>
      </c>
      <c r="L276" s="249"/>
      <c r="M276" s="87" t="s">
        <v>199</v>
      </c>
      <c r="N276" s="93" t="s">
        <v>1320</v>
      </c>
      <c r="O276" s="88" t="s">
        <v>2116</v>
      </c>
      <c r="P276" s="89"/>
      <c r="Q276" s="235" t="s">
        <v>2917</v>
      </c>
      <c r="R276" s="235" t="s">
        <v>2958</v>
      </c>
      <c r="S276" s="84" t="s">
        <v>2959</v>
      </c>
      <c r="T276" s="83" t="s">
        <v>2960</v>
      </c>
      <c r="U276" s="124" t="s">
        <v>2961</v>
      </c>
      <c r="V276" s="172"/>
      <c r="AA276" s="115">
        <f>IF(OR(J276="Fail",ISBLANK(J276)),INDEX('Issue Code Table'!C:C,MATCH(N:N,'Issue Code Table'!A:A,0)),IF(M276="Critical",6,IF(M276="Significant",5,IF(M276="Moderate",3,2))))</f>
        <v>5</v>
      </c>
    </row>
    <row r="277" spans="1:27" s="73" customFormat="1" ht="83.15" customHeight="1" x14ac:dyDescent="0.25">
      <c r="A277" s="82" t="s">
        <v>2962</v>
      </c>
      <c r="B277" s="83" t="s">
        <v>1550</v>
      </c>
      <c r="C277" s="83" t="s">
        <v>1551</v>
      </c>
      <c r="D277" s="123" t="s">
        <v>193</v>
      </c>
      <c r="E277" s="84" t="s">
        <v>2963</v>
      </c>
      <c r="F277" s="84" t="s">
        <v>2964</v>
      </c>
      <c r="G277" s="84" t="s">
        <v>2965</v>
      </c>
      <c r="H277" s="123" t="s">
        <v>2966</v>
      </c>
      <c r="I277" s="123"/>
      <c r="J277" s="248"/>
      <c r="K277" s="85" t="s">
        <v>2967</v>
      </c>
      <c r="L277" s="249"/>
      <c r="M277" s="87" t="s">
        <v>199</v>
      </c>
      <c r="N277" s="93" t="s">
        <v>2893</v>
      </c>
      <c r="O277" s="88" t="s">
        <v>2894</v>
      </c>
      <c r="P277" s="89"/>
      <c r="Q277" s="235" t="s">
        <v>2968</v>
      </c>
      <c r="R277" s="235" t="s">
        <v>2969</v>
      </c>
      <c r="S277" s="84" t="s">
        <v>2970</v>
      </c>
      <c r="T277" s="83" t="s">
        <v>2971</v>
      </c>
      <c r="U277" s="124" t="s">
        <v>2972</v>
      </c>
      <c r="V277" s="172"/>
      <c r="AA277" s="115">
        <f>IF(OR(J277="Fail",ISBLANK(J277)),INDEX('Issue Code Table'!C:C,MATCH(N:N,'Issue Code Table'!A:A,0)),IF(M277="Critical",6,IF(M277="Significant",5,IF(M277="Moderate",3,2))))</f>
        <v>4</v>
      </c>
    </row>
    <row r="278" spans="1:27" s="73" customFormat="1" ht="83.15" customHeight="1" x14ac:dyDescent="0.25">
      <c r="A278" s="82" t="s">
        <v>2973</v>
      </c>
      <c r="B278" s="83" t="s">
        <v>191</v>
      </c>
      <c r="C278" s="83" t="s">
        <v>192</v>
      </c>
      <c r="D278" s="123" t="s">
        <v>193</v>
      </c>
      <c r="E278" s="84" t="s">
        <v>2974</v>
      </c>
      <c r="F278" s="84" t="s">
        <v>2975</v>
      </c>
      <c r="G278" s="84" t="s">
        <v>2976</v>
      </c>
      <c r="H278" s="123" t="s">
        <v>2977</v>
      </c>
      <c r="I278" s="123"/>
      <c r="J278" s="248"/>
      <c r="K278" s="85" t="s">
        <v>2978</v>
      </c>
      <c r="L278" s="249"/>
      <c r="M278" s="87" t="s">
        <v>159</v>
      </c>
      <c r="N278" s="93" t="s">
        <v>1018</v>
      </c>
      <c r="O278" s="88" t="s">
        <v>1019</v>
      </c>
      <c r="P278" s="89"/>
      <c r="Q278" s="235" t="s">
        <v>2979</v>
      </c>
      <c r="R278" s="235" t="s">
        <v>2980</v>
      </c>
      <c r="S278" s="84" t="s">
        <v>2981</v>
      </c>
      <c r="T278" s="83" t="s">
        <v>2982</v>
      </c>
      <c r="U278" s="124" t="s">
        <v>2983</v>
      </c>
      <c r="V278" s="172" t="s">
        <v>219</v>
      </c>
      <c r="AA278" s="115">
        <f>IF(OR(J278="Fail",ISBLANK(J278)),INDEX('Issue Code Table'!C:C,MATCH(N:N,'Issue Code Table'!A:A,0)),IF(M278="Critical",6,IF(M278="Significant",5,IF(M278="Moderate",3,2))))</f>
        <v>5</v>
      </c>
    </row>
    <row r="279" spans="1:27" s="73" customFormat="1" ht="83.15" customHeight="1" x14ac:dyDescent="0.25">
      <c r="A279" s="82" t="s">
        <v>2984</v>
      </c>
      <c r="B279" s="83" t="s">
        <v>2985</v>
      </c>
      <c r="C279" s="83" t="s">
        <v>2986</v>
      </c>
      <c r="D279" s="123" t="s">
        <v>193</v>
      </c>
      <c r="E279" s="84" t="s">
        <v>2987</v>
      </c>
      <c r="F279" s="84" t="s">
        <v>2988</v>
      </c>
      <c r="G279" s="84" t="s">
        <v>2989</v>
      </c>
      <c r="H279" s="123" t="s">
        <v>2990</v>
      </c>
      <c r="I279" s="123"/>
      <c r="J279" s="248"/>
      <c r="K279" s="85" t="s">
        <v>2991</v>
      </c>
      <c r="L279" s="249"/>
      <c r="M279" s="87" t="s">
        <v>159</v>
      </c>
      <c r="N279" s="93" t="s">
        <v>686</v>
      </c>
      <c r="O279" s="88" t="s">
        <v>687</v>
      </c>
      <c r="P279" s="89"/>
      <c r="Q279" s="235" t="s">
        <v>2992</v>
      </c>
      <c r="R279" s="235" t="s">
        <v>2993</v>
      </c>
      <c r="S279" s="84" t="s">
        <v>2994</v>
      </c>
      <c r="T279" s="83" t="s">
        <v>2995</v>
      </c>
      <c r="U279" s="124" t="s">
        <v>2996</v>
      </c>
      <c r="V279" s="172" t="s">
        <v>219</v>
      </c>
      <c r="AA279" s="115">
        <f>IF(OR(J279="Fail",ISBLANK(J279)),INDEX('Issue Code Table'!C:C,MATCH(N:N,'Issue Code Table'!A:A,0)),IF(M279="Critical",6,IF(M279="Significant",5,IF(M279="Moderate",3,2))))</f>
        <v>5</v>
      </c>
    </row>
    <row r="280" spans="1:27" s="73" customFormat="1" ht="83.15" customHeight="1" x14ac:dyDescent="0.25">
      <c r="A280" s="82" t="s">
        <v>2997</v>
      </c>
      <c r="B280" s="83" t="s">
        <v>2998</v>
      </c>
      <c r="C280" s="83" t="s">
        <v>2999</v>
      </c>
      <c r="D280" s="123" t="s">
        <v>193</v>
      </c>
      <c r="E280" s="84" t="s">
        <v>3000</v>
      </c>
      <c r="F280" s="84" t="s">
        <v>3001</v>
      </c>
      <c r="G280" s="84" t="s">
        <v>3002</v>
      </c>
      <c r="H280" s="123" t="s">
        <v>3003</v>
      </c>
      <c r="I280" s="123"/>
      <c r="J280" s="248"/>
      <c r="K280" s="85" t="s">
        <v>3004</v>
      </c>
      <c r="L280" s="249"/>
      <c r="M280" s="87" t="s">
        <v>159</v>
      </c>
      <c r="N280" s="93" t="s">
        <v>686</v>
      </c>
      <c r="O280" s="88" t="s">
        <v>3005</v>
      </c>
      <c r="P280" s="89"/>
      <c r="Q280" s="235" t="s">
        <v>3006</v>
      </c>
      <c r="R280" s="235" t="s">
        <v>3007</v>
      </c>
      <c r="S280" s="84" t="s">
        <v>3008</v>
      </c>
      <c r="T280" s="83" t="s">
        <v>3009</v>
      </c>
      <c r="U280" s="124" t="s">
        <v>3010</v>
      </c>
      <c r="V280" s="172" t="s">
        <v>219</v>
      </c>
      <c r="AA280" s="115">
        <f>IF(OR(J280="Fail",ISBLANK(J280)),INDEX('Issue Code Table'!C:C,MATCH(N:N,'Issue Code Table'!A:A,0)),IF(M280="Critical",6,IF(M280="Significant",5,IF(M280="Moderate",3,2))))</f>
        <v>5</v>
      </c>
    </row>
    <row r="281" spans="1:27" s="73" customFormat="1" ht="83.15" customHeight="1" x14ac:dyDescent="0.25">
      <c r="A281" s="82" t="s">
        <v>3011</v>
      </c>
      <c r="B281" s="83" t="s">
        <v>2985</v>
      </c>
      <c r="C281" s="83" t="s">
        <v>2986</v>
      </c>
      <c r="D281" s="123" t="s">
        <v>193</v>
      </c>
      <c r="E281" s="84" t="s">
        <v>3012</v>
      </c>
      <c r="F281" s="84" t="s">
        <v>3013</v>
      </c>
      <c r="G281" s="84" t="s">
        <v>3014</v>
      </c>
      <c r="H281" s="123" t="s">
        <v>3015</v>
      </c>
      <c r="I281" s="123"/>
      <c r="J281" s="248"/>
      <c r="K281" s="85" t="s">
        <v>3016</v>
      </c>
      <c r="L281" s="249"/>
      <c r="M281" s="87" t="s">
        <v>159</v>
      </c>
      <c r="N281" s="93" t="s">
        <v>686</v>
      </c>
      <c r="O281" s="88" t="s">
        <v>687</v>
      </c>
      <c r="P281" s="89"/>
      <c r="Q281" s="235" t="s">
        <v>3006</v>
      </c>
      <c r="R281" s="235" t="s">
        <v>3017</v>
      </c>
      <c r="S281" s="84" t="s">
        <v>3018</v>
      </c>
      <c r="T281" s="83" t="s">
        <v>3019</v>
      </c>
      <c r="U281" s="124" t="s">
        <v>3020</v>
      </c>
      <c r="V281" s="172" t="s">
        <v>219</v>
      </c>
      <c r="AA281" s="115">
        <f>IF(OR(J281="Fail",ISBLANK(J281)),INDEX('Issue Code Table'!C:C,MATCH(N:N,'Issue Code Table'!A:A,0)),IF(M281="Critical",6,IF(M281="Significant",5,IF(M281="Moderate",3,2))))</f>
        <v>5</v>
      </c>
    </row>
    <row r="282" spans="1:27" s="73" customFormat="1" ht="83.15" customHeight="1" x14ac:dyDescent="0.25">
      <c r="A282" s="82" t="s">
        <v>3021</v>
      </c>
      <c r="B282" s="83" t="s">
        <v>753</v>
      </c>
      <c r="C282" s="83" t="s">
        <v>754</v>
      </c>
      <c r="D282" s="123" t="s">
        <v>193</v>
      </c>
      <c r="E282" s="84" t="s">
        <v>3022</v>
      </c>
      <c r="F282" s="84" t="s">
        <v>3023</v>
      </c>
      <c r="G282" s="84" t="s">
        <v>3024</v>
      </c>
      <c r="H282" s="123" t="s">
        <v>3025</v>
      </c>
      <c r="I282" s="123"/>
      <c r="J282" s="248"/>
      <c r="K282" s="85" t="s">
        <v>3026</v>
      </c>
      <c r="L282" s="249"/>
      <c r="M282" s="87" t="s">
        <v>159</v>
      </c>
      <c r="N282" s="93" t="s">
        <v>186</v>
      </c>
      <c r="O282" s="88" t="s">
        <v>187</v>
      </c>
      <c r="P282" s="89"/>
      <c r="Q282" s="235" t="s">
        <v>3006</v>
      </c>
      <c r="R282" s="235" t="s">
        <v>3027</v>
      </c>
      <c r="S282" s="84" t="s">
        <v>3028</v>
      </c>
      <c r="T282" s="83" t="s">
        <v>3029</v>
      </c>
      <c r="U282" s="124" t="s">
        <v>3030</v>
      </c>
      <c r="V282" s="172" t="s">
        <v>219</v>
      </c>
      <c r="AA282" s="115">
        <f>IF(OR(J282="Fail",ISBLANK(J282)),INDEX('Issue Code Table'!C:C,MATCH(N:N,'Issue Code Table'!A:A,0)),IF(M282="Critical",6,IF(M282="Significant",5,IF(M282="Moderate",3,2))))</f>
        <v>6</v>
      </c>
    </row>
    <row r="283" spans="1:27" s="73" customFormat="1" ht="83.15" customHeight="1" x14ac:dyDescent="0.25">
      <c r="A283" s="82" t="s">
        <v>3031</v>
      </c>
      <c r="B283" s="83" t="s">
        <v>191</v>
      </c>
      <c r="C283" s="83" t="s">
        <v>192</v>
      </c>
      <c r="D283" s="123" t="s">
        <v>193</v>
      </c>
      <c r="E283" s="84" t="s">
        <v>3032</v>
      </c>
      <c r="F283" s="84" t="s">
        <v>3033</v>
      </c>
      <c r="G283" s="84" t="s">
        <v>3034</v>
      </c>
      <c r="H283" s="123" t="s">
        <v>3035</v>
      </c>
      <c r="I283" s="123"/>
      <c r="J283" s="248"/>
      <c r="K283" s="85" t="s">
        <v>3036</v>
      </c>
      <c r="L283" s="249"/>
      <c r="M283" s="87" t="s">
        <v>199</v>
      </c>
      <c r="N283" s="93" t="s">
        <v>665</v>
      </c>
      <c r="O283" s="88" t="s">
        <v>666</v>
      </c>
      <c r="P283" s="89"/>
      <c r="Q283" s="235" t="s">
        <v>3006</v>
      </c>
      <c r="R283" s="235" t="s">
        <v>3037</v>
      </c>
      <c r="S283" s="84" t="s">
        <v>3038</v>
      </c>
      <c r="T283" s="83" t="s">
        <v>3039</v>
      </c>
      <c r="U283" s="124" t="s">
        <v>3040</v>
      </c>
      <c r="V283" s="172"/>
      <c r="AA283" s="115">
        <f>IF(OR(J283="Fail",ISBLANK(J283)),INDEX('Issue Code Table'!C:C,MATCH(N:N,'Issue Code Table'!A:A,0)),IF(M283="Critical",6,IF(M283="Significant",5,IF(M283="Moderate",3,2))))</f>
        <v>4</v>
      </c>
    </row>
    <row r="284" spans="1:27" s="73" customFormat="1" ht="83.15" customHeight="1" x14ac:dyDescent="0.25">
      <c r="A284" s="82" t="s">
        <v>3041</v>
      </c>
      <c r="B284" s="83" t="s">
        <v>753</v>
      </c>
      <c r="C284" s="83" t="s">
        <v>754</v>
      </c>
      <c r="D284" s="123" t="s">
        <v>193</v>
      </c>
      <c r="E284" s="84" t="s">
        <v>3042</v>
      </c>
      <c r="F284" s="84" t="s">
        <v>3043</v>
      </c>
      <c r="G284" s="84" t="s">
        <v>3044</v>
      </c>
      <c r="H284" s="123" t="s">
        <v>3045</v>
      </c>
      <c r="I284" s="123"/>
      <c r="J284" s="248"/>
      <c r="K284" s="85" t="s">
        <v>3046</v>
      </c>
      <c r="L284" s="249"/>
      <c r="M284" s="87" t="s">
        <v>159</v>
      </c>
      <c r="N284" s="93" t="s">
        <v>186</v>
      </c>
      <c r="O284" s="88" t="s">
        <v>187</v>
      </c>
      <c r="P284" s="89"/>
      <c r="Q284" s="235" t="s">
        <v>3006</v>
      </c>
      <c r="R284" s="235" t="s">
        <v>3047</v>
      </c>
      <c r="S284" s="84" t="s">
        <v>3048</v>
      </c>
      <c r="T284" s="83" t="s">
        <v>3049</v>
      </c>
      <c r="U284" s="124" t="s">
        <v>3050</v>
      </c>
      <c r="V284" s="172" t="s">
        <v>219</v>
      </c>
      <c r="AA284" s="115">
        <f>IF(OR(J284="Fail",ISBLANK(J284)),INDEX('Issue Code Table'!C:C,MATCH(N:N,'Issue Code Table'!A:A,0)),IF(M284="Critical",6,IF(M284="Significant",5,IF(M284="Moderate",3,2))))</f>
        <v>6</v>
      </c>
    </row>
    <row r="285" spans="1:27" s="73" customFormat="1" ht="83.15" customHeight="1" x14ac:dyDescent="0.25">
      <c r="A285" s="82" t="s">
        <v>3051</v>
      </c>
      <c r="B285" s="83" t="s">
        <v>1105</v>
      </c>
      <c r="C285" s="83" t="s">
        <v>1106</v>
      </c>
      <c r="D285" s="123" t="s">
        <v>193</v>
      </c>
      <c r="E285" s="84" t="s">
        <v>3052</v>
      </c>
      <c r="F285" s="84" t="s">
        <v>3053</v>
      </c>
      <c r="G285" s="84" t="s">
        <v>3054</v>
      </c>
      <c r="H285" s="123" t="s">
        <v>3055</v>
      </c>
      <c r="I285" s="123"/>
      <c r="J285" s="248"/>
      <c r="K285" s="85" t="s">
        <v>3056</v>
      </c>
      <c r="L285" s="249"/>
      <c r="M285" s="87" t="s">
        <v>199</v>
      </c>
      <c r="N285" s="93" t="s">
        <v>1320</v>
      </c>
      <c r="O285" s="88" t="s">
        <v>2116</v>
      </c>
      <c r="P285" s="89"/>
      <c r="Q285" s="235" t="s">
        <v>3057</v>
      </c>
      <c r="R285" s="235" t="s">
        <v>3058</v>
      </c>
      <c r="S285" s="84" t="s">
        <v>3059</v>
      </c>
      <c r="T285" s="83" t="s">
        <v>3060</v>
      </c>
      <c r="U285" s="124" t="s">
        <v>3061</v>
      </c>
      <c r="V285" s="172"/>
      <c r="AA285" s="115">
        <f>IF(OR(J285="Fail",ISBLANK(J285)),INDEX('Issue Code Table'!C:C,MATCH(N:N,'Issue Code Table'!A:A,0)),IF(M285="Critical",6,IF(M285="Significant",5,IF(M285="Moderate",3,2))))</f>
        <v>5</v>
      </c>
    </row>
    <row r="286" spans="1:27" s="73" customFormat="1" ht="83.15" customHeight="1" x14ac:dyDescent="0.25">
      <c r="A286" s="82" t="s">
        <v>3062</v>
      </c>
      <c r="B286" s="83" t="s">
        <v>1105</v>
      </c>
      <c r="C286" s="83" t="s">
        <v>1106</v>
      </c>
      <c r="D286" s="123" t="s">
        <v>193</v>
      </c>
      <c r="E286" s="84" t="s">
        <v>3063</v>
      </c>
      <c r="F286" s="84" t="s">
        <v>3064</v>
      </c>
      <c r="G286" s="84" t="s">
        <v>3065</v>
      </c>
      <c r="H286" s="123" t="s">
        <v>3066</v>
      </c>
      <c r="I286" s="123"/>
      <c r="J286" s="248"/>
      <c r="K286" s="85" t="s">
        <v>3067</v>
      </c>
      <c r="L286" s="249"/>
      <c r="M286" s="87" t="s">
        <v>199</v>
      </c>
      <c r="N286" s="93" t="s">
        <v>1320</v>
      </c>
      <c r="O286" s="88" t="s">
        <v>2116</v>
      </c>
      <c r="P286" s="89"/>
      <c r="Q286" s="235" t="s">
        <v>3057</v>
      </c>
      <c r="R286" s="235" t="s">
        <v>3068</v>
      </c>
      <c r="S286" s="84" t="s">
        <v>3069</v>
      </c>
      <c r="T286" s="83" t="s">
        <v>3070</v>
      </c>
      <c r="U286" s="124" t="s">
        <v>3071</v>
      </c>
      <c r="V286" s="172"/>
      <c r="AA286" s="115">
        <f>IF(OR(J286="Fail",ISBLANK(J286)),INDEX('Issue Code Table'!C:C,MATCH(N:N,'Issue Code Table'!A:A,0)),IF(M286="Critical",6,IF(M286="Significant",5,IF(M286="Moderate",3,2))))</f>
        <v>5</v>
      </c>
    </row>
    <row r="287" spans="1:27" s="73" customFormat="1" ht="83.15" customHeight="1" x14ac:dyDescent="0.25">
      <c r="A287" s="82" t="s">
        <v>3072</v>
      </c>
      <c r="B287" s="83" t="s">
        <v>1105</v>
      </c>
      <c r="C287" s="83" t="s">
        <v>1106</v>
      </c>
      <c r="D287" s="123" t="s">
        <v>193</v>
      </c>
      <c r="E287" s="84" t="s">
        <v>3073</v>
      </c>
      <c r="F287" s="84" t="s">
        <v>3074</v>
      </c>
      <c r="G287" s="84" t="s">
        <v>3075</v>
      </c>
      <c r="H287" s="123" t="s">
        <v>3076</v>
      </c>
      <c r="I287" s="123"/>
      <c r="J287" s="248"/>
      <c r="K287" s="85" t="s">
        <v>3077</v>
      </c>
      <c r="L287" s="249"/>
      <c r="M287" s="87" t="s">
        <v>199</v>
      </c>
      <c r="N287" s="93" t="s">
        <v>1320</v>
      </c>
      <c r="O287" s="88" t="s">
        <v>2116</v>
      </c>
      <c r="P287" s="89"/>
      <c r="Q287" s="235" t="s">
        <v>3078</v>
      </c>
      <c r="R287" s="235" t="s">
        <v>3079</v>
      </c>
      <c r="S287" s="84" t="s">
        <v>3080</v>
      </c>
      <c r="T287" s="83" t="s">
        <v>3081</v>
      </c>
      <c r="U287" s="124" t="s">
        <v>3082</v>
      </c>
      <c r="V287" s="172"/>
      <c r="AA287" s="115">
        <f>IF(OR(J287="Fail",ISBLANK(J287)),INDEX('Issue Code Table'!C:C,MATCH(N:N,'Issue Code Table'!A:A,0)),IF(M287="Critical",6,IF(M287="Significant",5,IF(M287="Moderate",3,2))))</f>
        <v>5</v>
      </c>
    </row>
    <row r="288" spans="1:27" s="73" customFormat="1" ht="83.15" customHeight="1" x14ac:dyDescent="0.25">
      <c r="A288" s="82" t="s">
        <v>3083</v>
      </c>
      <c r="B288" s="83" t="s">
        <v>1105</v>
      </c>
      <c r="C288" s="83" t="s">
        <v>1106</v>
      </c>
      <c r="D288" s="123" t="s">
        <v>193</v>
      </c>
      <c r="E288" s="84" t="s">
        <v>3084</v>
      </c>
      <c r="F288" s="84" t="s">
        <v>3085</v>
      </c>
      <c r="G288" s="84" t="s">
        <v>3086</v>
      </c>
      <c r="H288" s="123" t="s">
        <v>3087</v>
      </c>
      <c r="I288" s="123"/>
      <c r="J288" s="248"/>
      <c r="K288" s="85" t="s">
        <v>3088</v>
      </c>
      <c r="L288" s="249"/>
      <c r="M288" s="87" t="s">
        <v>159</v>
      </c>
      <c r="N288" s="93" t="s">
        <v>1320</v>
      </c>
      <c r="O288" s="88" t="s">
        <v>2116</v>
      </c>
      <c r="P288" s="89"/>
      <c r="Q288" s="235" t="s">
        <v>3089</v>
      </c>
      <c r="R288" s="235" t="s">
        <v>3090</v>
      </c>
      <c r="S288" s="84" t="s">
        <v>3091</v>
      </c>
      <c r="T288" s="83" t="s">
        <v>3092</v>
      </c>
      <c r="U288" s="124" t="s">
        <v>3093</v>
      </c>
      <c r="V288" s="172" t="s">
        <v>219</v>
      </c>
      <c r="AA288" s="115">
        <f>IF(OR(J288="Fail",ISBLANK(J288)),INDEX('Issue Code Table'!C:C,MATCH(N:N,'Issue Code Table'!A:A,0)),IF(M288="Critical",6,IF(M288="Significant",5,IF(M288="Moderate",3,2))))</f>
        <v>5</v>
      </c>
    </row>
    <row r="289" spans="1:27" s="73" customFormat="1" ht="83.15" customHeight="1" x14ac:dyDescent="0.25">
      <c r="A289" s="82" t="s">
        <v>3094</v>
      </c>
      <c r="B289" s="83" t="s">
        <v>1105</v>
      </c>
      <c r="C289" s="83" t="s">
        <v>1106</v>
      </c>
      <c r="D289" s="123" t="s">
        <v>193</v>
      </c>
      <c r="E289" s="84" t="s">
        <v>3095</v>
      </c>
      <c r="F289" s="84" t="s">
        <v>3096</v>
      </c>
      <c r="G289" s="84" t="s">
        <v>3097</v>
      </c>
      <c r="H289" s="123" t="s">
        <v>3088</v>
      </c>
      <c r="I289" s="123"/>
      <c r="J289" s="248"/>
      <c r="K289" s="85" t="s">
        <v>3098</v>
      </c>
      <c r="L289" s="249"/>
      <c r="M289" s="87" t="s">
        <v>199</v>
      </c>
      <c r="N289" s="93" t="s">
        <v>1320</v>
      </c>
      <c r="O289" s="88" t="s">
        <v>2116</v>
      </c>
      <c r="P289" s="89"/>
      <c r="Q289" s="235" t="s">
        <v>3089</v>
      </c>
      <c r="R289" s="235" t="s">
        <v>3099</v>
      </c>
      <c r="S289" s="84" t="s">
        <v>2619</v>
      </c>
      <c r="T289" s="83" t="s">
        <v>3100</v>
      </c>
      <c r="U289" s="124" t="s">
        <v>3101</v>
      </c>
      <c r="V289" s="172"/>
      <c r="AA289" s="115">
        <f>IF(OR(J289="Fail",ISBLANK(J289)),INDEX('Issue Code Table'!C:C,MATCH(N:N,'Issue Code Table'!A:A,0)),IF(M289="Critical",6,IF(M289="Significant",5,IF(M289="Moderate",3,2))))</f>
        <v>5</v>
      </c>
    </row>
    <row r="290" spans="1:27" s="73" customFormat="1" ht="83.15" customHeight="1" x14ac:dyDescent="0.25">
      <c r="A290" s="82" t="s">
        <v>3102</v>
      </c>
      <c r="B290" s="83" t="s">
        <v>327</v>
      </c>
      <c r="C290" s="83" t="s">
        <v>328</v>
      </c>
      <c r="D290" s="123" t="s">
        <v>193</v>
      </c>
      <c r="E290" s="84" t="s">
        <v>3103</v>
      </c>
      <c r="F290" s="84" t="s">
        <v>3104</v>
      </c>
      <c r="G290" s="84" t="s">
        <v>3105</v>
      </c>
      <c r="H290" s="123" t="s">
        <v>3106</v>
      </c>
      <c r="I290" s="123"/>
      <c r="J290" s="248"/>
      <c r="K290" s="85" t="s">
        <v>3107</v>
      </c>
      <c r="L290" s="249"/>
      <c r="M290" s="87" t="s">
        <v>159</v>
      </c>
      <c r="N290" s="93" t="s">
        <v>1320</v>
      </c>
      <c r="O290" s="88" t="s">
        <v>2116</v>
      </c>
      <c r="P290" s="89"/>
      <c r="Q290" s="235" t="s">
        <v>3089</v>
      </c>
      <c r="R290" s="235" t="s">
        <v>3108</v>
      </c>
      <c r="S290" s="84" t="s">
        <v>3109</v>
      </c>
      <c r="T290" s="83" t="s">
        <v>3110</v>
      </c>
      <c r="U290" s="124" t="s">
        <v>3111</v>
      </c>
      <c r="V290" s="172" t="s">
        <v>219</v>
      </c>
      <c r="AA290" s="115">
        <f>IF(OR(J290="Fail",ISBLANK(J290)),INDEX('Issue Code Table'!C:C,MATCH(N:N,'Issue Code Table'!A:A,0)),IF(M290="Critical",6,IF(M290="Significant",5,IF(M290="Moderate",3,2))))</f>
        <v>5</v>
      </c>
    </row>
    <row r="291" spans="1:27" s="73" customFormat="1" ht="83.15" customHeight="1" x14ac:dyDescent="0.25">
      <c r="A291" s="82" t="s">
        <v>3112</v>
      </c>
      <c r="B291" s="83" t="s">
        <v>1105</v>
      </c>
      <c r="C291" s="83" t="s">
        <v>1106</v>
      </c>
      <c r="D291" s="123" t="s">
        <v>193</v>
      </c>
      <c r="E291" s="84" t="s">
        <v>3113</v>
      </c>
      <c r="F291" s="84" t="s">
        <v>3114</v>
      </c>
      <c r="G291" s="84" t="s">
        <v>3115</v>
      </c>
      <c r="H291" s="123" t="s">
        <v>3116</v>
      </c>
      <c r="I291" s="123"/>
      <c r="J291" s="248"/>
      <c r="K291" s="85" t="s">
        <v>3117</v>
      </c>
      <c r="L291" s="249"/>
      <c r="M291" s="87" t="s">
        <v>199</v>
      </c>
      <c r="N291" s="93" t="s">
        <v>1320</v>
      </c>
      <c r="O291" s="88" t="s">
        <v>2116</v>
      </c>
      <c r="P291" s="89"/>
      <c r="Q291" s="235" t="s">
        <v>3089</v>
      </c>
      <c r="R291" s="235" t="s">
        <v>3118</v>
      </c>
      <c r="S291" s="84" t="s">
        <v>3119</v>
      </c>
      <c r="T291" s="83" t="s">
        <v>3120</v>
      </c>
      <c r="U291" s="124" t="s">
        <v>3121</v>
      </c>
      <c r="V291" s="172"/>
      <c r="AA291" s="115">
        <f>IF(OR(J291="Fail",ISBLANK(J291)),INDEX('Issue Code Table'!C:C,MATCH(N:N,'Issue Code Table'!A:A,0)),IF(M291="Critical",6,IF(M291="Significant",5,IF(M291="Moderate",3,2))))</f>
        <v>5</v>
      </c>
    </row>
    <row r="292" spans="1:27" s="73" customFormat="1" ht="83.15" customHeight="1" x14ac:dyDescent="0.25">
      <c r="A292" s="82" t="s">
        <v>3122</v>
      </c>
      <c r="B292" s="83" t="s">
        <v>327</v>
      </c>
      <c r="C292" s="83" t="s">
        <v>328</v>
      </c>
      <c r="D292" s="123" t="s">
        <v>193</v>
      </c>
      <c r="E292" s="84" t="s">
        <v>3123</v>
      </c>
      <c r="F292" s="84" t="s">
        <v>3124</v>
      </c>
      <c r="G292" s="84" t="s">
        <v>3125</v>
      </c>
      <c r="H292" s="123" t="s">
        <v>3126</v>
      </c>
      <c r="I292" s="123"/>
      <c r="J292" s="248"/>
      <c r="K292" s="85" t="s">
        <v>3127</v>
      </c>
      <c r="L292" s="249"/>
      <c r="M292" s="87" t="s">
        <v>159</v>
      </c>
      <c r="N292" s="93" t="s">
        <v>686</v>
      </c>
      <c r="O292" s="88" t="s">
        <v>687</v>
      </c>
      <c r="P292" s="89"/>
      <c r="Q292" s="235" t="s">
        <v>3128</v>
      </c>
      <c r="R292" s="235" t="s">
        <v>3129</v>
      </c>
      <c r="S292" s="84" t="s">
        <v>3130</v>
      </c>
      <c r="T292" s="83" t="s">
        <v>3131</v>
      </c>
      <c r="U292" s="124" t="s">
        <v>3132</v>
      </c>
      <c r="V292" s="172" t="s">
        <v>219</v>
      </c>
      <c r="AA292" s="115">
        <f>IF(OR(J292="Fail",ISBLANK(J292)),INDEX('Issue Code Table'!C:C,MATCH(N:N,'Issue Code Table'!A:A,0)),IF(M292="Critical",6,IF(M292="Significant",5,IF(M292="Moderate",3,2))))</f>
        <v>5</v>
      </c>
    </row>
    <row r="293" spans="1:27" s="73" customFormat="1" ht="83.15" customHeight="1" x14ac:dyDescent="0.25">
      <c r="A293" s="82" t="s">
        <v>3133</v>
      </c>
      <c r="B293" s="83" t="s">
        <v>152</v>
      </c>
      <c r="C293" s="83" t="s">
        <v>153</v>
      </c>
      <c r="D293" s="123" t="s">
        <v>193</v>
      </c>
      <c r="E293" s="84" t="s">
        <v>3134</v>
      </c>
      <c r="F293" s="84" t="s">
        <v>3135</v>
      </c>
      <c r="G293" s="84" t="s">
        <v>3136</v>
      </c>
      <c r="H293" s="123" t="s">
        <v>3137</v>
      </c>
      <c r="I293" s="123"/>
      <c r="J293" s="248"/>
      <c r="K293" s="85" t="s">
        <v>3138</v>
      </c>
      <c r="L293" s="249"/>
      <c r="M293" s="87" t="s">
        <v>159</v>
      </c>
      <c r="N293" s="93" t="s">
        <v>2400</v>
      </c>
      <c r="O293" s="88" t="s">
        <v>2401</v>
      </c>
      <c r="P293" s="89"/>
      <c r="Q293" s="235" t="s">
        <v>3128</v>
      </c>
      <c r="R293" s="235" t="s">
        <v>3139</v>
      </c>
      <c r="S293" s="84" t="s">
        <v>3140</v>
      </c>
      <c r="T293" s="83" t="s">
        <v>3141</v>
      </c>
      <c r="U293" s="124" t="s">
        <v>3142</v>
      </c>
      <c r="V293" s="172" t="s">
        <v>219</v>
      </c>
      <c r="AA293" s="115">
        <f>IF(OR(J293="Fail",ISBLANK(J293)),INDEX('Issue Code Table'!C:C,MATCH(N:N,'Issue Code Table'!A:A,0)),IF(M293="Critical",6,IF(M293="Significant",5,IF(M293="Moderate",3,2))))</f>
        <v>5</v>
      </c>
    </row>
    <row r="294" spans="1:27" s="73" customFormat="1" ht="83.15" customHeight="1" x14ac:dyDescent="0.25">
      <c r="A294" s="82" t="s">
        <v>3143</v>
      </c>
      <c r="B294" s="83" t="s">
        <v>152</v>
      </c>
      <c r="C294" s="83" t="s">
        <v>153</v>
      </c>
      <c r="D294" s="123" t="s">
        <v>193</v>
      </c>
      <c r="E294" s="84" t="s">
        <v>3144</v>
      </c>
      <c r="F294" s="84" t="s">
        <v>3145</v>
      </c>
      <c r="G294" s="84" t="s">
        <v>3146</v>
      </c>
      <c r="H294" s="123" t="s">
        <v>3147</v>
      </c>
      <c r="I294" s="123"/>
      <c r="J294" s="248"/>
      <c r="K294" s="85" t="s">
        <v>3148</v>
      </c>
      <c r="L294" s="249"/>
      <c r="M294" s="87" t="s">
        <v>159</v>
      </c>
      <c r="N294" s="93" t="s">
        <v>2400</v>
      </c>
      <c r="O294" s="88" t="s">
        <v>2401</v>
      </c>
      <c r="P294" s="89"/>
      <c r="Q294" s="235" t="s">
        <v>3128</v>
      </c>
      <c r="R294" s="235" t="s">
        <v>3149</v>
      </c>
      <c r="S294" s="84" t="s">
        <v>3150</v>
      </c>
      <c r="T294" s="83" t="s">
        <v>3151</v>
      </c>
      <c r="U294" s="124" t="s">
        <v>3152</v>
      </c>
      <c r="V294" s="172" t="s">
        <v>219</v>
      </c>
      <c r="AA294" s="115">
        <f>IF(OR(J294="Fail",ISBLANK(J294)),INDEX('Issue Code Table'!C:C,MATCH(N:N,'Issue Code Table'!A:A,0)),IF(M294="Critical",6,IF(M294="Significant",5,IF(M294="Moderate",3,2))))</f>
        <v>5</v>
      </c>
    </row>
    <row r="295" spans="1:27" s="73" customFormat="1" ht="83.15" customHeight="1" x14ac:dyDescent="0.25">
      <c r="A295" s="82" t="s">
        <v>3153</v>
      </c>
      <c r="B295" s="83" t="s">
        <v>327</v>
      </c>
      <c r="C295" s="83" t="s">
        <v>328</v>
      </c>
      <c r="D295" s="123" t="s">
        <v>193</v>
      </c>
      <c r="E295" s="84" t="s">
        <v>3154</v>
      </c>
      <c r="F295" s="84" t="s">
        <v>3155</v>
      </c>
      <c r="G295" s="84" t="s">
        <v>3156</v>
      </c>
      <c r="H295" s="123" t="s">
        <v>3157</v>
      </c>
      <c r="I295" s="128"/>
      <c r="J295" s="83"/>
      <c r="K295" s="85" t="s">
        <v>3158</v>
      </c>
      <c r="L295" s="247"/>
      <c r="M295" s="87" t="s">
        <v>159</v>
      </c>
      <c r="N295" s="93" t="s">
        <v>686</v>
      </c>
      <c r="O295" s="88" t="s">
        <v>687</v>
      </c>
      <c r="P295" s="89"/>
      <c r="Q295" s="235" t="s">
        <v>3159</v>
      </c>
      <c r="R295" s="235" t="s">
        <v>3160</v>
      </c>
      <c r="S295" s="84" t="s">
        <v>3161</v>
      </c>
      <c r="T295" s="83" t="s">
        <v>3162</v>
      </c>
      <c r="U295" s="124" t="s">
        <v>3163</v>
      </c>
      <c r="V295" s="172" t="s">
        <v>219</v>
      </c>
      <c r="AA295" s="115">
        <f>IF(OR(J295="Fail",ISBLANK(J295)),INDEX('Issue Code Table'!C:C,MATCH(N:N,'Issue Code Table'!A:A,0)),IF(M295="Critical",6,IF(M295="Significant",5,IF(M295="Moderate",3,2))))</f>
        <v>5</v>
      </c>
    </row>
    <row r="296" spans="1:27" s="73" customFormat="1" ht="83.15" customHeight="1" x14ac:dyDescent="0.25">
      <c r="A296" s="82" t="s">
        <v>3164</v>
      </c>
      <c r="B296" s="83" t="s">
        <v>327</v>
      </c>
      <c r="C296" s="83" t="s">
        <v>328</v>
      </c>
      <c r="D296" s="123" t="s">
        <v>193</v>
      </c>
      <c r="E296" s="84" t="s">
        <v>3165</v>
      </c>
      <c r="F296" s="84" t="s">
        <v>3166</v>
      </c>
      <c r="G296" s="84" t="s">
        <v>3167</v>
      </c>
      <c r="H296" s="123" t="s">
        <v>3168</v>
      </c>
      <c r="I296" s="128"/>
      <c r="J296" s="83"/>
      <c r="K296" s="85" t="s">
        <v>3169</v>
      </c>
      <c r="L296" s="247"/>
      <c r="M296" s="87" t="s">
        <v>159</v>
      </c>
      <c r="N296" s="93" t="s">
        <v>686</v>
      </c>
      <c r="O296" s="88" t="s">
        <v>687</v>
      </c>
      <c r="P296" s="89"/>
      <c r="Q296" s="235" t="s">
        <v>3159</v>
      </c>
      <c r="R296" s="235" t="s">
        <v>3170</v>
      </c>
      <c r="S296" s="84" t="s">
        <v>3171</v>
      </c>
      <c r="T296" s="83" t="s">
        <v>3172</v>
      </c>
      <c r="U296" s="124" t="s">
        <v>3173</v>
      </c>
      <c r="V296" s="172" t="s">
        <v>219</v>
      </c>
      <c r="AA296" s="115">
        <f>IF(OR(J296="Fail",ISBLANK(J296)),INDEX('Issue Code Table'!C:C,MATCH(N:N,'Issue Code Table'!A:A,0)),IF(M296="Critical",6,IF(M296="Significant",5,IF(M296="Moderate",3,2))))</f>
        <v>5</v>
      </c>
    </row>
    <row r="297" spans="1:27" s="73" customFormat="1" ht="83.15" customHeight="1" x14ac:dyDescent="0.25">
      <c r="A297" s="82" t="s">
        <v>3174</v>
      </c>
      <c r="B297" s="83" t="s">
        <v>327</v>
      </c>
      <c r="C297" s="83" t="s">
        <v>328</v>
      </c>
      <c r="D297" s="123" t="s">
        <v>193</v>
      </c>
      <c r="E297" s="84" t="s">
        <v>3175</v>
      </c>
      <c r="F297" s="84" t="s">
        <v>3176</v>
      </c>
      <c r="G297" s="84" t="s">
        <v>3177</v>
      </c>
      <c r="H297" s="123" t="s">
        <v>3178</v>
      </c>
      <c r="I297" s="128"/>
      <c r="J297" s="83"/>
      <c r="K297" s="85" t="s">
        <v>3179</v>
      </c>
      <c r="L297" s="247"/>
      <c r="M297" s="87" t="s">
        <v>159</v>
      </c>
      <c r="N297" s="93" t="s">
        <v>686</v>
      </c>
      <c r="O297" s="88" t="s">
        <v>687</v>
      </c>
      <c r="P297" s="89"/>
      <c r="Q297" s="235" t="s">
        <v>3180</v>
      </c>
      <c r="R297" s="235" t="s">
        <v>3181</v>
      </c>
      <c r="S297" s="84" t="s">
        <v>3182</v>
      </c>
      <c r="T297" s="83" t="s">
        <v>3183</v>
      </c>
      <c r="U297" s="124" t="s">
        <v>3184</v>
      </c>
      <c r="V297" s="172" t="s">
        <v>219</v>
      </c>
      <c r="AA297" s="115">
        <f>IF(OR(J297="Fail",ISBLANK(J297)),INDEX('Issue Code Table'!C:C,MATCH(N:N,'Issue Code Table'!A:A,0)),IF(M297="Critical",6,IF(M297="Significant",5,IF(M297="Moderate",3,2))))</f>
        <v>5</v>
      </c>
    </row>
    <row r="298" spans="1:27" s="73" customFormat="1" ht="83.15" customHeight="1" x14ac:dyDescent="0.25">
      <c r="A298" s="82" t="s">
        <v>3185</v>
      </c>
      <c r="B298" s="83" t="s">
        <v>327</v>
      </c>
      <c r="C298" s="83" t="s">
        <v>328</v>
      </c>
      <c r="D298" s="123" t="s">
        <v>193</v>
      </c>
      <c r="E298" s="84" t="s">
        <v>3186</v>
      </c>
      <c r="F298" s="84" t="s">
        <v>3187</v>
      </c>
      <c r="G298" s="84" t="s">
        <v>3188</v>
      </c>
      <c r="H298" s="123" t="s">
        <v>3189</v>
      </c>
      <c r="I298" s="128"/>
      <c r="J298" s="83"/>
      <c r="K298" s="85" t="s">
        <v>3190</v>
      </c>
      <c r="L298" s="247"/>
      <c r="M298" s="87" t="s">
        <v>159</v>
      </c>
      <c r="N298" s="93" t="s">
        <v>686</v>
      </c>
      <c r="O298" s="88" t="s">
        <v>687</v>
      </c>
      <c r="P298" s="89"/>
      <c r="Q298" s="235" t="s">
        <v>3191</v>
      </c>
      <c r="R298" s="235" t="s">
        <v>3192</v>
      </c>
      <c r="S298" s="84" t="s">
        <v>3193</v>
      </c>
      <c r="T298" s="83" t="s">
        <v>3194</v>
      </c>
      <c r="U298" s="124" t="s">
        <v>3195</v>
      </c>
      <c r="V298" s="172" t="s">
        <v>219</v>
      </c>
      <c r="AA298" s="115">
        <f>IF(OR(J298="Fail",ISBLANK(J298)),INDEX('Issue Code Table'!C:C,MATCH(N:N,'Issue Code Table'!A:A,0)),IF(M298="Critical",6,IF(M298="Significant",5,IF(M298="Moderate",3,2))))</f>
        <v>5</v>
      </c>
    </row>
    <row r="299" spans="1:27" s="73" customFormat="1" ht="83.15" customHeight="1" x14ac:dyDescent="0.25">
      <c r="A299" s="82" t="s">
        <v>3196</v>
      </c>
      <c r="B299" s="83" t="s">
        <v>327</v>
      </c>
      <c r="C299" s="83" t="s">
        <v>328</v>
      </c>
      <c r="D299" s="123" t="s">
        <v>193</v>
      </c>
      <c r="E299" s="84" t="s">
        <v>3197</v>
      </c>
      <c r="F299" s="84" t="s">
        <v>3198</v>
      </c>
      <c r="G299" s="84" t="s">
        <v>3199</v>
      </c>
      <c r="H299" s="123" t="s">
        <v>3200</v>
      </c>
      <c r="I299" s="128"/>
      <c r="J299" s="83"/>
      <c r="K299" s="85" t="s">
        <v>3201</v>
      </c>
      <c r="L299" s="247"/>
      <c r="M299" s="87" t="s">
        <v>159</v>
      </c>
      <c r="N299" s="93" t="s">
        <v>686</v>
      </c>
      <c r="O299" s="88" t="s">
        <v>687</v>
      </c>
      <c r="P299" s="89"/>
      <c r="Q299" s="235" t="s">
        <v>3202</v>
      </c>
      <c r="R299" s="235" t="s">
        <v>3203</v>
      </c>
      <c r="S299" s="84" t="s">
        <v>3204</v>
      </c>
      <c r="T299" s="83" t="s">
        <v>3205</v>
      </c>
      <c r="U299" s="124" t="s">
        <v>3206</v>
      </c>
      <c r="V299" s="172" t="s">
        <v>219</v>
      </c>
      <c r="AA299" s="115">
        <f>IF(OR(J299="Fail",ISBLANK(J299)),INDEX('Issue Code Table'!C:C,MATCH(N:N,'Issue Code Table'!A:A,0)),IF(M299="Critical",6,IF(M299="Significant",5,IF(M299="Moderate",3,2))))</f>
        <v>5</v>
      </c>
    </row>
    <row r="300" spans="1:27" s="73" customFormat="1" ht="83.15" customHeight="1" x14ac:dyDescent="0.25">
      <c r="A300" s="82" t="s">
        <v>3207</v>
      </c>
      <c r="B300" s="83" t="s">
        <v>327</v>
      </c>
      <c r="C300" s="83" t="s">
        <v>328</v>
      </c>
      <c r="D300" s="123" t="s">
        <v>193</v>
      </c>
      <c r="E300" s="84" t="s">
        <v>3208</v>
      </c>
      <c r="F300" s="84" t="s">
        <v>3209</v>
      </c>
      <c r="G300" s="84" t="s">
        <v>3210</v>
      </c>
      <c r="H300" s="123" t="s">
        <v>3211</v>
      </c>
      <c r="I300" s="128"/>
      <c r="J300" s="83"/>
      <c r="K300" s="85" t="s">
        <v>3212</v>
      </c>
      <c r="L300" s="247"/>
      <c r="M300" s="87" t="s">
        <v>159</v>
      </c>
      <c r="N300" s="93" t="s">
        <v>686</v>
      </c>
      <c r="O300" s="88" t="s">
        <v>687</v>
      </c>
      <c r="P300" s="89"/>
      <c r="Q300" s="235" t="s">
        <v>3202</v>
      </c>
      <c r="R300" s="235" t="s">
        <v>3213</v>
      </c>
      <c r="S300" s="84" t="s">
        <v>3214</v>
      </c>
      <c r="T300" s="83" t="s">
        <v>3215</v>
      </c>
      <c r="U300" s="124" t="s">
        <v>3216</v>
      </c>
      <c r="V300" s="172" t="s">
        <v>219</v>
      </c>
      <c r="AA300" s="115">
        <f>IF(OR(J300="Fail",ISBLANK(J300)),INDEX('Issue Code Table'!C:C,MATCH(N:N,'Issue Code Table'!A:A,0)),IF(M300="Critical",6,IF(M300="Significant",5,IF(M300="Moderate",3,2))))</f>
        <v>5</v>
      </c>
    </row>
    <row r="301" spans="1:27" s="73" customFormat="1" ht="83.15" customHeight="1" x14ac:dyDescent="0.25">
      <c r="A301" s="82" t="s">
        <v>3217</v>
      </c>
      <c r="B301" s="83" t="s">
        <v>327</v>
      </c>
      <c r="C301" s="83" t="s">
        <v>328</v>
      </c>
      <c r="D301" s="123" t="s">
        <v>193</v>
      </c>
      <c r="E301" s="84" t="s">
        <v>3218</v>
      </c>
      <c r="F301" s="84" t="s">
        <v>3219</v>
      </c>
      <c r="G301" s="84" t="s">
        <v>3220</v>
      </c>
      <c r="H301" s="123" t="s">
        <v>3221</v>
      </c>
      <c r="I301" s="128"/>
      <c r="J301" s="83"/>
      <c r="K301" s="85" t="s">
        <v>3222</v>
      </c>
      <c r="L301" s="247"/>
      <c r="M301" s="87" t="s">
        <v>159</v>
      </c>
      <c r="N301" s="93" t="s">
        <v>686</v>
      </c>
      <c r="O301" s="88" t="s">
        <v>687</v>
      </c>
      <c r="P301" s="89"/>
      <c r="Q301" s="235" t="s">
        <v>3223</v>
      </c>
      <c r="R301" s="235" t="s">
        <v>3224</v>
      </c>
      <c r="S301" s="84" t="s">
        <v>3225</v>
      </c>
      <c r="T301" s="83" t="s">
        <v>3226</v>
      </c>
      <c r="U301" s="124" t="s">
        <v>3227</v>
      </c>
      <c r="V301" s="172" t="s">
        <v>219</v>
      </c>
      <c r="AA301" s="115">
        <f>IF(OR(J301="Fail",ISBLANK(J301)),INDEX('Issue Code Table'!C:C,MATCH(N:N,'Issue Code Table'!A:A,0)),IF(M301="Critical",6,IF(M301="Significant",5,IF(M301="Moderate",3,2))))</f>
        <v>5</v>
      </c>
    </row>
    <row r="302" spans="1:27" s="73" customFormat="1" ht="83.15" customHeight="1" x14ac:dyDescent="0.25">
      <c r="A302" s="82" t="s">
        <v>3228</v>
      </c>
      <c r="B302" s="83" t="s">
        <v>327</v>
      </c>
      <c r="C302" s="83" t="s">
        <v>328</v>
      </c>
      <c r="D302" s="123" t="s">
        <v>193</v>
      </c>
      <c r="E302" s="84" t="s">
        <v>3229</v>
      </c>
      <c r="F302" s="84" t="s">
        <v>3230</v>
      </c>
      <c r="G302" s="84" t="s">
        <v>3231</v>
      </c>
      <c r="H302" s="123" t="s">
        <v>3232</v>
      </c>
      <c r="I302" s="128"/>
      <c r="J302" s="83"/>
      <c r="K302" s="85" t="s">
        <v>3233</v>
      </c>
      <c r="L302" s="247"/>
      <c r="M302" s="87" t="s">
        <v>159</v>
      </c>
      <c r="N302" s="93" t="s">
        <v>686</v>
      </c>
      <c r="O302" s="88" t="s">
        <v>687</v>
      </c>
      <c r="P302" s="89"/>
      <c r="Q302" s="235" t="s">
        <v>3223</v>
      </c>
      <c r="R302" s="235" t="s">
        <v>3234</v>
      </c>
      <c r="S302" s="84" t="s">
        <v>3225</v>
      </c>
      <c r="T302" s="83" t="s">
        <v>3235</v>
      </c>
      <c r="U302" s="124" t="s">
        <v>3236</v>
      </c>
      <c r="V302" s="172" t="s">
        <v>219</v>
      </c>
      <c r="AA302" s="115">
        <f>IF(OR(J302="Fail",ISBLANK(J302)),INDEX('Issue Code Table'!C:C,MATCH(N:N,'Issue Code Table'!A:A,0)),IF(M302="Critical",6,IF(M302="Significant",5,IF(M302="Moderate",3,2))))</f>
        <v>5</v>
      </c>
    </row>
    <row r="303" spans="1:27" s="73" customFormat="1" ht="83.15" customHeight="1" x14ac:dyDescent="0.25">
      <c r="A303" s="82" t="s">
        <v>3237</v>
      </c>
      <c r="B303" s="83" t="s">
        <v>327</v>
      </c>
      <c r="C303" s="83" t="s">
        <v>328</v>
      </c>
      <c r="D303" s="123" t="s">
        <v>193</v>
      </c>
      <c r="E303" s="84" t="s">
        <v>3238</v>
      </c>
      <c r="F303" s="84" t="s">
        <v>3239</v>
      </c>
      <c r="G303" s="84" t="s">
        <v>3240</v>
      </c>
      <c r="H303" s="123" t="s">
        <v>3241</v>
      </c>
      <c r="I303" s="128"/>
      <c r="J303" s="83"/>
      <c r="K303" s="85" t="s">
        <v>3242</v>
      </c>
      <c r="L303" s="247"/>
      <c r="M303" s="87" t="s">
        <v>199</v>
      </c>
      <c r="N303" s="93" t="s">
        <v>342</v>
      </c>
      <c r="O303" s="88" t="s">
        <v>343</v>
      </c>
      <c r="P303" s="89"/>
      <c r="Q303" s="235" t="s">
        <v>3243</v>
      </c>
      <c r="R303" s="235" t="s">
        <v>3244</v>
      </c>
      <c r="S303" s="84" t="s">
        <v>3245</v>
      </c>
      <c r="T303" s="83" t="s">
        <v>3246</v>
      </c>
      <c r="U303" s="124" t="s">
        <v>3247</v>
      </c>
      <c r="V303" s="172"/>
      <c r="AA303" s="115">
        <f>IF(OR(J303="Fail",ISBLANK(J303)),INDEX('Issue Code Table'!C:C,MATCH(N:N,'Issue Code Table'!A:A,0)),IF(M303="Critical",6,IF(M303="Significant",5,IF(M303="Moderate",3,2))))</f>
        <v>4</v>
      </c>
    </row>
    <row r="304" spans="1:27" s="73" customFormat="1" ht="83.15" customHeight="1" x14ac:dyDescent="0.25">
      <c r="A304" s="82" t="s">
        <v>3248</v>
      </c>
      <c r="B304" s="83" t="s">
        <v>1105</v>
      </c>
      <c r="C304" s="83" t="s">
        <v>1106</v>
      </c>
      <c r="D304" s="123" t="s">
        <v>193</v>
      </c>
      <c r="E304" s="84" t="s">
        <v>3249</v>
      </c>
      <c r="F304" s="84" t="s">
        <v>3250</v>
      </c>
      <c r="G304" s="84" t="s">
        <v>3251</v>
      </c>
      <c r="H304" s="123" t="s">
        <v>3252</v>
      </c>
      <c r="I304" s="128"/>
      <c r="J304" s="83"/>
      <c r="K304" s="85" t="s">
        <v>3253</v>
      </c>
      <c r="L304" s="247"/>
      <c r="M304" s="87" t="s">
        <v>159</v>
      </c>
      <c r="N304" s="93" t="s">
        <v>686</v>
      </c>
      <c r="O304" s="88" t="s">
        <v>687</v>
      </c>
      <c r="P304" s="89"/>
      <c r="Q304" s="235" t="s">
        <v>3254</v>
      </c>
      <c r="R304" s="235" t="s">
        <v>3255</v>
      </c>
      <c r="S304" s="84" t="s">
        <v>3256</v>
      </c>
      <c r="T304" s="83" t="s">
        <v>3257</v>
      </c>
      <c r="U304" s="124" t="s">
        <v>3258</v>
      </c>
      <c r="V304" s="172" t="s">
        <v>219</v>
      </c>
      <c r="AA304" s="115">
        <f>IF(OR(J304="Fail",ISBLANK(J304)),INDEX('Issue Code Table'!C:C,MATCH(N:N,'Issue Code Table'!A:A,0)),IF(M304="Critical",6,IF(M304="Significant",5,IF(M304="Moderate",3,2))))</f>
        <v>5</v>
      </c>
    </row>
    <row r="305" spans="1:27" s="73" customFormat="1" ht="83.15" customHeight="1" x14ac:dyDescent="0.25">
      <c r="A305" s="82" t="s">
        <v>3259</v>
      </c>
      <c r="B305" s="83" t="s">
        <v>327</v>
      </c>
      <c r="C305" s="83" t="s">
        <v>328</v>
      </c>
      <c r="D305" s="123" t="s">
        <v>193</v>
      </c>
      <c r="E305" s="84" t="s">
        <v>3260</v>
      </c>
      <c r="F305" s="84" t="s">
        <v>3261</v>
      </c>
      <c r="G305" s="84" t="s">
        <v>3262</v>
      </c>
      <c r="H305" s="123" t="s">
        <v>3263</v>
      </c>
      <c r="I305" s="123"/>
      <c r="J305" s="248"/>
      <c r="K305" s="85" t="s">
        <v>3264</v>
      </c>
      <c r="L305" s="249"/>
      <c r="M305" s="87" t="s">
        <v>159</v>
      </c>
      <c r="N305" s="93" t="s">
        <v>686</v>
      </c>
      <c r="O305" s="88" t="s">
        <v>687</v>
      </c>
      <c r="P305" s="89"/>
      <c r="Q305" s="235" t="s">
        <v>3265</v>
      </c>
      <c r="R305" s="235" t="s">
        <v>3266</v>
      </c>
      <c r="S305" s="84" t="s">
        <v>3267</v>
      </c>
      <c r="T305" s="83" t="s">
        <v>3268</v>
      </c>
      <c r="U305" s="124" t="s">
        <v>3269</v>
      </c>
      <c r="V305" s="172" t="s">
        <v>219</v>
      </c>
      <c r="AA305" s="115">
        <f>IF(OR(J305="Fail",ISBLANK(J305)),INDEX('Issue Code Table'!C:C,MATCH(N:N,'Issue Code Table'!A:A,0)),IF(M305="Critical",6,IF(M305="Significant",5,IF(M305="Moderate",3,2))))</f>
        <v>5</v>
      </c>
    </row>
    <row r="306" spans="1:27" s="73" customFormat="1" ht="83.15" customHeight="1" x14ac:dyDescent="0.25">
      <c r="A306" s="82" t="s">
        <v>3270</v>
      </c>
      <c r="B306" s="83" t="s">
        <v>1105</v>
      </c>
      <c r="C306" s="83" t="s">
        <v>1106</v>
      </c>
      <c r="D306" s="123" t="s">
        <v>193</v>
      </c>
      <c r="E306" s="84" t="s">
        <v>3271</v>
      </c>
      <c r="F306" s="84" t="s">
        <v>3272</v>
      </c>
      <c r="G306" s="84" t="s">
        <v>3273</v>
      </c>
      <c r="H306" s="123" t="s">
        <v>3274</v>
      </c>
      <c r="I306" s="123"/>
      <c r="J306" s="248"/>
      <c r="K306" s="85" t="s">
        <v>3275</v>
      </c>
      <c r="L306" s="249"/>
      <c r="M306" s="87" t="s">
        <v>159</v>
      </c>
      <c r="N306" s="93" t="s">
        <v>686</v>
      </c>
      <c r="O306" s="88" t="s">
        <v>687</v>
      </c>
      <c r="P306" s="89"/>
      <c r="Q306" s="235" t="s">
        <v>3265</v>
      </c>
      <c r="R306" s="235" t="s">
        <v>3276</v>
      </c>
      <c r="S306" s="84" t="s">
        <v>3277</v>
      </c>
      <c r="T306" s="83" t="s">
        <v>3278</v>
      </c>
      <c r="U306" s="124" t="s">
        <v>3279</v>
      </c>
      <c r="V306" s="172" t="s">
        <v>219</v>
      </c>
      <c r="AA306" s="115">
        <f>IF(OR(J306="Fail",ISBLANK(J306)),INDEX('Issue Code Table'!C:C,MATCH(N:N,'Issue Code Table'!A:A,0)),IF(M306="Critical",6,IF(M306="Significant",5,IF(M306="Moderate",3,2))))</f>
        <v>5</v>
      </c>
    </row>
    <row r="307" spans="1:27" s="73" customFormat="1" ht="83.15" customHeight="1" x14ac:dyDescent="0.25">
      <c r="A307" s="82" t="s">
        <v>3280</v>
      </c>
      <c r="B307" s="83" t="s">
        <v>1105</v>
      </c>
      <c r="C307" s="83" t="s">
        <v>1106</v>
      </c>
      <c r="D307" s="123" t="s">
        <v>193</v>
      </c>
      <c r="E307" s="84" t="s">
        <v>3281</v>
      </c>
      <c r="F307" s="84" t="s">
        <v>3282</v>
      </c>
      <c r="G307" s="84" t="s">
        <v>3283</v>
      </c>
      <c r="H307" s="123" t="s">
        <v>3284</v>
      </c>
      <c r="I307" s="123"/>
      <c r="J307" s="248"/>
      <c r="K307" s="254" t="s">
        <v>3285</v>
      </c>
      <c r="L307" s="249"/>
      <c r="M307" s="87" t="s">
        <v>159</v>
      </c>
      <c r="N307" s="93" t="s">
        <v>686</v>
      </c>
      <c r="O307" s="88" t="s">
        <v>687</v>
      </c>
      <c r="P307" s="89"/>
      <c r="Q307" s="235" t="s">
        <v>3265</v>
      </c>
      <c r="R307" s="235" t="s">
        <v>3286</v>
      </c>
      <c r="S307" s="84" t="s">
        <v>3287</v>
      </c>
      <c r="T307" s="83" t="s">
        <v>3288</v>
      </c>
      <c r="U307" s="124" t="s">
        <v>3289</v>
      </c>
      <c r="V307" s="172" t="s">
        <v>219</v>
      </c>
      <c r="AA307" s="115">
        <f>IF(OR(J307="Fail",ISBLANK(J307)),INDEX('Issue Code Table'!C:C,MATCH(N:N,'Issue Code Table'!A:A,0)),IF(M307="Critical",6,IF(M307="Significant",5,IF(M307="Moderate",3,2))))</f>
        <v>5</v>
      </c>
    </row>
    <row r="308" spans="1:27" s="73" customFormat="1" ht="83.15" customHeight="1" x14ac:dyDescent="0.25">
      <c r="A308" s="82" t="s">
        <v>3290</v>
      </c>
      <c r="B308" s="84" t="s">
        <v>304</v>
      </c>
      <c r="C308" s="239" t="s">
        <v>305</v>
      </c>
      <c r="D308" s="123" t="s">
        <v>193</v>
      </c>
      <c r="E308" s="84" t="s">
        <v>3291</v>
      </c>
      <c r="F308" s="84" t="s">
        <v>3292</v>
      </c>
      <c r="G308" s="84" t="s">
        <v>3293</v>
      </c>
      <c r="H308" s="123" t="s">
        <v>3294</v>
      </c>
      <c r="I308" s="123"/>
      <c r="J308" s="248"/>
      <c r="K308" s="85" t="s">
        <v>3295</v>
      </c>
      <c r="L308" s="249"/>
      <c r="M308" s="87" t="s">
        <v>159</v>
      </c>
      <c r="N308" s="93" t="s">
        <v>1320</v>
      </c>
      <c r="O308" s="88" t="s">
        <v>2116</v>
      </c>
      <c r="P308" s="89"/>
      <c r="Q308" s="235" t="s">
        <v>3296</v>
      </c>
      <c r="R308" s="235" t="s">
        <v>3297</v>
      </c>
      <c r="S308" s="84" t="s">
        <v>3298</v>
      </c>
      <c r="T308" s="83" t="s">
        <v>3299</v>
      </c>
      <c r="U308" s="124" t="s">
        <v>3300</v>
      </c>
      <c r="V308" s="172" t="s">
        <v>219</v>
      </c>
      <c r="AA308" s="115">
        <f>IF(OR(J308="Fail",ISBLANK(J308)),INDEX('Issue Code Table'!C:C,MATCH(N:N,'Issue Code Table'!A:A,0)),IF(M308="Critical",6,IF(M308="Significant",5,IF(M308="Moderate",3,2))))</f>
        <v>5</v>
      </c>
    </row>
    <row r="309" spans="1:27" s="73" customFormat="1" ht="83.15" customHeight="1" x14ac:dyDescent="0.25">
      <c r="A309" s="82" t="s">
        <v>3301</v>
      </c>
      <c r="B309" s="83" t="s">
        <v>1105</v>
      </c>
      <c r="C309" s="83" t="s">
        <v>1106</v>
      </c>
      <c r="D309" s="123" t="s">
        <v>193</v>
      </c>
      <c r="E309" s="84" t="s">
        <v>3302</v>
      </c>
      <c r="F309" s="84" t="s">
        <v>3303</v>
      </c>
      <c r="G309" s="84" t="s">
        <v>3304</v>
      </c>
      <c r="H309" s="123" t="s">
        <v>3305</v>
      </c>
      <c r="I309" s="128"/>
      <c r="J309" s="83"/>
      <c r="K309" s="85" t="s">
        <v>3306</v>
      </c>
      <c r="L309" s="247"/>
      <c r="M309" s="87" t="s">
        <v>159</v>
      </c>
      <c r="N309" s="93" t="s">
        <v>686</v>
      </c>
      <c r="O309" s="88" t="s">
        <v>687</v>
      </c>
      <c r="P309" s="89"/>
      <c r="Q309" s="235" t="s">
        <v>3307</v>
      </c>
      <c r="R309" s="235" t="s">
        <v>3308</v>
      </c>
      <c r="S309" s="84" t="s">
        <v>3309</v>
      </c>
      <c r="T309" s="83" t="s">
        <v>3310</v>
      </c>
      <c r="U309" s="124" t="s">
        <v>3311</v>
      </c>
      <c r="V309" s="172" t="s">
        <v>219</v>
      </c>
      <c r="AA309" s="115">
        <f>IF(OR(J309="Fail",ISBLANK(J309)),INDEX('Issue Code Table'!C:C,MATCH(N:N,'Issue Code Table'!A:A,0)),IF(M309="Critical",6,IF(M309="Significant",5,IF(M309="Moderate",3,2))))</f>
        <v>5</v>
      </c>
    </row>
    <row r="310" spans="1:27" s="73" customFormat="1" ht="83.15" customHeight="1" x14ac:dyDescent="0.25">
      <c r="A310" s="82" t="s">
        <v>3312</v>
      </c>
      <c r="B310" s="84" t="s">
        <v>304</v>
      </c>
      <c r="C310" s="239" t="s">
        <v>305</v>
      </c>
      <c r="D310" s="123" t="s">
        <v>193</v>
      </c>
      <c r="E310" s="84" t="s">
        <v>3313</v>
      </c>
      <c r="F310" s="84" t="s">
        <v>3314</v>
      </c>
      <c r="G310" s="84" t="s">
        <v>3315</v>
      </c>
      <c r="H310" s="123" t="s">
        <v>3316</v>
      </c>
      <c r="I310" s="123"/>
      <c r="J310" s="248"/>
      <c r="K310" s="85" t="s">
        <v>3317</v>
      </c>
      <c r="L310" s="249"/>
      <c r="M310" s="87" t="s">
        <v>159</v>
      </c>
      <c r="N310" s="93" t="s">
        <v>1264</v>
      </c>
      <c r="O310" s="88" t="s">
        <v>1265</v>
      </c>
      <c r="P310" s="89"/>
      <c r="Q310" s="235" t="s">
        <v>3318</v>
      </c>
      <c r="R310" s="235" t="s">
        <v>3319</v>
      </c>
      <c r="S310" s="84" t="s">
        <v>3320</v>
      </c>
      <c r="T310" s="83" t="s">
        <v>3321</v>
      </c>
      <c r="U310" s="124" t="s">
        <v>3322</v>
      </c>
      <c r="V310" s="172" t="s">
        <v>219</v>
      </c>
      <c r="AA310" s="115">
        <f>IF(OR(J310="Fail",ISBLANK(J310)),INDEX('Issue Code Table'!C:C,MATCH(N:N,'Issue Code Table'!A:A,0)),IF(M310="Critical",6,IF(M310="Significant",5,IF(M310="Moderate",3,2))))</f>
        <v>5</v>
      </c>
    </row>
    <row r="311" spans="1:27" s="73" customFormat="1" ht="83.15" customHeight="1" x14ac:dyDescent="0.25">
      <c r="A311" s="82" t="s">
        <v>3323</v>
      </c>
      <c r="B311" s="84" t="s">
        <v>304</v>
      </c>
      <c r="C311" s="239" t="s">
        <v>305</v>
      </c>
      <c r="D311" s="123" t="s">
        <v>193</v>
      </c>
      <c r="E311" s="84" t="s">
        <v>3324</v>
      </c>
      <c r="F311" s="84" t="s">
        <v>3325</v>
      </c>
      <c r="G311" s="84" t="s">
        <v>3326</v>
      </c>
      <c r="H311" s="123" t="s">
        <v>3327</v>
      </c>
      <c r="I311" s="123"/>
      <c r="J311" s="248"/>
      <c r="K311" s="85" t="s">
        <v>3328</v>
      </c>
      <c r="L311" s="249"/>
      <c r="M311" s="87" t="s">
        <v>159</v>
      </c>
      <c r="N311" s="93" t="s">
        <v>310</v>
      </c>
      <c r="O311" s="88" t="s">
        <v>311</v>
      </c>
      <c r="P311" s="89"/>
      <c r="Q311" s="235" t="s">
        <v>3318</v>
      </c>
      <c r="R311" s="235" t="s">
        <v>3329</v>
      </c>
      <c r="S311" s="84" t="s">
        <v>3330</v>
      </c>
      <c r="T311" s="83" t="s">
        <v>3331</v>
      </c>
      <c r="U311" s="124" t="s">
        <v>3332</v>
      </c>
      <c r="V311" s="172" t="s">
        <v>219</v>
      </c>
      <c r="AA311" s="115">
        <f>IF(OR(J311="Fail",ISBLANK(J311)),INDEX('Issue Code Table'!C:C,MATCH(N:N,'Issue Code Table'!A:A,0)),IF(M311="Critical",6,IF(M311="Significant",5,IF(M311="Moderate",3,2))))</f>
        <v>5</v>
      </c>
    </row>
    <row r="312" spans="1:27" s="73" customFormat="1" ht="83.15" customHeight="1" x14ac:dyDescent="0.25">
      <c r="A312" s="82" t="s">
        <v>3333</v>
      </c>
      <c r="B312" s="83" t="s">
        <v>839</v>
      </c>
      <c r="C312" s="83" t="s">
        <v>840</v>
      </c>
      <c r="D312" s="123" t="s">
        <v>193</v>
      </c>
      <c r="E312" s="84" t="s">
        <v>3334</v>
      </c>
      <c r="F312" s="84" t="s">
        <v>3335</v>
      </c>
      <c r="G312" s="84" t="s">
        <v>3336</v>
      </c>
      <c r="H312" s="123" t="s">
        <v>3337</v>
      </c>
      <c r="I312" s="123"/>
      <c r="J312" s="248"/>
      <c r="K312" s="85" t="s">
        <v>3338</v>
      </c>
      <c r="L312" s="249"/>
      <c r="M312" s="87" t="s">
        <v>159</v>
      </c>
      <c r="N312" s="93" t="s">
        <v>686</v>
      </c>
      <c r="O312" s="88" t="s">
        <v>2162</v>
      </c>
      <c r="P312" s="89"/>
      <c r="Q312" s="235" t="s">
        <v>3339</v>
      </c>
      <c r="R312" s="235" t="s">
        <v>3340</v>
      </c>
      <c r="S312" s="84" t="s">
        <v>3341</v>
      </c>
      <c r="T312" s="83" t="s">
        <v>3342</v>
      </c>
      <c r="U312" s="124" t="s">
        <v>3343</v>
      </c>
      <c r="V312" s="172" t="s">
        <v>219</v>
      </c>
      <c r="AA312" s="115">
        <f>IF(OR(J312="Fail",ISBLANK(J312)),INDEX('Issue Code Table'!C:C,MATCH(N:N,'Issue Code Table'!A:A,0)),IF(M312="Critical",6,IF(M312="Significant",5,IF(M312="Moderate",3,2))))</f>
        <v>5</v>
      </c>
    </row>
    <row r="313" spans="1:27" s="73" customFormat="1" ht="83.15" customHeight="1" x14ac:dyDescent="0.25">
      <c r="A313" s="82" t="s">
        <v>3344</v>
      </c>
      <c r="B313" s="83" t="s">
        <v>1868</v>
      </c>
      <c r="C313" s="83" t="s">
        <v>1869</v>
      </c>
      <c r="D313" s="123" t="s">
        <v>193</v>
      </c>
      <c r="E313" s="84" t="s">
        <v>3345</v>
      </c>
      <c r="F313" s="84" t="s">
        <v>3346</v>
      </c>
      <c r="G313" s="84" t="s">
        <v>3347</v>
      </c>
      <c r="H313" s="123" t="s">
        <v>3348</v>
      </c>
      <c r="I313" s="123"/>
      <c r="J313" s="248"/>
      <c r="K313" s="85" t="s">
        <v>3349</v>
      </c>
      <c r="L313" s="249"/>
      <c r="M313" s="87" t="s">
        <v>199</v>
      </c>
      <c r="N313" s="93" t="s">
        <v>1308</v>
      </c>
      <c r="O313" s="88" t="s">
        <v>1309</v>
      </c>
      <c r="P313" s="89"/>
      <c r="Q313" s="235" t="s">
        <v>3350</v>
      </c>
      <c r="R313" s="235" t="s">
        <v>3351</v>
      </c>
      <c r="S313" s="84" t="s">
        <v>3352</v>
      </c>
      <c r="T313" s="83" t="s">
        <v>3353</v>
      </c>
      <c r="U313" s="124" t="s">
        <v>3354</v>
      </c>
      <c r="V313" s="172"/>
      <c r="AA313" s="115">
        <f>IF(OR(J313="Fail",ISBLANK(J313)),INDEX('Issue Code Table'!C:C,MATCH(N:N,'Issue Code Table'!A:A,0)),IF(M313="Critical",6,IF(M313="Significant",5,IF(M313="Moderate",3,2))))</f>
        <v>3</v>
      </c>
    </row>
    <row r="314" spans="1:27" s="73" customFormat="1" ht="83.15" customHeight="1" x14ac:dyDescent="0.25">
      <c r="A314" s="82" t="s">
        <v>3355</v>
      </c>
      <c r="B314" s="83" t="s">
        <v>1868</v>
      </c>
      <c r="C314" s="83" t="s">
        <v>1869</v>
      </c>
      <c r="D314" s="123" t="s">
        <v>193</v>
      </c>
      <c r="E314" s="84" t="s">
        <v>3356</v>
      </c>
      <c r="F314" s="84" t="s">
        <v>3357</v>
      </c>
      <c r="G314" s="84" t="s">
        <v>3358</v>
      </c>
      <c r="H314" s="123" t="s">
        <v>3359</v>
      </c>
      <c r="I314" s="123"/>
      <c r="J314" s="248"/>
      <c r="K314" s="85" t="s">
        <v>3360</v>
      </c>
      <c r="L314" s="249"/>
      <c r="M314" s="87" t="s">
        <v>199</v>
      </c>
      <c r="N314" s="93" t="s">
        <v>1308</v>
      </c>
      <c r="O314" s="88" t="s">
        <v>1309</v>
      </c>
      <c r="P314" s="89"/>
      <c r="Q314" s="235" t="s">
        <v>3350</v>
      </c>
      <c r="R314" s="235" t="s">
        <v>3361</v>
      </c>
      <c r="S314" s="84" t="s">
        <v>3362</v>
      </c>
      <c r="T314" s="83" t="s">
        <v>3363</v>
      </c>
      <c r="U314" s="124" t="s">
        <v>3364</v>
      </c>
      <c r="V314" s="172"/>
      <c r="AA314" s="115">
        <f>IF(OR(J314="Fail",ISBLANK(J314)),INDEX('Issue Code Table'!C:C,MATCH(N:N,'Issue Code Table'!A:A,0)),IF(M314="Critical",6,IF(M314="Significant",5,IF(M314="Moderate",3,2))))</f>
        <v>3</v>
      </c>
    </row>
    <row r="315" spans="1:27" s="73" customFormat="1" ht="83.15" customHeight="1" x14ac:dyDescent="0.25">
      <c r="A315" s="82" t="s">
        <v>3365</v>
      </c>
      <c r="B315" s="83" t="s">
        <v>327</v>
      </c>
      <c r="C315" s="83" t="s">
        <v>328</v>
      </c>
      <c r="D315" s="123" t="s">
        <v>193</v>
      </c>
      <c r="E315" s="84" t="s">
        <v>3366</v>
      </c>
      <c r="F315" s="84" t="s">
        <v>3367</v>
      </c>
      <c r="G315" s="84" t="s">
        <v>3368</v>
      </c>
      <c r="H315" s="123" t="s">
        <v>3369</v>
      </c>
      <c r="I315" s="123"/>
      <c r="J315" s="248"/>
      <c r="K315" s="85" t="s">
        <v>3370</v>
      </c>
      <c r="L315" s="249"/>
      <c r="M315" s="87" t="s">
        <v>159</v>
      </c>
      <c r="N315" s="93" t="s">
        <v>760</v>
      </c>
      <c r="O315" s="88" t="s">
        <v>761</v>
      </c>
      <c r="P315" s="89"/>
      <c r="Q315" s="235" t="s">
        <v>3371</v>
      </c>
      <c r="R315" s="235" t="s">
        <v>3372</v>
      </c>
      <c r="S315" s="84" t="s">
        <v>3373</v>
      </c>
      <c r="T315" s="83" t="s">
        <v>3374</v>
      </c>
      <c r="U315" s="124" t="s">
        <v>3375</v>
      </c>
      <c r="V315" s="172" t="s">
        <v>219</v>
      </c>
      <c r="AA315" s="115">
        <f>IF(OR(J315="Fail",ISBLANK(J315)),INDEX('Issue Code Table'!C:C,MATCH(N:N,'Issue Code Table'!A:A,0)),IF(M315="Critical",6,IF(M315="Significant",5,IF(M315="Moderate",3,2))))</f>
        <v>6</v>
      </c>
    </row>
    <row r="316" spans="1:27" s="73" customFormat="1" ht="83.15" customHeight="1" x14ac:dyDescent="0.25">
      <c r="A316" s="82" t="s">
        <v>3376</v>
      </c>
      <c r="B316" s="83" t="s">
        <v>711</v>
      </c>
      <c r="C316" s="83" t="s">
        <v>712</v>
      </c>
      <c r="D316" s="123" t="s">
        <v>193</v>
      </c>
      <c r="E316" s="84" t="s">
        <v>3377</v>
      </c>
      <c r="F316" s="84" t="s">
        <v>3378</v>
      </c>
      <c r="G316" s="84" t="s">
        <v>3379</v>
      </c>
      <c r="H316" s="123" t="s">
        <v>3380</v>
      </c>
      <c r="I316" s="123"/>
      <c r="J316" s="248"/>
      <c r="K316" s="85" t="s">
        <v>3381</v>
      </c>
      <c r="L316" s="249"/>
      <c r="M316" s="87" t="s">
        <v>159</v>
      </c>
      <c r="N316" s="93" t="s">
        <v>186</v>
      </c>
      <c r="O316" s="88" t="s">
        <v>187</v>
      </c>
      <c r="P316" s="89"/>
      <c r="Q316" s="235" t="s">
        <v>3371</v>
      </c>
      <c r="R316" s="235" t="s">
        <v>3382</v>
      </c>
      <c r="S316" s="84" t="s">
        <v>3383</v>
      </c>
      <c r="T316" s="83" t="s">
        <v>3384</v>
      </c>
      <c r="U316" s="124" t="s">
        <v>3385</v>
      </c>
      <c r="V316" s="172" t="s">
        <v>219</v>
      </c>
      <c r="AA316" s="115">
        <f>IF(OR(J316="Fail",ISBLANK(J316)),INDEX('Issue Code Table'!C:C,MATCH(N:N,'Issue Code Table'!A:A,0)),IF(M316="Critical",6,IF(M316="Significant",5,IF(M316="Moderate",3,2))))</f>
        <v>6</v>
      </c>
    </row>
    <row r="317" spans="1:27" s="73" customFormat="1" ht="83.15" customHeight="1" x14ac:dyDescent="0.25">
      <c r="A317" s="82" t="s">
        <v>3386</v>
      </c>
      <c r="B317" s="83" t="s">
        <v>327</v>
      </c>
      <c r="C317" s="83" t="s">
        <v>328</v>
      </c>
      <c r="D317" s="123" t="s">
        <v>193</v>
      </c>
      <c r="E317" s="84" t="s">
        <v>3387</v>
      </c>
      <c r="F317" s="84" t="s">
        <v>3388</v>
      </c>
      <c r="G317" s="84" t="s">
        <v>3389</v>
      </c>
      <c r="H317" s="123" t="s">
        <v>3390</v>
      </c>
      <c r="I317" s="123"/>
      <c r="J317" s="248"/>
      <c r="K317" s="85" t="s">
        <v>3391</v>
      </c>
      <c r="L317" s="249"/>
      <c r="M317" s="87" t="s">
        <v>159</v>
      </c>
      <c r="N317" s="93" t="s">
        <v>186</v>
      </c>
      <c r="O317" s="88" t="s">
        <v>187</v>
      </c>
      <c r="P317" s="89"/>
      <c r="Q317" s="235" t="s">
        <v>3371</v>
      </c>
      <c r="R317" s="235" t="s">
        <v>3392</v>
      </c>
      <c r="S317" s="84" t="s">
        <v>3393</v>
      </c>
      <c r="T317" s="83" t="s">
        <v>3394</v>
      </c>
      <c r="U317" s="124" t="s">
        <v>3395</v>
      </c>
      <c r="V317" s="172" t="s">
        <v>219</v>
      </c>
      <c r="AA317" s="115">
        <f>IF(OR(J317="Fail",ISBLANK(J317)),INDEX('Issue Code Table'!C:C,MATCH(N:N,'Issue Code Table'!A:A,0)),IF(M317="Critical",6,IF(M317="Significant",5,IF(M317="Moderate",3,2))))</f>
        <v>6</v>
      </c>
    </row>
    <row r="318" spans="1:27" s="73" customFormat="1" ht="83.15" customHeight="1" x14ac:dyDescent="0.25">
      <c r="A318" s="82" t="s">
        <v>3396</v>
      </c>
      <c r="B318" s="83" t="s">
        <v>327</v>
      </c>
      <c r="C318" s="83" t="s">
        <v>328</v>
      </c>
      <c r="D318" s="123" t="s">
        <v>193</v>
      </c>
      <c r="E318" s="84" t="s">
        <v>3366</v>
      </c>
      <c r="F318" s="84" t="s">
        <v>3397</v>
      </c>
      <c r="G318" s="84" t="s">
        <v>3398</v>
      </c>
      <c r="H318" s="123" t="s">
        <v>3369</v>
      </c>
      <c r="I318" s="123"/>
      <c r="J318" s="248"/>
      <c r="K318" s="85" t="s">
        <v>3370</v>
      </c>
      <c r="L318" s="249"/>
      <c r="M318" s="87" t="s">
        <v>159</v>
      </c>
      <c r="N318" s="93" t="s">
        <v>760</v>
      </c>
      <c r="O318" s="88" t="s">
        <v>761</v>
      </c>
      <c r="P318" s="89"/>
      <c r="Q318" s="235" t="s">
        <v>3399</v>
      </c>
      <c r="R318" s="235" t="s">
        <v>3400</v>
      </c>
      <c r="S318" s="84" t="s">
        <v>3373</v>
      </c>
      <c r="T318" s="83" t="s">
        <v>3401</v>
      </c>
      <c r="U318" s="124" t="s">
        <v>3402</v>
      </c>
      <c r="V318" s="172" t="s">
        <v>219</v>
      </c>
      <c r="AA318" s="115">
        <f>IF(OR(J318="Fail",ISBLANK(J318)),INDEX('Issue Code Table'!C:C,MATCH(N:N,'Issue Code Table'!A:A,0)),IF(M318="Critical",6,IF(M318="Significant",5,IF(M318="Moderate",3,2))))</f>
        <v>6</v>
      </c>
    </row>
    <row r="319" spans="1:27" s="73" customFormat="1" ht="83.15" customHeight="1" x14ac:dyDescent="0.25">
      <c r="A319" s="82" t="s">
        <v>3403</v>
      </c>
      <c r="B319" s="83" t="s">
        <v>711</v>
      </c>
      <c r="C319" s="83" t="s">
        <v>712</v>
      </c>
      <c r="D319" s="123" t="s">
        <v>193</v>
      </c>
      <c r="E319" s="84" t="s">
        <v>3377</v>
      </c>
      <c r="F319" s="84" t="s">
        <v>3404</v>
      </c>
      <c r="G319" s="84" t="s">
        <v>3405</v>
      </c>
      <c r="H319" s="123" t="s">
        <v>3380</v>
      </c>
      <c r="I319" s="123"/>
      <c r="J319" s="248"/>
      <c r="K319" s="85" t="s">
        <v>3381</v>
      </c>
      <c r="L319" s="249"/>
      <c r="M319" s="87" t="s">
        <v>159</v>
      </c>
      <c r="N319" s="93" t="s">
        <v>186</v>
      </c>
      <c r="O319" s="88" t="s">
        <v>187</v>
      </c>
      <c r="P319" s="89"/>
      <c r="Q319" s="235" t="s">
        <v>3399</v>
      </c>
      <c r="R319" s="235" t="s">
        <v>3406</v>
      </c>
      <c r="S319" s="84" t="s">
        <v>3383</v>
      </c>
      <c r="T319" s="83" t="s">
        <v>3407</v>
      </c>
      <c r="U319" s="124" t="s">
        <v>3408</v>
      </c>
      <c r="V319" s="172" t="s">
        <v>219</v>
      </c>
      <c r="AA319" s="115">
        <f>IF(OR(J319="Fail",ISBLANK(J319)),INDEX('Issue Code Table'!C:C,MATCH(N:N,'Issue Code Table'!A:A,0)),IF(M319="Critical",6,IF(M319="Significant",5,IF(M319="Moderate",3,2))))</f>
        <v>6</v>
      </c>
    </row>
    <row r="320" spans="1:27" s="73" customFormat="1" ht="83.15" customHeight="1" x14ac:dyDescent="0.25">
      <c r="A320" s="82" t="s">
        <v>3409</v>
      </c>
      <c r="B320" s="83" t="s">
        <v>327</v>
      </c>
      <c r="C320" s="83" t="s">
        <v>328</v>
      </c>
      <c r="D320" s="123" t="s">
        <v>193</v>
      </c>
      <c r="E320" s="84" t="s">
        <v>3410</v>
      </c>
      <c r="F320" s="84" t="s">
        <v>3411</v>
      </c>
      <c r="G320" s="84" t="s">
        <v>3412</v>
      </c>
      <c r="H320" s="123" t="s">
        <v>3413</v>
      </c>
      <c r="I320" s="123"/>
      <c r="J320" s="248"/>
      <c r="K320" s="85" t="s">
        <v>3414</v>
      </c>
      <c r="L320" s="249"/>
      <c r="M320" s="87" t="s">
        <v>159</v>
      </c>
      <c r="N320" s="93" t="s">
        <v>1018</v>
      </c>
      <c r="O320" s="88" t="s">
        <v>1019</v>
      </c>
      <c r="P320" s="89"/>
      <c r="Q320" s="235" t="s">
        <v>3399</v>
      </c>
      <c r="R320" s="235" t="s">
        <v>3415</v>
      </c>
      <c r="S320" s="84" t="s">
        <v>3416</v>
      </c>
      <c r="T320" s="83" t="s">
        <v>3417</v>
      </c>
      <c r="U320" s="124" t="s">
        <v>3418</v>
      </c>
      <c r="V320" s="172" t="s">
        <v>219</v>
      </c>
      <c r="AA320" s="115">
        <f>IF(OR(J320="Fail",ISBLANK(J320)),INDEX('Issue Code Table'!C:C,MATCH(N:N,'Issue Code Table'!A:A,0)),IF(M320="Critical",6,IF(M320="Significant",5,IF(M320="Moderate",3,2))))</f>
        <v>5</v>
      </c>
    </row>
    <row r="321" spans="1:27" s="73" customFormat="1" ht="83.15" customHeight="1" x14ac:dyDescent="0.25">
      <c r="A321" s="82" t="s">
        <v>3419</v>
      </c>
      <c r="B321" s="83" t="s">
        <v>327</v>
      </c>
      <c r="C321" s="83" t="s">
        <v>328</v>
      </c>
      <c r="D321" s="123" t="s">
        <v>193</v>
      </c>
      <c r="E321" s="84" t="s">
        <v>3420</v>
      </c>
      <c r="F321" s="84" t="s">
        <v>3421</v>
      </c>
      <c r="G321" s="84" t="s">
        <v>3422</v>
      </c>
      <c r="H321" s="123" t="s">
        <v>3423</v>
      </c>
      <c r="I321" s="128"/>
      <c r="J321" s="83"/>
      <c r="K321" s="85" t="s">
        <v>3424</v>
      </c>
      <c r="L321" s="247"/>
      <c r="M321" s="87" t="s">
        <v>199</v>
      </c>
      <c r="N321" s="93" t="s">
        <v>342</v>
      </c>
      <c r="O321" s="88" t="s">
        <v>343</v>
      </c>
      <c r="P321" s="89"/>
      <c r="Q321" s="235" t="s">
        <v>3425</v>
      </c>
      <c r="R321" s="235" t="s">
        <v>3426</v>
      </c>
      <c r="S321" s="84" t="s">
        <v>3427</v>
      </c>
      <c r="T321" s="83" t="s">
        <v>3428</v>
      </c>
      <c r="U321" s="124" t="s">
        <v>3429</v>
      </c>
      <c r="V321" s="172"/>
      <c r="AA321" s="115">
        <f>IF(OR(J321="Fail",ISBLANK(J321)),INDEX('Issue Code Table'!C:C,MATCH(N:N,'Issue Code Table'!A:A,0)),IF(M321="Critical",6,IF(M321="Significant",5,IF(M321="Moderate",3,2))))</f>
        <v>4</v>
      </c>
    </row>
    <row r="322" spans="1:27" s="73" customFormat="1" ht="83.15" customHeight="1" x14ac:dyDescent="0.25">
      <c r="A322" s="82" t="s">
        <v>3430</v>
      </c>
      <c r="B322" s="83" t="s">
        <v>1550</v>
      </c>
      <c r="C322" s="83" t="s">
        <v>1551</v>
      </c>
      <c r="D322" s="123" t="s">
        <v>193</v>
      </c>
      <c r="E322" s="84" t="s">
        <v>3431</v>
      </c>
      <c r="F322" s="84" t="s">
        <v>3432</v>
      </c>
      <c r="G322" s="84" t="s">
        <v>3433</v>
      </c>
      <c r="H322" s="123" t="s">
        <v>3434</v>
      </c>
      <c r="I322" s="123"/>
      <c r="J322" s="248"/>
      <c r="K322" s="85" t="s">
        <v>3435</v>
      </c>
      <c r="L322" s="249"/>
      <c r="M322" s="87" t="s">
        <v>159</v>
      </c>
      <c r="N322" s="93" t="s">
        <v>2400</v>
      </c>
      <c r="O322" s="88" t="s">
        <v>2401</v>
      </c>
      <c r="P322" s="89"/>
      <c r="Q322" s="235" t="s">
        <v>3436</v>
      </c>
      <c r="R322" s="235" t="s">
        <v>3437</v>
      </c>
      <c r="S322" s="84" t="s">
        <v>3438</v>
      </c>
      <c r="T322" s="83" t="s">
        <v>3439</v>
      </c>
      <c r="U322" s="124" t="s">
        <v>3440</v>
      </c>
      <c r="V322" s="172" t="s">
        <v>219</v>
      </c>
      <c r="AA322" s="115">
        <f>IF(OR(J322="Fail",ISBLANK(J322)),INDEX('Issue Code Table'!C:C,MATCH(N:N,'Issue Code Table'!A:A,0)),IF(M322="Critical",6,IF(M322="Significant",5,IF(M322="Moderate",3,2))))</f>
        <v>5</v>
      </c>
    </row>
    <row r="323" spans="1:27" s="73" customFormat="1" ht="83.15" customHeight="1" x14ac:dyDescent="0.25">
      <c r="A323" s="82" t="s">
        <v>3441</v>
      </c>
      <c r="B323" s="83" t="s">
        <v>327</v>
      </c>
      <c r="C323" s="83" t="s">
        <v>328</v>
      </c>
      <c r="D323" s="123" t="s">
        <v>193</v>
      </c>
      <c r="E323" s="84" t="s">
        <v>3442</v>
      </c>
      <c r="F323" s="84" t="s">
        <v>3443</v>
      </c>
      <c r="G323" s="84" t="s">
        <v>3444</v>
      </c>
      <c r="H323" s="123" t="s">
        <v>3445</v>
      </c>
      <c r="I323" s="123"/>
      <c r="J323" s="248"/>
      <c r="K323" s="85" t="s">
        <v>3446</v>
      </c>
      <c r="L323" s="249"/>
      <c r="M323" s="87" t="s">
        <v>159</v>
      </c>
      <c r="N323" s="93" t="s">
        <v>2400</v>
      </c>
      <c r="O323" s="88" t="s">
        <v>2401</v>
      </c>
      <c r="P323" s="89"/>
      <c r="Q323" s="235" t="s">
        <v>3436</v>
      </c>
      <c r="R323" s="235" t="s">
        <v>3447</v>
      </c>
      <c r="S323" s="84" t="s">
        <v>3438</v>
      </c>
      <c r="T323" s="83" t="s">
        <v>3448</v>
      </c>
      <c r="U323" s="124" t="s">
        <v>3449</v>
      </c>
      <c r="V323" s="172" t="s">
        <v>219</v>
      </c>
      <c r="AA323" s="115">
        <f>IF(OR(J323="Fail",ISBLANK(J323)),INDEX('Issue Code Table'!C:C,MATCH(N:N,'Issue Code Table'!A:A,0)),IF(M323="Critical",6,IF(M323="Significant",5,IF(M323="Moderate",3,2))))</f>
        <v>5</v>
      </c>
    </row>
    <row r="324" spans="1:27" s="73" customFormat="1" ht="83.15" customHeight="1" x14ac:dyDescent="0.25">
      <c r="A324" s="82" t="s">
        <v>3450</v>
      </c>
      <c r="B324" s="83" t="s">
        <v>327</v>
      </c>
      <c r="C324" s="83" t="s">
        <v>328</v>
      </c>
      <c r="D324" s="123" t="s">
        <v>193</v>
      </c>
      <c r="E324" s="84" t="s">
        <v>3451</v>
      </c>
      <c r="F324" s="84" t="s">
        <v>3452</v>
      </c>
      <c r="G324" s="84" t="s">
        <v>3453</v>
      </c>
      <c r="H324" s="123" t="s">
        <v>3454</v>
      </c>
      <c r="I324" s="123"/>
      <c r="J324" s="248"/>
      <c r="K324" s="85" t="s">
        <v>3455</v>
      </c>
      <c r="L324" s="249"/>
      <c r="M324" s="87" t="s">
        <v>199</v>
      </c>
      <c r="N324" s="93" t="s">
        <v>2400</v>
      </c>
      <c r="O324" s="88" t="s">
        <v>2401</v>
      </c>
      <c r="P324" s="89"/>
      <c r="Q324" s="235" t="s">
        <v>3436</v>
      </c>
      <c r="R324" s="235" t="s">
        <v>3456</v>
      </c>
      <c r="S324" s="84" t="s">
        <v>3457</v>
      </c>
      <c r="T324" s="83" t="s">
        <v>3458</v>
      </c>
      <c r="U324" s="124" t="s">
        <v>3459</v>
      </c>
      <c r="V324" s="172"/>
      <c r="AA324" s="115">
        <f>IF(OR(J324="Fail",ISBLANK(J324)),INDEX('Issue Code Table'!C:C,MATCH(N:N,'Issue Code Table'!A:A,0)),IF(M324="Critical",6,IF(M324="Significant",5,IF(M324="Moderate",3,2))))</f>
        <v>5</v>
      </c>
    </row>
    <row r="325" spans="1:27" s="73" customFormat="1" ht="83.15" customHeight="1" x14ac:dyDescent="0.25">
      <c r="A325" s="82" t="s">
        <v>3460</v>
      </c>
      <c r="B325" s="83" t="s">
        <v>327</v>
      </c>
      <c r="C325" s="83" t="s">
        <v>328</v>
      </c>
      <c r="D325" s="123" t="s">
        <v>193</v>
      </c>
      <c r="E325" s="84" t="s">
        <v>3461</v>
      </c>
      <c r="F325" s="84" t="s">
        <v>3462</v>
      </c>
      <c r="G325" s="84" t="s">
        <v>3463</v>
      </c>
      <c r="H325" s="123" t="s">
        <v>3464</v>
      </c>
      <c r="I325" s="123"/>
      <c r="J325" s="248"/>
      <c r="K325" s="85" t="s">
        <v>3465</v>
      </c>
      <c r="L325" s="249"/>
      <c r="M325" s="87" t="s">
        <v>159</v>
      </c>
      <c r="N325" s="93" t="s">
        <v>686</v>
      </c>
      <c r="O325" s="88" t="s">
        <v>687</v>
      </c>
      <c r="P325" s="89"/>
      <c r="Q325" s="235" t="s">
        <v>3436</v>
      </c>
      <c r="R325" s="235" t="s">
        <v>3466</v>
      </c>
      <c r="S325" s="84" t="s">
        <v>3467</v>
      </c>
      <c r="T325" s="83" t="s">
        <v>3468</v>
      </c>
      <c r="U325" s="124" t="s">
        <v>3469</v>
      </c>
      <c r="V325" s="172" t="s">
        <v>219</v>
      </c>
      <c r="AA325" s="115">
        <f>IF(OR(J325="Fail",ISBLANK(J325)),INDEX('Issue Code Table'!C:C,MATCH(N:N,'Issue Code Table'!A:A,0)),IF(M325="Critical",6,IF(M325="Significant",5,IF(M325="Moderate",3,2))))</f>
        <v>5</v>
      </c>
    </row>
    <row r="326" spans="1:27" s="73" customFormat="1" ht="83.15" customHeight="1" x14ac:dyDescent="0.25">
      <c r="A326" s="82" t="s">
        <v>3470</v>
      </c>
      <c r="B326" s="83" t="s">
        <v>327</v>
      </c>
      <c r="C326" s="83" t="s">
        <v>328</v>
      </c>
      <c r="D326" s="123" t="s">
        <v>193</v>
      </c>
      <c r="E326" s="84" t="s">
        <v>3471</v>
      </c>
      <c r="F326" s="84" t="s">
        <v>3472</v>
      </c>
      <c r="G326" s="84" t="s">
        <v>3473</v>
      </c>
      <c r="H326" s="123" t="s">
        <v>3474</v>
      </c>
      <c r="I326" s="128"/>
      <c r="J326" s="83"/>
      <c r="K326" s="85" t="s">
        <v>3475</v>
      </c>
      <c r="L326" s="129"/>
      <c r="M326" s="87" t="s">
        <v>159</v>
      </c>
      <c r="N326" s="93" t="s">
        <v>686</v>
      </c>
      <c r="O326" s="88" t="s">
        <v>687</v>
      </c>
      <c r="P326" s="89"/>
      <c r="Q326" s="235" t="s">
        <v>3476</v>
      </c>
      <c r="R326" s="235" t="s">
        <v>3477</v>
      </c>
      <c r="S326" s="84" t="s">
        <v>2766</v>
      </c>
      <c r="T326" s="83" t="s">
        <v>3478</v>
      </c>
      <c r="U326" s="124" t="s">
        <v>3479</v>
      </c>
      <c r="V326" s="172" t="s">
        <v>219</v>
      </c>
      <c r="AA326" s="115">
        <f>IF(OR(J326="Fail",ISBLANK(J326)),INDEX('Issue Code Table'!C:C,MATCH(N:N,'Issue Code Table'!A:A,0)),IF(M326="Critical",6,IF(M326="Significant",5,IF(M326="Moderate",3,2))))</f>
        <v>5</v>
      </c>
    </row>
    <row r="327" spans="1:27" s="73" customFormat="1" ht="83.15" customHeight="1" x14ac:dyDescent="0.25">
      <c r="A327" s="82" t="s">
        <v>3480</v>
      </c>
      <c r="B327" s="83" t="s">
        <v>152</v>
      </c>
      <c r="C327" s="83" t="s">
        <v>153</v>
      </c>
      <c r="D327" s="123" t="s">
        <v>193</v>
      </c>
      <c r="E327" s="84" t="s">
        <v>3481</v>
      </c>
      <c r="F327" s="84" t="s">
        <v>3482</v>
      </c>
      <c r="G327" s="84" t="s">
        <v>3483</v>
      </c>
      <c r="H327" s="123" t="s">
        <v>3484</v>
      </c>
      <c r="I327" s="128"/>
      <c r="J327" s="83"/>
      <c r="K327" s="85" t="s">
        <v>3485</v>
      </c>
      <c r="L327" s="129"/>
      <c r="M327" s="87" t="s">
        <v>159</v>
      </c>
      <c r="N327" s="93" t="s">
        <v>2400</v>
      </c>
      <c r="O327" s="88" t="s">
        <v>2401</v>
      </c>
      <c r="P327" s="89"/>
      <c r="Q327" s="235" t="s">
        <v>3476</v>
      </c>
      <c r="R327" s="235" t="s">
        <v>3486</v>
      </c>
      <c r="S327" s="84" t="s">
        <v>3487</v>
      </c>
      <c r="T327" s="83" t="s">
        <v>3488</v>
      </c>
      <c r="U327" s="124" t="s">
        <v>3489</v>
      </c>
      <c r="V327" s="172" t="s">
        <v>219</v>
      </c>
      <c r="AA327" s="115">
        <f>IF(OR(J327="Fail",ISBLANK(J327)),INDEX('Issue Code Table'!C:C,MATCH(N:N,'Issue Code Table'!A:A,0)),IF(M327="Critical",6,IF(M327="Significant",5,IF(M327="Moderate",3,2))))</f>
        <v>5</v>
      </c>
    </row>
    <row r="328" spans="1:27" s="73" customFormat="1" ht="83.15" customHeight="1" x14ac:dyDescent="0.25">
      <c r="A328" s="82" t="s">
        <v>3490</v>
      </c>
      <c r="B328" s="83" t="s">
        <v>152</v>
      </c>
      <c r="C328" s="83" t="s">
        <v>153</v>
      </c>
      <c r="D328" s="123" t="s">
        <v>193</v>
      </c>
      <c r="E328" s="84" t="s">
        <v>3491</v>
      </c>
      <c r="F328" s="84" t="s">
        <v>3492</v>
      </c>
      <c r="G328" s="84" t="s">
        <v>3493</v>
      </c>
      <c r="H328" s="123" t="s">
        <v>3494</v>
      </c>
      <c r="I328" s="128"/>
      <c r="J328" s="83"/>
      <c r="K328" s="85" t="s">
        <v>3495</v>
      </c>
      <c r="L328" s="247"/>
      <c r="M328" s="87" t="s">
        <v>159</v>
      </c>
      <c r="N328" s="93" t="s">
        <v>2400</v>
      </c>
      <c r="O328" s="88" t="s">
        <v>2401</v>
      </c>
      <c r="P328" s="89"/>
      <c r="Q328" s="235" t="s">
        <v>3476</v>
      </c>
      <c r="R328" s="235" t="s">
        <v>3496</v>
      </c>
      <c r="S328" s="84" t="s">
        <v>3497</v>
      </c>
      <c r="T328" s="83" t="s">
        <v>3498</v>
      </c>
      <c r="U328" s="124" t="s">
        <v>3499</v>
      </c>
      <c r="V328" s="172" t="s">
        <v>219</v>
      </c>
      <c r="AA328" s="115">
        <f>IF(OR(J328="Fail",ISBLANK(J328)),INDEX('Issue Code Table'!C:C,MATCH(N:N,'Issue Code Table'!A:A,0)),IF(M328="Critical",6,IF(M328="Significant",5,IF(M328="Moderate",3,2))))</f>
        <v>5</v>
      </c>
    </row>
    <row r="329" spans="1:27" s="73" customFormat="1" ht="83.15" customHeight="1" x14ac:dyDescent="0.25">
      <c r="A329" s="82" t="s">
        <v>3500</v>
      </c>
      <c r="B329" s="83" t="s">
        <v>327</v>
      </c>
      <c r="C329" s="83" t="s">
        <v>328</v>
      </c>
      <c r="D329" s="123" t="s">
        <v>193</v>
      </c>
      <c r="E329" s="84" t="s">
        <v>3501</v>
      </c>
      <c r="F329" s="84" t="s">
        <v>3502</v>
      </c>
      <c r="G329" s="84" t="s">
        <v>3503</v>
      </c>
      <c r="H329" s="123" t="s">
        <v>3504</v>
      </c>
      <c r="I329" s="123"/>
      <c r="J329" s="248"/>
      <c r="K329" s="85" t="s">
        <v>3505</v>
      </c>
      <c r="L329" s="249"/>
      <c r="M329" s="87" t="s">
        <v>199</v>
      </c>
      <c r="N329" s="93" t="s">
        <v>665</v>
      </c>
      <c r="O329" s="88" t="s">
        <v>666</v>
      </c>
      <c r="P329" s="89"/>
      <c r="Q329" s="235" t="s">
        <v>3506</v>
      </c>
      <c r="R329" s="235" t="s">
        <v>3507</v>
      </c>
      <c r="S329" s="84" t="s">
        <v>3508</v>
      </c>
      <c r="T329" s="83" t="s">
        <v>3509</v>
      </c>
      <c r="U329" s="124" t="s">
        <v>3510</v>
      </c>
      <c r="V329" s="172"/>
      <c r="AA329" s="115">
        <f>IF(OR(J329="Fail",ISBLANK(J329)),INDEX('Issue Code Table'!C:C,MATCH(N:N,'Issue Code Table'!A:A,0)),IF(M329="Critical",6,IF(M329="Significant",5,IF(M329="Moderate",3,2))))</f>
        <v>4</v>
      </c>
    </row>
    <row r="330" spans="1:27" s="73" customFormat="1" ht="83.15" customHeight="1" x14ac:dyDescent="0.25">
      <c r="A330" s="82" t="s">
        <v>3511</v>
      </c>
      <c r="B330" s="83" t="s">
        <v>327</v>
      </c>
      <c r="C330" s="83" t="s">
        <v>328</v>
      </c>
      <c r="D330" s="123" t="s">
        <v>193</v>
      </c>
      <c r="E330" s="84" t="s">
        <v>3512</v>
      </c>
      <c r="F330" s="84" t="s">
        <v>3513</v>
      </c>
      <c r="G330" s="84" t="s">
        <v>3514</v>
      </c>
      <c r="H330" s="123" t="s">
        <v>3515</v>
      </c>
      <c r="I330" s="123"/>
      <c r="J330" s="248"/>
      <c r="K330" s="85" t="s">
        <v>3516</v>
      </c>
      <c r="L330" s="249"/>
      <c r="M330" s="87" t="s">
        <v>199</v>
      </c>
      <c r="N330" s="93" t="s">
        <v>665</v>
      </c>
      <c r="O330" s="88" t="s">
        <v>666</v>
      </c>
      <c r="P330" s="89"/>
      <c r="Q330" s="235" t="s">
        <v>3506</v>
      </c>
      <c r="R330" s="235" t="s">
        <v>3517</v>
      </c>
      <c r="S330" s="84" t="s">
        <v>3508</v>
      </c>
      <c r="T330" s="83" t="s">
        <v>3518</v>
      </c>
      <c r="U330" s="124" t="s">
        <v>3519</v>
      </c>
      <c r="V330" s="172"/>
      <c r="AA330" s="115">
        <f>IF(OR(J330="Fail",ISBLANK(J330)),INDEX('Issue Code Table'!C:C,MATCH(N:N,'Issue Code Table'!A:A,0)),IF(M330="Critical",6,IF(M330="Significant",5,IF(M330="Moderate",3,2))))</f>
        <v>4</v>
      </c>
    </row>
    <row r="331" spans="1:27" s="73" customFormat="1" ht="83.15" customHeight="1" x14ac:dyDescent="0.25">
      <c r="A331" s="82" t="s">
        <v>3520</v>
      </c>
      <c r="B331" s="83" t="s">
        <v>839</v>
      </c>
      <c r="C331" s="83" t="s">
        <v>840</v>
      </c>
      <c r="D331" s="123" t="s">
        <v>193</v>
      </c>
      <c r="E331" s="84" t="s">
        <v>3521</v>
      </c>
      <c r="F331" s="84" t="s">
        <v>3522</v>
      </c>
      <c r="G331" s="84" t="s">
        <v>3523</v>
      </c>
      <c r="H331" s="123" t="s">
        <v>3524</v>
      </c>
      <c r="I331" s="123"/>
      <c r="J331" s="248"/>
      <c r="K331" s="85" t="s">
        <v>3525</v>
      </c>
      <c r="L331" s="249"/>
      <c r="M331" s="87" t="s">
        <v>159</v>
      </c>
      <c r="N331" s="93" t="s">
        <v>686</v>
      </c>
      <c r="O331" s="88" t="s">
        <v>2162</v>
      </c>
      <c r="P331" s="89"/>
      <c r="Q331" s="235" t="s">
        <v>3506</v>
      </c>
      <c r="R331" s="235" t="s">
        <v>3526</v>
      </c>
      <c r="S331" s="84" t="s">
        <v>3508</v>
      </c>
      <c r="T331" s="83" t="s">
        <v>3527</v>
      </c>
      <c r="U331" s="124" t="s">
        <v>3528</v>
      </c>
      <c r="V331" s="172" t="s">
        <v>219</v>
      </c>
      <c r="AA331" s="115">
        <f>IF(OR(J331="Fail",ISBLANK(J331)),INDEX('Issue Code Table'!C:C,MATCH(N:N,'Issue Code Table'!A:A,0)),IF(M331="Critical",6,IF(M331="Significant",5,IF(M331="Moderate",3,2))))</f>
        <v>5</v>
      </c>
    </row>
    <row r="332" spans="1:27" s="73" customFormat="1" ht="83.15" customHeight="1" x14ac:dyDescent="0.25">
      <c r="A332" s="82" t="s">
        <v>3529</v>
      </c>
      <c r="B332" s="83" t="s">
        <v>839</v>
      </c>
      <c r="C332" s="83" t="s">
        <v>840</v>
      </c>
      <c r="D332" s="123" t="s">
        <v>193</v>
      </c>
      <c r="E332" s="84" t="s">
        <v>3530</v>
      </c>
      <c r="F332" s="84" t="s">
        <v>3531</v>
      </c>
      <c r="G332" s="84" t="s">
        <v>3532</v>
      </c>
      <c r="H332" s="123" t="s">
        <v>3533</v>
      </c>
      <c r="I332" s="123"/>
      <c r="J332" s="248"/>
      <c r="K332" s="85" t="s">
        <v>3534</v>
      </c>
      <c r="L332" s="249"/>
      <c r="M332" s="87" t="s">
        <v>199</v>
      </c>
      <c r="N332" s="93" t="s">
        <v>297</v>
      </c>
      <c r="O332" s="88" t="s">
        <v>298</v>
      </c>
      <c r="P332" s="89"/>
      <c r="Q332" s="235" t="s">
        <v>3506</v>
      </c>
      <c r="R332" s="235" t="s">
        <v>3535</v>
      </c>
      <c r="S332" s="84" t="s">
        <v>3508</v>
      </c>
      <c r="T332" s="83" t="s">
        <v>3536</v>
      </c>
      <c r="U332" s="124" t="s">
        <v>3537</v>
      </c>
      <c r="V332" s="172"/>
      <c r="AA332" s="115">
        <f>IF(OR(J332="Fail",ISBLANK(J332)),INDEX('Issue Code Table'!C:C,MATCH(N:N,'Issue Code Table'!A:A,0)),IF(M332="Critical",6,IF(M332="Significant",5,IF(M332="Moderate",3,2))))</f>
        <v>4</v>
      </c>
    </row>
    <row r="333" spans="1:27" s="73" customFormat="1" ht="63" customHeight="1" x14ac:dyDescent="0.25">
      <c r="A333" s="82" t="s">
        <v>3538</v>
      </c>
      <c r="B333" s="83" t="s">
        <v>327</v>
      </c>
      <c r="C333" s="83" t="s">
        <v>328</v>
      </c>
      <c r="D333" s="123" t="s">
        <v>193</v>
      </c>
      <c r="E333" s="84" t="s">
        <v>3539</v>
      </c>
      <c r="F333" s="84" t="s">
        <v>3540</v>
      </c>
      <c r="G333" s="84" t="s">
        <v>3541</v>
      </c>
      <c r="H333" s="123" t="s">
        <v>3542</v>
      </c>
      <c r="I333" s="123"/>
      <c r="J333" s="248"/>
      <c r="K333" s="85" t="s">
        <v>3543</v>
      </c>
      <c r="L333" s="249"/>
      <c r="M333" s="87" t="s">
        <v>199</v>
      </c>
      <c r="N333" s="93" t="s">
        <v>1308</v>
      </c>
      <c r="O333" s="88" t="s">
        <v>1309</v>
      </c>
      <c r="P333" s="89"/>
      <c r="Q333" s="235" t="s">
        <v>3544</v>
      </c>
      <c r="R333" s="235" t="s">
        <v>3545</v>
      </c>
      <c r="S333" s="84" t="s">
        <v>3546</v>
      </c>
      <c r="T333" s="83" t="s">
        <v>3547</v>
      </c>
      <c r="U333" s="124" t="s">
        <v>3548</v>
      </c>
      <c r="V333" s="172"/>
      <c r="AA333" s="115">
        <f>IF(OR(J333="Fail",ISBLANK(J333)),INDEX('Issue Code Table'!C:C,MATCH(N:N,'Issue Code Table'!A:A,0)),IF(M333="Critical",6,IF(M333="Significant",5,IF(M333="Moderate",3,2))))</f>
        <v>3</v>
      </c>
    </row>
    <row r="334" spans="1:27" s="73" customFormat="1" ht="83.15" customHeight="1" x14ac:dyDescent="0.25">
      <c r="A334" s="82" t="s">
        <v>3549</v>
      </c>
      <c r="B334" s="83" t="s">
        <v>327</v>
      </c>
      <c r="C334" s="83" t="s">
        <v>328</v>
      </c>
      <c r="D334" s="123" t="s">
        <v>193</v>
      </c>
      <c r="E334" s="84" t="s">
        <v>3550</v>
      </c>
      <c r="F334" s="84" t="s">
        <v>3551</v>
      </c>
      <c r="G334" s="84" t="s">
        <v>3552</v>
      </c>
      <c r="H334" s="123" t="s">
        <v>3553</v>
      </c>
      <c r="I334" s="123"/>
      <c r="J334" s="248"/>
      <c r="K334" s="85" t="s">
        <v>3554</v>
      </c>
      <c r="L334" s="249"/>
      <c r="M334" s="87" t="s">
        <v>159</v>
      </c>
      <c r="N334" s="93" t="s">
        <v>686</v>
      </c>
      <c r="O334" s="88" t="s">
        <v>687</v>
      </c>
      <c r="P334" s="89"/>
      <c r="Q334" s="235" t="s">
        <v>3555</v>
      </c>
      <c r="R334" s="235" t="s">
        <v>3556</v>
      </c>
      <c r="S334" s="84" t="s">
        <v>3557</v>
      </c>
      <c r="T334" s="83" t="s">
        <v>3558</v>
      </c>
      <c r="U334" s="124" t="s">
        <v>3559</v>
      </c>
      <c r="V334" s="172" t="s">
        <v>219</v>
      </c>
      <c r="AA334" s="115">
        <f>IF(OR(J334="Fail",ISBLANK(J334)),INDEX('Issue Code Table'!C:C,MATCH(N:N,'Issue Code Table'!A:A,0)),IF(M334="Critical",6,IF(M334="Significant",5,IF(M334="Moderate",3,2))))</f>
        <v>5</v>
      </c>
    </row>
    <row r="335" spans="1:27" s="73" customFormat="1" ht="83.15" customHeight="1" x14ac:dyDescent="0.25">
      <c r="A335" s="82" t="s">
        <v>3560</v>
      </c>
      <c r="B335" s="83" t="s">
        <v>327</v>
      </c>
      <c r="C335" s="83" t="s">
        <v>328</v>
      </c>
      <c r="D335" s="123" t="s">
        <v>193</v>
      </c>
      <c r="E335" s="84" t="s">
        <v>3561</v>
      </c>
      <c r="F335" s="84" t="s">
        <v>3562</v>
      </c>
      <c r="G335" s="84" t="s">
        <v>3563</v>
      </c>
      <c r="H335" s="123" t="s">
        <v>3564</v>
      </c>
      <c r="I335" s="123"/>
      <c r="J335" s="248"/>
      <c r="K335" s="85" t="s">
        <v>3565</v>
      </c>
      <c r="L335" s="249"/>
      <c r="M335" s="87" t="s">
        <v>199</v>
      </c>
      <c r="N335" s="93" t="s">
        <v>2387</v>
      </c>
      <c r="O335" s="88" t="s">
        <v>2388</v>
      </c>
      <c r="P335" s="89"/>
      <c r="Q335" s="235" t="s">
        <v>3555</v>
      </c>
      <c r="R335" s="235" t="s">
        <v>3566</v>
      </c>
      <c r="S335" s="84" t="s">
        <v>3567</v>
      </c>
      <c r="T335" s="83" t="s">
        <v>3568</v>
      </c>
      <c r="U335" s="124" t="s">
        <v>3569</v>
      </c>
      <c r="V335" s="172"/>
      <c r="AA335" s="115">
        <f>IF(OR(J335="Fail",ISBLANK(J335)),INDEX('Issue Code Table'!C:C,MATCH(N:N,'Issue Code Table'!A:A,0)),IF(M335="Critical",6,IF(M335="Significant",5,IF(M335="Moderate",3,2))))</f>
        <v>5</v>
      </c>
    </row>
    <row r="336" spans="1:27" s="73" customFormat="1" ht="83.15" customHeight="1" x14ac:dyDescent="0.25">
      <c r="A336" s="82" t="s">
        <v>3570</v>
      </c>
      <c r="B336" s="83" t="s">
        <v>327</v>
      </c>
      <c r="C336" s="83" t="s">
        <v>328</v>
      </c>
      <c r="D336" s="123" t="s">
        <v>193</v>
      </c>
      <c r="E336" s="84" t="s">
        <v>3571</v>
      </c>
      <c r="F336" s="84" t="s">
        <v>3572</v>
      </c>
      <c r="G336" s="84" t="s">
        <v>3573</v>
      </c>
      <c r="H336" s="123" t="s">
        <v>3574</v>
      </c>
      <c r="I336" s="128"/>
      <c r="J336" s="83"/>
      <c r="K336" s="85" t="s">
        <v>3575</v>
      </c>
      <c r="L336" s="247"/>
      <c r="M336" s="87" t="s">
        <v>159</v>
      </c>
      <c r="N336" s="93" t="s">
        <v>686</v>
      </c>
      <c r="O336" s="88" t="s">
        <v>687</v>
      </c>
      <c r="P336" s="89"/>
      <c r="Q336" s="235" t="s">
        <v>3576</v>
      </c>
      <c r="R336" s="235" t="s">
        <v>3577</v>
      </c>
      <c r="S336" s="84" t="s">
        <v>3578</v>
      </c>
      <c r="T336" s="83" t="s">
        <v>3579</v>
      </c>
      <c r="U336" s="124" t="s">
        <v>3580</v>
      </c>
      <c r="V336" s="172" t="s">
        <v>219</v>
      </c>
      <c r="AA336" s="115">
        <f>IF(OR(J336="Fail",ISBLANK(J336)),INDEX('Issue Code Table'!C:C,MATCH(N:N,'Issue Code Table'!A:A,0)),IF(M336="Critical",6,IF(M336="Significant",5,IF(M336="Moderate",3,2))))</f>
        <v>5</v>
      </c>
    </row>
    <row r="337" spans="1:27" s="73" customFormat="1" ht="83.15" customHeight="1" x14ac:dyDescent="0.25">
      <c r="A337" s="82" t="s">
        <v>3581</v>
      </c>
      <c r="B337" s="83" t="s">
        <v>327</v>
      </c>
      <c r="C337" s="83" t="s">
        <v>328</v>
      </c>
      <c r="D337" s="123" t="s">
        <v>193</v>
      </c>
      <c r="E337" s="84" t="s">
        <v>3582</v>
      </c>
      <c r="F337" s="84" t="s">
        <v>3583</v>
      </c>
      <c r="G337" s="84" t="s">
        <v>3584</v>
      </c>
      <c r="H337" s="123" t="s">
        <v>3585</v>
      </c>
      <c r="I337" s="123"/>
      <c r="J337" s="248"/>
      <c r="K337" s="85" t="s">
        <v>3586</v>
      </c>
      <c r="L337" s="249"/>
      <c r="M337" s="87" t="s">
        <v>199</v>
      </c>
      <c r="N337" s="93" t="s">
        <v>2893</v>
      </c>
      <c r="O337" s="88" t="s">
        <v>2894</v>
      </c>
      <c r="P337" s="89"/>
      <c r="Q337" s="235" t="s">
        <v>3576</v>
      </c>
      <c r="R337" s="235" t="s">
        <v>3587</v>
      </c>
      <c r="S337" s="84" t="s">
        <v>3578</v>
      </c>
      <c r="T337" s="83" t="s">
        <v>3588</v>
      </c>
      <c r="U337" s="124" t="s">
        <v>3589</v>
      </c>
      <c r="V337" s="172"/>
      <c r="AA337" s="115">
        <f>IF(OR(J337="Fail",ISBLANK(J337)),INDEX('Issue Code Table'!C:C,MATCH(N:N,'Issue Code Table'!A:A,0)),IF(M337="Critical",6,IF(M337="Significant",5,IF(M337="Moderate",3,2))))</f>
        <v>4</v>
      </c>
    </row>
    <row r="338" spans="1:27" s="73" customFormat="1" ht="83.15" customHeight="1" x14ac:dyDescent="0.25">
      <c r="A338" s="82" t="s">
        <v>3590</v>
      </c>
      <c r="B338" s="83" t="s">
        <v>327</v>
      </c>
      <c r="C338" s="83" t="s">
        <v>328</v>
      </c>
      <c r="D338" s="123" t="s">
        <v>193</v>
      </c>
      <c r="E338" s="84" t="s">
        <v>3591</v>
      </c>
      <c r="F338" s="84" t="s">
        <v>3592</v>
      </c>
      <c r="G338" s="84" t="s">
        <v>3593</v>
      </c>
      <c r="H338" s="123" t="s">
        <v>3594</v>
      </c>
      <c r="I338" s="123"/>
      <c r="J338" s="248"/>
      <c r="K338" s="85" t="s">
        <v>3595</v>
      </c>
      <c r="L338" s="249"/>
      <c r="M338" s="87" t="s">
        <v>159</v>
      </c>
      <c r="N338" s="93" t="s">
        <v>686</v>
      </c>
      <c r="O338" s="88" t="s">
        <v>687</v>
      </c>
      <c r="P338" s="89"/>
      <c r="Q338" s="235" t="s">
        <v>3596</v>
      </c>
      <c r="R338" s="235" t="s">
        <v>3597</v>
      </c>
      <c r="S338" s="84" t="s">
        <v>3598</v>
      </c>
      <c r="T338" s="83" t="s">
        <v>3599</v>
      </c>
      <c r="U338" s="124" t="s">
        <v>3600</v>
      </c>
      <c r="V338" s="172" t="s">
        <v>219</v>
      </c>
      <c r="AA338" s="115">
        <f>IF(OR(J338="Fail",ISBLANK(J338)),INDEX('Issue Code Table'!C:C,MATCH(N:N,'Issue Code Table'!A:A,0)),IF(M338="Critical",6,IF(M338="Significant",5,IF(M338="Moderate",3,2))))</f>
        <v>5</v>
      </c>
    </row>
    <row r="339" spans="1:27" s="73" customFormat="1" ht="82.5" customHeight="1" x14ac:dyDescent="0.25">
      <c r="A339" s="82" t="s">
        <v>3601</v>
      </c>
      <c r="B339" s="83" t="s">
        <v>327</v>
      </c>
      <c r="C339" s="83" t="s">
        <v>328</v>
      </c>
      <c r="D339" s="123" t="s">
        <v>193</v>
      </c>
      <c r="E339" s="84" t="s">
        <v>3324</v>
      </c>
      <c r="F339" s="84" t="s">
        <v>3325</v>
      </c>
      <c r="G339" s="84" t="s">
        <v>3602</v>
      </c>
      <c r="H339" s="123" t="s">
        <v>3327</v>
      </c>
      <c r="I339" s="123"/>
      <c r="J339" s="248"/>
      <c r="K339" s="85" t="s">
        <v>3328</v>
      </c>
      <c r="L339" s="249"/>
      <c r="M339" s="87" t="s">
        <v>159</v>
      </c>
      <c r="N339" s="93" t="s">
        <v>310</v>
      </c>
      <c r="O339" s="88" t="s">
        <v>311</v>
      </c>
      <c r="P339" s="89"/>
      <c r="Q339" s="235" t="s">
        <v>3603</v>
      </c>
      <c r="R339" s="235" t="s">
        <v>3604</v>
      </c>
      <c r="S339" s="84" t="s">
        <v>3330</v>
      </c>
      <c r="T339" s="83" t="s">
        <v>3605</v>
      </c>
      <c r="U339" s="124" t="s">
        <v>3606</v>
      </c>
      <c r="V339" s="172" t="s">
        <v>219</v>
      </c>
      <c r="AA339" s="115">
        <f>IF(OR(J339="Fail",ISBLANK(J339)),INDEX('Issue Code Table'!C:C,MATCH(N:N,'Issue Code Table'!A:A,0)),IF(M339="Critical",6,IF(M339="Significant",5,IF(M339="Moderate",3,2))))</f>
        <v>5</v>
      </c>
    </row>
    <row r="340" spans="1:27" ht="26.25" customHeight="1" x14ac:dyDescent="0.35">
      <c r="A340" s="255"/>
      <c r="B340" s="256" t="s">
        <v>3607</v>
      </c>
      <c r="C340" s="257"/>
      <c r="D340" s="257"/>
      <c r="E340" s="258"/>
      <c r="F340" s="259"/>
      <c r="G340" s="259"/>
      <c r="H340" s="259"/>
      <c r="I340" s="257"/>
      <c r="J340" s="257"/>
      <c r="K340" s="257"/>
      <c r="L340" s="257"/>
      <c r="M340" s="257"/>
      <c r="N340" s="257"/>
      <c r="O340" s="257"/>
      <c r="P340" s="117"/>
      <c r="Q340" s="257"/>
      <c r="R340" s="257"/>
      <c r="S340" s="257"/>
      <c r="T340" s="257"/>
      <c r="U340" s="257"/>
      <c r="V340" s="257"/>
      <c r="X340" s="74"/>
      <c r="AA340" s="116"/>
    </row>
    <row r="341" spans="1:27" customFormat="1" ht="25.5" hidden="1" customHeight="1" x14ac:dyDescent="0.35">
      <c r="F341" s="122"/>
      <c r="G341" s="122"/>
      <c r="H341" s="122" t="s">
        <v>59</v>
      </c>
    </row>
    <row r="342" spans="1:27" customFormat="1" hidden="1" x14ac:dyDescent="0.35">
      <c r="E342" s="77"/>
      <c r="F342" s="122"/>
      <c r="G342" s="122"/>
      <c r="H342" s="122" t="s">
        <v>60</v>
      </c>
    </row>
    <row r="343" spans="1:27" customFormat="1" hidden="1" x14ac:dyDescent="0.35">
      <c r="E343" s="77"/>
      <c r="F343" s="122"/>
      <c r="G343" s="122"/>
      <c r="H343" s="122" t="s">
        <v>48</v>
      </c>
    </row>
    <row r="344" spans="1:27" customFormat="1" hidden="1" x14ac:dyDescent="0.35">
      <c r="E344" s="77"/>
      <c r="F344" s="122"/>
      <c r="G344" s="122"/>
      <c r="H344" s="122" t="s">
        <v>3608</v>
      </c>
    </row>
    <row r="345" spans="1:27" customFormat="1" hidden="1" x14ac:dyDescent="0.35">
      <c r="E345" s="84"/>
      <c r="F345" s="122"/>
      <c r="G345" s="122"/>
      <c r="H345" s="122"/>
    </row>
    <row r="346" spans="1:27" customFormat="1" hidden="1" x14ac:dyDescent="0.35">
      <c r="E346" s="77"/>
      <c r="F346" s="122"/>
      <c r="G346" s="122"/>
      <c r="H346" s="122" t="s">
        <v>3609</v>
      </c>
    </row>
    <row r="347" spans="1:27" customFormat="1" hidden="1" x14ac:dyDescent="0.35">
      <c r="E347" s="77"/>
      <c r="F347" s="122"/>
      <c r="G347" s="122"/>
      <c r="H347" s="122" t="s">
        <v>145</v>
      </c>
    </row>
    <row r="348" spans="1:27" customFormat="1" hidden="1" x14ac:dyDescent="0.35">
      <c r="E348" s="77"/>
      <c r="F348" s="122"/>
      <c r="G348" s="122"/>
      <c r="H348" s="122" t="s">
        <v>159</v>
      </c>
    </row>
    <row r="349" spans="1:27" customFormat="1" hidden="1" x14ac:dyDescent="0.35">
      <c r="E349" s="77"/>
      <c r="F349" s="122"/>
      <c r="G349" s="122"/>
      <c r="H349" s="122" t="s">
        <v>199</v>
      </c>
    </row>
    <row r="350" spans="1:27" customFormat="1" hidden="1" x14ac:dyDescent="0.35">
      <c r="E350" s="77"/>
      <c r="F350" s="122"/>
      <c r="G350" s="122"/>
      <c r="H350" s="122" t="s">
        <v>402</v>
      </c>
    </row>
    <row r="351" spans="1:27" customFormat="1" hidden="1" x14ac:dyDescent="0.35">
      <c r="E351" s="77"/>
      <c r="F351" s="122"/>
      <c r="G351" s="122"/>
      <c r="H351" s="122"/>
    </row>
    <row r="352" spans="1:27" customFormat="1" hidden="1" x14ac:dyDescent="0.35">
      <c r="E352" s="77"/>
      <c r="F352" s="122"/>
      <c r="G352" s="122"/>
      <c r="H352" s="122"/>
    </row>
    <row r="353" spans="5:5" hidden="1" x14ac:dyDescent="0.35">
      <c r="E353" s="75"/>
    </row>
    <row r="354" spans="5:5" x14ac:dyDescent="0.35">
      <c r="E354" s="75"/>
    </row>
    <row r="355" spans="5:5" x14ac:dyDescent="0.35">
      <c r="E355" s="75"/>
    </row>
    <row r="356" spans="5:5" x14ac:dyDescent="0.35">
      <c r="E356" s="75"/>
    </row>
    <row r="357" spans="5:5" x14ac:dyDescent="0.35">
      <c r="E357" s="75"/>
    </row>
    <row r="358" spans="5:5" x14ac:dyDescent="0.35">
      <c r="E358" s="75"/>
    </row>
    <row r="359" spans="5:5" x14ac:dyDescent="0.35">
      <c r="E359" s="75"/>
    </row>
    <row r="360" spans="5:5" x14ac:dyDescent="0.35">
      <c r="E360" s="75"/>
    </row>
    <row r="361" spans="5:5" x14ac:dyDescent="0.35">
      <c r="E361" s="75"/>
    </row>
    <row r="363" spans="5:5" x14ac:dyDescent="0.35">
      <c r="E363" s="75"/>
    </row>
    <row r="364" spans="5:5" x14ac:dyDescent="0.35">
      <c r="E364" s="75"/>
    </row>
    <row r="365" spans="5:5" x14ac:dyDescent="0.35">
      <c r="E365" s="75"/>
    </row>
    <row r="366" spans="5:5" x14ac:dyDescent="0.35">
      <c r="E366" s="75"/>
    </row>
    <row r="367" spans="5:5" x14ac:dyDescent="0.35">
      <c r="E367" s="75"/>
    </row>
    <row r="368" spans="5:5" x14ac:dyDescent="0.35">
      <c r="E368" s="75"/>
    </row>
    <row r="369" spans="5:5" x14ac:dyDescent="0.35">
      <c r="E369" s="75"/>
    </row>
    <row r="370" spans="5:5" x14ac:dyDescent="0.35">
      <c r="E370" s="75"/>
    </row>
    <row r="371" spans="5:5" x14ac:dyDescent="0.35">
      <c r="E371" s="75"/>
    </row>
    <row r="372" spans="5:5" x14ac:dyDescent="0.35">
      <c r="E372" s="75"/>
    </row>
    <row r="373" spans="5:5" x14ac:dyDescent="0.35">
      <c r="E373" s="75"/>
    </row>
    <row r="374" spans="5:5" x14ac:dyDescent="0.35">
      <c r="E374" s="75"/>
    </row>
    <row r="375" spans="5:5" x14ac:dyDescent="0.35">
      <c r="E375" s="75"/>
    </row>
    <row r="376" spans="5:5" x14ac:dyDescent="0.35">
      <c r="E376" s="75"/>
    </row>
    <row r="377" spans="5:5" x14ac:dyDescent="0.35">
      <c r="E377" s="75"/>
    </row>
    <row r="378" spans="5:5" x14ac:dyDescent="0.35">
      <c r="E378" s="75"/>
    </row>
    <row r="379" spans="5:5" x14ac:dyDescent="0.35">
      <c r="E379" s="75"/>
    </row>
    <row r="380" spans="5:5" x14ac:dyDescent="0.35">
      <c r="E380" s="75"/>
    </row>
    <row r="381" spans="5:5" x14ac:dyDescent="0.35">
      <c r="E381" s="75"/>
    </row>
    <row r="382" spans="5:5" x14ac:dyDescent="0.35">
      <c r="E382" s="75"/>
    </row>
    <row r="383" spans="5:5" x14ac:dyDescent="0.35">
      <c r="E383" s="75"/>
    </row>
    <row r="384" spans="5:5" x14ac:dyDescent="0.35">
      <c r="E384" s="75"/>
    </row>
    <row r="385" spans="5:5" x14ac:dyDescent="0.35">
      <c r="E385" s="75"/>
    </row>
    <row r="386" spans="5:5" x14ac:dyDescent="0.35">
      <c r="E386" s="75"/>
    </row>
    <row r="387" spans="5:5" x14ac:dyDescent="0.35">
      <c r="E387" s="75"/>
    </row>
    <row r="388" spans="5:5" x14ac:dyDescent="0.35">
      <c r="E388" s="75"/>
    </row>
    <row r="389" spans="5:5" x14ac:dyDescent="0.35">
      <c r="E389" s="75"/>
    </row>
    <row r="390" spans="5:5" x14ac:dyDescent="0.35">
      <c r="E390" s="75"/>
    </row>
    <row r="391" spans="5:5" x14ac:dyDescent="0.35">
      <c r="E391" s="75"/>
    </row>
    <row r="392" spans="5:5" x14ac:dyDescent="0.35">
      <c r="E392" s="75"/>
    </row>
    <row r="393" spans="5:5" x14ac:dyDescent="0.35">
      <c r="E393" s="75"/>
    </row>
    <row r="394" spans="5:5" x14ac:dyDescent="0.35">
      <c r="E394" s="75"/>
    </row>
    <row r="395" spans="5:5" x14ac:dyDescent="0.35">
      <c r="E395" s="75"/>
    </row>
    <row r="396" spans="5:5" x14ac:dyDescent="0.35">
      <c r="E396" s="75"/>
    </row>
    <row r="397" spans="5:5" x14ac:dyDescent="0.35">
      <c r="E397" s="75"/>
    </row>
    <row r="398" spans="5:5" x14ac:dyDescent="0.35">
      <c r="E398" s="75"/>
    </row>
    <row r="399" spans="5:5" x14ac:dyDescent="0.35">
      <c r="E399" s="75"/>
    </row>
    <row r="400" spans="5:5" x14ac:dyDescent="0.35">
      <c r="E400" s="75"/>
    </row>
    <row r="401" spans="5:5" x14ac:dyDescent="0.35">
      <c r="E401" s="75"/>
    </row>
    <row r="402" spans="5:5" x14ac:dyDescent="0.35">
      <c r="E402" s="75"/>
    </row>
    <row r="403" spans="5:5" x14ac:dyDescent="0.35">
      <c r="E403" s="75"/>
    </row>
    <row r="404" spans="5:5" x14ac:dyDescent="0.35">
      <c r="E404" s="75"/>
    </row>
    <row r="405" spans="5:5" x14ac:dyDescent="0.35">
      <c r="E405" s="75"/>
    </row>
    <row r="406" spans="5:5" x14ac:dyDescent="0.35">
      <c r="E406" s="75"/>
    </row>
    <row r="407" spans="5:5" x14ac:dyDescent="0.35">
      <c r="E407" s="75"/>
    </row>
    <row r="408" spans="5:5" x14ac:dyDescent="0.35">
      <c r="E408" s="75"/>
    </row>
    <row r="409" spans="5:5" x14ac:dyDescent="0.35">
      <c r="E409" s="75"/>
    </row>
    <row r="410" spans="5:5" x14ac:dyDescent="0.35">
      <c r="E410" s="75"/>
    </row>
    <row r="411" spans="5:5" x14ac:dyDescent="0.35">
      <c r="E411" s="75"/>
    </row>
    <row r="412" spans="5:5" x14ac:dyDescent="0.35">
      <c r="E412" s="75"/>
    </row>
    <row r="413" spans="5:5" x14ac:dyDescent="0.35">
      <c r="E413" s="75"/>
    </row>
    <row r="414" spans="5:5" x14ac:dyDescent="0.35">
      <c r="E414" s="75"/>
    </row>
    <row r="415" spans="5:5" x14ac:dyDescent="0.35">
      <c r="E415" s="75"/>
    </row>
    <row r="416" spans="5:5" x14ac:dyDescent="0.35">
      <c r="E416" s="75"/>
    </row>
  </sheetData>
  <protectedRanges>
    <protectedRange password="E1A2" sqref="AA2" name="Range1_1_2_1"/>
    <protectedRange password="E1A2" sqref="O70" name="Range1"/>
    <protectedRange password="E1A2" sqref="N3:O3" name="Range1_2_1_1"/>
    <protectedRange password="E1A2" sqref="N4:O4" name="Range1_4_1"/>
    <protectedRange password="E1A2" sqref="U2" name="Range1_14"/>
    <protectedRange password="E1A2" sqref="N114:N133" name="Range1_6"/>
    <protectedRange password="E1A2" sqref="P5:P6" name="Range1_1"/>
    <protectedRange password="E1A2" sqref="O5" name="Range1_1_2"/>
  </protectedRanges>
  <autoFilter ref="A2:AG344" xr:uid="{E3F78D9D-0EF8-414D-B5AF-0415A3C2FCBE}"/>
  <phoneticPr fontId="23" type="noConversion"/>
  <conditionalFormatting sqref="L33">
    <cfRule type="cellIs" dxfId="392" priority="177" stopIfTrue="1" operator="equal">
      <formula>"Pass"</formula>
    </cfRule>
    <cfRule type="cellIs" dxfId="391" priority="178" stopIfTrue="1" operator="equal">
      <formula>"Fail"</formula>
    </cfRule>
    <cfRule type="cellIs" dxfId="390" priority="179" stopIfTrue="1" operator="equal">
      <formula>"Info"</formula>
    </cfRule>
  </conditionalFormatting>
  <conditionalFormatting sqref="J3:J4 J92:J153 J337:J339 J329:J335 J322:J325 J310:J320 J305:J308 J72:J90 J155:J189 J195 J200:J209 J212 J214:J215 J217:J219 J222:J226 J230:J233 J235:J248 J252:J270 J272:J283 J285 J287:J294 J7:J70">
    <cfRule type="cellIs" dxfId="389" priority="173" operator="equal">
      <formula>"Info"</formula>
    </cfRule>
    <cfRule type="cellIs" dxfId="388" priority="175" operator="equal">
      <formula>"Fail"</formula>
    </cfRule>
    <cfRule type="cellIs" dxfId="387" priority="176" operator="equal">
      <formula>"Pass"</formula>
    </cfRule>
  </conditionalFormatting>
  <conditionalFormatting sqref="J91">
    <cfRule type="cellIs" dxfId="386" priority="170" operator="equal">
      <formula>"Pass"</formula>
    </cfRule>
    <cfRule type="cellIs" dxfId="385" priority="171" operator="equal">
      <formula>"Fail"</formula>
    </cfRule>
    <cfRule type="cellIs" dxfId="384" priority="172" operator="equal">
      <formula>"Info"</formula>
    </cfRule>
  </conditionalFormatting>
  <conditionalFormatting sqref="J336">
    <cfRule type="cellIs" dxfId="383" priority="166" operator="equal">
      <formula>"Pass"</formula>
    </cfRule>
    <cfRule type="cellIs" dxfId="382" priority="167" operator="equal">
      <formula>"Fail"</formula>
    </cfRule>
    <cfRule type="cellIs" dxfId="381" priority="168" operator="equal">
      <formula>"Info"</formula>
    </cfRule>
  </conditionalFormatting>
  <conditionalFormatting sqref="J328">
    <cfRule type="cellIs" dxfId="380" priority="163" operator="equal">
      <formula>"Pass"</formula>
    </cfRule>
    <cfRule type="cellIs" dxfId="379" priority="164" operator="equal">
      <formula>"Fail"</formula>
    </cfRule>
    <cfRule type="cellIs" dxfId="378" priority="165" operator="equal">
      <formula>"Info"</formula>
    </cfRule>
  </conditionalFormatting>
  <conditionalFormatting sqref="J327">
    <cfRule type="cellIs" dxfId="377" priority="160" operator="equal">
      <formula>"Pass"</formula>
    </cfRule>
    <cfRule type="cellIs" dxfId="376" priority="161" operator="equal">
      <formula>"Fail"</formula>
    </cfRule>
    <cfRule type="cellIs" dxfId="375" priority="162" operator="equal">
      <formula>"Info"</formula>
    </cfRule>
  </conditionalFormatting>
  <conditionalFormatting sqref="J326">
    <cfRule type="cellIs" dxfId="374" priority="157" operator="equal">
      <formula>"Pass"</formula>
    </cfRule>
    <cfRule type="cellIs" dxfId="373" priority="158" operator="equal">
      <formula>"Fail"</formula>
    </cfRule>
    <cfRule type="cellIs" dxfId="372" priority="159" operator="equal">
      <formula>"Info"</formula>
    </cfRule>
  </conditionalFormatting>
  <conditionalFormatting sqref="J321">
    <cfRule type="cellIs" dxfId="371" priority="154" operator="equal">
      <formula>"Pass"</formula>
    </cfRule>
    <cfRule type="cellIs" dxfId="370" priority="155" operator="equal">
      <formula>"Fail"</formula>
    </cfRule>
    <cfRule type="cellIs" dxfId="369" priority="156" operator="equal">
      <formula>"Info"</formula>
    </cfRule>
  </conditionalFormatting>
  <conditionalFormatting sqref="J309">
    <cfRule type="cellIs" dxfId="368" priority="151" operator="equal">
      <formula>"Pass"</formula>
    </cfRule>
    <cfRule type="cellIs" dxfId="367" priority="152" operator="equal">
      <formula>"Fail"</formula>
    </cfRule>
    <cfRule type="cellIs" dxfId="366" priority="153" operator="equal">
      <formula>"Info"</formula>
    </cfRule>
  </conditionalFormatting>
  <conditionalFormatting sqref="J304">
    <cfRule type="cellIs" dxfId="365" priority="145" operator="equal">
      <formula>"Pass"</formula>
    </cfRule>
    <cfRule type="cellIs" dxfId="364" priority="146" operator="equal">
      <formula>"Fail"</formula>
    </cfRule>
    <cfRule type="cellIs" dxfId="363" priority="147" operator="equal">
      <formula>"Info"</formula>
    </cfRule>
  </conditionalFormatting>
  <conditionalFormatting sqref="J303">
    <cfRule type="cellIs" dxfId="362" priority="142" operator="equal">
      <formula>"Pass"</formula>
    </cfRule>
    <cfRule type="cellIs" dxfId="361" priority="143" operator="equal">
      <formula>"Fail"</formula>
    </cfRule>
    <cfRule type="cellIs" dxfId="360" priority="144" operator="equal">
      <formula>"Info"</formula>
    </cfRule>
  </conditionalFormatting>
  <conditionalFormatting sqref="J302">
    <cfRule type="cellIs" dxfId="359" priority="139" operator="equal">
      <formula>"Pass"</formula>
    </cfRule>
    <cfRule type="cellIs" dxfId="358" priority="140" operator="equal">
      <formula>"Fail"</formula>
    </cfRule>
    <cfRule type="cellIs" dxfId="357" priority="141" operator="equal">
      <formula>"Info"</formula>
    </cfRule>
  </conditionalFormatting>
  <conditionalFormatting sqref="J301">
    <cfRule type="cellIs" dxfId="356" priority="136" operator="equal">
      <formula>"Pass"</formula>
    </cfRule>
    <cfRule type="cellIs" dxfId="355" priority="137" operator="equal">
      <formula>"Fail"</formula>
    </cfRule>
    <cfRule type="cellIs" dxfId="354" priority="138" operator="equal">
      <formula>"Info"</formula>
    </cfRule>
  </conditionalFormatting>
  <conditionalFormatting sqref="J296:J298">
    <cfRule type="cellIs" dxfId="353" priority="133" operator="equal">
      <formula>"Pass"</formula>
    </cfRule>
    <cfRule type="cellIs" dxfId="352" priority="134" operator="equal">
      <formula>"Fail"</formula>
    </cfRule>
    <cfRule type="cellIs" dxfId="351" priority="135" operator="equal">
      <formula>"Info"</formula>
    </cfRule>
  </conditionalFormatting>
  <conditionalFormatting sqref="J299:J300">
    <cfRule type="cellIs" dxfId="350" priority="130" operator="equal">
      <formula>"Pass"</formula>
    </cfRule>
    <cfRule type="cellIs" dxfId="349" priority="131" operator="equal">
      <formula>"Fail"</formula>
    </cfRule>
    <cfRule type="cellIs" dxfId="348" priority="132" operator="equal">
      <formula>"Info"</formula>
    </cfRule>
  </conditionalFormatting>
  <conditionalFormatting sqref="J154">
    <cfRule type="cellIs" dxfId="347" priority="122" operator="equal">
      <formula>"Pass"</formula>
    </cfRule>
    <cfRule type="cellIs" dxfId="346" priority="123" operator="equal">
      <formula>"Fail"</formula>
    </cfRule>
    <cfRule type="cellIs" dxfId="345" priority="124" operator="equal">
      <formula>"Info"</formula>
    </cfRule>
  </conditionalFormatting>
  <conditionalFormatting sqref="J190">
    <cfRule type="cellIs" dxfId="344" priority="118" operator="equal">
      <formula>"Pass"</formula>
    </cfRule>
    <cfRule type="cellIs" dxfId="343" priority="119" operator="equal">
      <formula>"Fail"</formula>
    </cfRule>
    <cfRule type="cellIs" dxfId="342" priority="120" operator="equal">
      <formula>"Info"</formula>
    </cfRule>
  </conditionalFormatting>
  <conditionalFormatting sqref="J191">
    <cfRule type="cellIs" dxfId="341" priority="115" operator="equal">
      <formula>"Pass"</formula>
    </cfRule>
    <cfRule type="cellIs" dxfId="340" priority="116" operator="equal">
      <formula>"Fail"</formula>
    </cfRule>
    <cfRule type="cellIs" dxfId="339" priority="117" operator="equal">
      <formula>"Info"</formula>
    </cfRule>
  </conditionalFormatting>
  <conditionalFormatting sqref="J192">
    <cfRule type="cellIs" dxfId="338" priority="112" operator="equal">
      <formula>"Pass"</formula>
    </cfRule>
    <cfRule type="cellIs" dxfId="337" priority="113" operator="equal">
      <formula>"Fail"</formula>
    </cfRule>
    <cfRule type="cellIs" dxfId="336" priority="114" operator="equal">
      <formula>"Info"</formula>
    </cfRule>
  </conditionalFormatting>
  <conditionalFormatting sqref="J193">
    <cfRule type="cellIs" dxfId="335" priority="109" operator="equal">
      <formula>"Pass"</formula>
    </cfRule>
    <cfRule type="cellIs" dxfId="334" priority="110" operator="equal">
      <formula>"Fail"</formula>
    </cfRule>
    <cfRule type="cellIs" dxfId="333" priority="111" operator="equal">
      <formula>"Info"</formula>
    </cfRule>
  </conditionalFormatting>
  <conditionalFormatting sqref="J194">
    <cfRule type="cellIs" dxfId="332" priority="106" operator="equal">
      <formula>"Pass"</formula>
    </cfRule>
    <cfRule type="cellIs" dxfId="331" priority="107" operator="equal">
      <formula>"Fail"</formula>
    </cfRule>
    <cfRule type="cellIs" dxfId="330" priority="108" operator="equal">
      <formula>"Info"</formula>
    </cfRule>
  </conditionalFormatting>
  <conditionalFormatting sqref="J196">
    <cfRule type="cellIs" dxfId="329" priority="103" operator="equal">
      <formula>"Pass"</formula>
    </cfRule>
    <cfRule type="cellIs" dxfId="328" priority="104" operator="equal">
      <formula>"Fail"</formula>
    </cfRule>
    <cfRule type="cellIs" dxfId="327" priority="105" operator="equal">
      <formula>"Info"</formula>
    </cfRule>
  </conditionalFormatting>
  <conditionalFormatting sqref="J198">
    <cfRule type="cellIs" dxfId="326" priority="100" operator="equal">
      <formula>"Pass"</formula>
    </cfRule>
    <cfRule type="cellIs" dxfId="325" priority="101" operator="equal">
      <formula>"Fail"</formula>
    </cfRule>
    <cfRule type="cellIs" dxfId="324" priority="102" operator="equal">
      <formula>"Info"</formula>
    </cfRule>
  </conditionalFormatting>
  <conditionalFormatting sqref="J197">
    <cfRule type="cellIs" dxfId="323" priority="97" operator="equal">
      <formula>"Pass"</formula>
    </cfRule>
    <cfRule type="cellIs" dxfId="322" priority="98" operator="equal">
      <formula>"Fail"</formula>
    </cfRule>
    <cfRule type="cellIs" dxfId="321" priority="99" operator="equal">
      <formula>"Info"</formula>
    </cfRule>
  </conditionalFormatting>
  <conditionalFormatting sqref="J197">
    <cfRule type="cellIs" dxfId="320" priority="94" operator="equal">
      <formula>"Pass"</formula>
    </cfRule>
    <cfRule type="cellIs" dxfId="319" priority="95" operator="equal">
      <formula>"Fail"</formula>
    </cfRule>
    <cfRule type="cellIs" dxfId="318" priority="96" operator="equal">
      <formula>"Info"</formula>
    </cfRule>
  </conditionalFormatting>
  <conditionalFormatting sqref="J199">
    <cfRule type="cellIs" dxfId="317" priority="91" operator="equal">
      <formula>"Pass"</formula>
    </cfRule>
    <cfRule type="cellIs" dxfId="316" priority="92" operator="equal">
      <formula>"Fail"</formula>
    </cfRule>
    <cfRule type="cellIs" dxfId="315" priority="93" operator="equal">
      <formula>"Info"</formula>
    </cfRule>
  </conditionalFormatting>
  <conditionalFormatting sqref="J210">
    <cfRule type="cellIs" dxfId="314" priority="88" operator="equal">
      <formula>"Pass"</formula>
    </cfRule>
    <cfRule type="cellIs" dxfId="313" priority="89" operator="equal">
      <formula>"Fail"</formula>
    </cfRule>
    <cfRule type="cellIs" dxfId="312" priority="90" operator="equal">
      <formula>"Info"</formula>
    </cfRule>
  </conditionalFormatting>
  <conditionalFormatting sqref="J211">
    <cfRule type="cellIs" dxfId="311" priority="84" operator="equal">
      <formula>"Pass"</formula>
    </cfRule>
    <cfRule type="cellIs" dxfId="310" priority="85" operator="equal">
      <formula>"Fail"</formula>
    </cfRule>
    <cfRule type="cellIs" dxfId="309" priority="86" operator="equal">
      <formula>"Info"</formula>
    </cfRule>
  </conditionalFormatting>
  <conditionalFormatting sqref="J213">
    <cfRule type="cellIs" dxfId="308" priority="79" operator="equal">
      <formula>"Pass"</formula>
    </cfRule>
    <cfRule type="cellIs" dxfId="307" priority="80" operator="equal">
      <formula>"Fail"</formula>
    </cfRule>
    <cfRule type="cellIs" dxfId="306" priority="81" operator="equal">
      <formula>"Info"</formula>
    </cfRule>
  </conditionalFormatting>
  <conditionalFormatting sqref="J216">
    <cfRule type="cellIs" dxfId="305" priority="76" operator="equal">
      <formula>"Pass"</formula>
    </cfRule>
    <cfRule type="cellIs" dxfId="304" priority="77" operator="equal">
      <formula>"Fail"</formula>
    </cfRule>
    <cfRule type="cellIs" dxfId="303" priority="78" operator="equal">
      <formula>"Info"</formula>
    </cfRule>
  </conditionalFormatting>
  <conditionalFormatting sqref="J220">
    <cfRule type="cellIs" dxfId="302" priority="72" operator="equal">
      <formula>"Pass"</formula>
    </cfRule>
    <cfRule type="cellIs" dxfId="301" priority="73" operator="equal">
      <formula>"Fail"</formula>
    </cfRule>
    <cfRule type="cellIs" dxfId="300" priority="74" operator="equal">
      <formula>"Info"</formula>
    </cfRule>
  </conditionalFormatting>
  <conditionalFormatting sqref="J221">
    <cfRule type="cellIs" dxfId="299" priority="69" operator="equal">
      <formula>"Pass"</formula>
    </cfRule>
    <cfRule type="cellIs" dxfId="298" priority="70" operator="equal">
      <formula>"Fail"</formula>
    </cfRule>
    <cfRule type="cellIs" dxfId="297" priority="71" operator="equal">
      <formula>"Info"</formula>
    </cfRule>
  </conditionalFormatting>
  <conditionalFormatting sqref="J227:J228">
    <cfRule type="cellIs" dxfId="296" priority="66" operator="equal">
      <formula>"Pass"</formula>
    </cfRule>
    <cfRule type="cellIs" dxfId="295" priority="67" operator="equal">
      <formula>"Fail"</formula>
    </cfRule>
    <cfRule type="cellIs" dxfId="294" priority="68" operator="equal">
      <formula>"Info"</formula>
    </cfRule>
  </conditionalFormatting>
  <conditionalFormatting sqref="J229">
    <cfRule type="cellIs" dxfId="293" priority="63" operator="equal">
      <formula>"Pass"</formula>
    </cfRule>
    <cfRule type="cellIs" dxfId="292" priority="64" operator="equal">
      <formula>"Fail"</formula>
    </cfRule>
    <cfRule type="cellIs" dxfId="291" priority="65" operator="equal">
      <formula>"Info"</formula>
    </cfRule>
  </conditionalFormatting>
  <conditionalFormatting sqref="J234">
    <cfRule type="cellIs" dxfId="290" priority="60" operator="equal">
      <formula>"Pass"</formula>
    </cfRule>
    <cfRule type="cellIs" dxfId="289" priority="61" operator="equal">
      <formula>"Fail"</formula>
    </cfRule>
    <cfRule type="cellIs" dxfId="288" priority="62" operator="equal">
      <formula>"Info"</formula>
    </cfRule>
  </conditionalFormatting>
  <conditionalFormatting sqref="J249">
    <cfRule type="cellIs" dxfId="287" priority="57" operator="equal">
      <formula>"Pass"</formula>
    </cfRule>
    <cfRule type="cellIs" dxfId="286" priority="58" operator="equal">
      <formula>"Fail"</formula>
    </cfRule>
    <cfRule type="cellIs" dxfId="285" priority="59" operator="equal">
      <formula>"Info"</formula>
    </cfRule>
  </conditionalFormatting>
  <conditionalFormatting sqref="J250">
    <cfRule type="cellIs" dxfId="284" priority="53" operator="equal">
      <formula>"Pass"</formula>
    </cfRule>
    <cfRule type="cellIs" dxfId="283" priority="54" operator="equal">
      <formula>"Fail"</formula>
    </cfRule>
    <cfRule type="cellIs" dxfId="282" priority="55" operator="equal">
      <formula>"Info"</formula>
    </cfRule>
  </conditionalFormatting>
  <conditionalFormatting sqref="J251">
    <cfRule type="cellIs" dxfId="281" priority="49" operator="equal">
      <formula>"Pass"</formula>
    </cfRule>
    <cfRule type="cellIs" dxfId="280" priority="50" operator="equal">
      <formula>"Fail"</formula>
    </cfRule>
    <cfRule type="cellIs" dxfId="279" priority="51" operator="equal">
      <formula>"Info"</formula>
    </cfRule>
  </conditionalFormatting>
  <conditionalFormatting sqref="J271">
    <cfRule type="cellIs" dxfId="278" priority="45" operator="equal">
      <formula>"Pass"</formula>
    </cfRule>
    <cfRule type="cellIs" dxfId="277" priority="46" operator="equal">
      <formula>"Fail"</formula>
    </cfRule>
    <cfRule type="cellIs" dxfId="276" priority="47" operator="equal">
      <formula>"Info"</formula>
    </cfRule>
  </conditionalFormatting>
  <conditionalFormatting sqref="J295">
    <cfRule type="cellIs" dxfId="275" priority="40" operator="equal">
      <formula>"Pass"</formula>
    </cfRule>
    <cfRule type="cellIs" dxfId="274" priority="41" operator="equal">
      <formula>"Fail"</formula>
    </cfRule>
    <cfRule type="cellIs" dxfId="273" priority="42" operator="equal">
      <formula>"Info"</formula>
    </cfRule>
  </conditionalFormatting>
  <conditionalFormatting sqref="J284">
    <cfRule type="cellIs" dxfId="272" priority="33" operator="equal">
      <formula>"Info"</formula>
    </cfRule>
    <cfRule type="cellIs" dxfId="271" priority="35" operator="equal">
      <formula>"Fail"</formula>
    </cfRule>
    <cfRule type="cellIs" dxfId="270" priority="36" operator="equal">
      <formula>"Pass"</formula>
    </cfRule>
  </conditionalFormatting>
  <conditionalFormatting sqref="J286">
    <cfRule type="cellIs" dxfId="269" priority="27" operator="equal">
      <formula>"Info"</formula>
    </cfRule>
    <cfRule type="cellIs" dxfId="268" priority="29" operator="equal">
      <formula>"Fail"</formula>
    </cfRule>
    <cfRule type="cellIs" dxfId="267" priority="30" operator="equal">
      <formula>"Pass"</formula>
    </cfRule>
  </conditionalFormatting>
  <conditionalFormatting sqref="J71">
    <cfRule type="cellIs" dxfId="266" priority="22" operator="equal">
      <formula>"Info"</formula>
    </cfRule>
    <cfRule type="cellIs" dxfId="265" priority="23" operator="equal">
      <formula>"Fail"</formula>
    </cfRule>
    <cfRule type="cellIs" dxfId="264" priority="24" operator="equal">
      <formula>"Pass"</formula>
    </cfRule>
  </conditionalFormatting>
  <conditionalFormatting sqref="N3:N339">
    <cfRule type="expression" dxfId="263" priority="180">
      <formula>ISERROR(AA3)</formula>
    </cfRule>
  </conditionalFormatting>
  <conditionalFormatting sqref="J5">
    <cfRule type="cellIs" dxfId="262" priority="5" stopIfTrue="1" operator="equal">
      <formula>"Pass"</formula>
    </cfRule>
    <cfRule type="cellIs" dxfId="261" priority="6" stopIfTrue="1" operator="equal">
      <formula>"Info"</formula>
    </cfRule>
  </conditionalFormatting>
  <conditionalFormatting sqref="J5">
    <cfRule type="cellIs" dxfId="260" priority="4" stopIfTrue="1" operator="equal">
      <formula>"Fail"</formula>
    </cfRule>
  </conditionalFormatting>
  <conditionalFormatting sqref="J6">
    <cfRule type="cellIs" dxfId="259" priority="1" stopIfTrue="1" operator="equal">
      <formula>"Fail"</formula>
    </cfRule>
  </conditionalFormatting>
  <conditionalFormatting sqref="J6">
    <cfRule type="cellIs" dxfId="258" priority="2" stopIfTrue="1" operator="equal">
      <formula>"Pass"</formula>
    </cfRule>
    <cfRule type="cellIs" dxfId="257" priority="3" stopIfTrue="1" operator="equal">
      <formula>"Info"</formula>
    </cfRule>
  </conditionalFormatting>
  <dataValidations count="4">
    <dataValidation type="list" allowBlank="1" showInputMessage="1" showErrorMessage="1" sqref="M3:M339" xr:uid="{8F303071-E278-4E6C-98F8-0CD046E89871}">
      <formula1>$H$347:$H$350</formula1>
    </dataValidation>
    <dataValidation type="list" allowBlank="1" showInputMessage="1" showErrorMessage="1" sqref="JI5:JI6 WVU5:WVU6 WLY5:WLY6 WCC5:WCC6 VSG5:VSG6 VIK5:VIK6 UYO5:UYO6 UOS5:UOS6 UEW5:UEW6 TVA5:TVA6 TLE5:TLE6 TBI5:TBI6 SRM5:SRM6 SHQ5:SHQ6 RXU5:RXU6 RNY5:RNY6 REC5:REC6 QUG5:QUG6 QKK5:QKK6 QAO5:QAO6 PQS5:PQS6 PGW5:PGW6 OXA5:OXA6 ONE5:ONE6 ODI5:ODI6 NTM5:NTM6 NJQ5:NJQ6 MZU5:MZU6 MPY5:MPY6 MGC5:MGC6 LWG5:LWG6 LMK5:LMK6 LCO5:LCO6 KSS5:KSS6 KIW5:KIW6 JZA5:JZA6 JPE5:JPE6 JFI5:JFI6 IVM5:IVM6 ILQ5:ILQ6 IBU5:IBU6 HRY5:HRY6 HIC5:HIC6 GYG5:GYG6 GOK5:GOK6 GEO5:GEO6 FUS5:FUS6 FKW5:FKW6 FBA5:FBA6 ERE5:ERE6 EHI5:EHI6 DXM5:DXM6 DNQ5:DNQ6 DDU5:DDU6 CTY5:CTY6 CKC5:CKC6 CAG5:CAG6 BQK5:BQK6 BGO5:BGO6 AWS5:AWS6 AMW5:AMW6 ADA5:ADA6 TE5:TE6" xr:uid="{94A7AEC0-7721-4477-AE42-87E7FDC1E03B}">
      <formula1>$H$46:$H$49</formula1>
    </dataValidation>
    <dataValidation type="list" allowBlank="1" showInputMessage="1" showErrorMessage="1" sqref="JF5:JF6 WVR5:WVR6 WLV5:WLV6 WBZ5:WBZ6 VSD5:VSD6 VIH5:VIH6 UYL5:UYL6 UOP5:UOP6 UET5:UET6 TUX5:TUX6 TLB5:TLB6 TBF5:TBF6 SRJ5:SRJ6 SHN5:SHN6 RXR5:RXR6 RNV5:RNV6 RDZ5:RDZ6 QUD5:QUD6 QKH5:QKH6 QAL5:QAL6 PQP5:PQP6 PGT5:PGT6 OWX5:OWX6 ONB5:ONB6 ODF5:ODF6 NTJ5:NTJ6 NJN5:NJN6 MZR5:MZR6 MPV5:MPV6 MFZ5:MFZ6 LWD5:LWD6 LMH5:LMH6 LCL5:LCL6 KSP5:KSP6 KIT5:KIT6 JYX5:JYX6 JPB5:JPB6 JFF5:JFF6 IVJ5:IVJ6 ILN5:ILN6 IBR5:IBR6 HRV5:HRV6 HHZ5:HHZ6 GYD5:GYD6 GOH5:GOH6 GEL5:GEL6 FUP5:FUP6 FKT5:FKT6 FAX5:FAX6 ERB5:ERB6 EHF5:EHF6 DXJ5:DXJ6 DNN5:DNN6 DDR5:DDR6 CTV5:CTV6 CJZ5:CJZ6 CAD5:CAD6 BQH5:BQH6 BGL5:BGL6 AWP5:AWP6 AMT5:AMT6 ACX5:ACX6 TB5:TB6" xr:uid="{1F0DEE5C-00E2-4ABC-BB8B-A690732DEC43}">
      <formula1>$I$75:$I$78</formula1>
    </dataValidation>
    <dataValidation type="list" allowBlank="1" showInputMessage="1" showErrorMessage="1" sqref="J3:J339" xr:uid="{89A92296-383C-47A9-B4E8-089D5D3DD411}">
      <formula1>$H$341:$H$343</formula1>
    </dataValidation>
  </dataValidations>
  <pageMargins left="0.7" right="0.7" top="0.75" bottom="0.75" header="0.3" footer="0.3"/>
  <pageSetup scale="21" orientation="portrait" r:id="rId1"/>
  <headerFooter alignWithMargins="0"/>
  <rowBreaks count="5" manualBreakCount="5">
    <brk id="21" max="16383" man="1"/>
    <brk id="37" max="16383" man="1"/>
    <brk id="55" max="16383" man="1"/>
    <brk id="73" max="16383" man="1"/>
    <brk id="10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6287-10F5-4A02-89F7-C342E3310EC7}">
  <dimension ref="A1:AH420"/>
  <sheetViews>
    <sheetView zoomScaleNormal="100" zoomScaleSheetLayoutView="80" workbookViewId="0">
      <pane ySplit="2" topLeftCell="A3" activePane="bottomLeft" state="frozenSplit"/>
      <selection pane="bottomLeft" activeCell="G8" sqref="G8"/>
    </sheetView>
  </sheetViews>
  <sheetFormatPr defaultColWidth="18.7265625" defaultRowHeight="14.5" x14ac:dyDescent="0.35"/>
  <cols>
    <col min="1" max="1" width="11.26953125" style="75" customWidth="1"/>
    <col min="2" max="2" width="9.26953125" style="76" customWidth="1"/>
    <col min="3" max="3" width="15.7265625" style="76" customWidth="1"/>
    <col min="4" max="4" width="16" style="77" customWidth="1"/>
    <col min="5" max="5" width="24.54296875" style="77" customWidth="1"/>
    <col min="6" max="6" width="46.453125" style="74" customWidth="1"/>
    <col min="7" max="7" width="41" style="74" customWidth="1"/>
    <col min="8" max="8" width="33.26953125" style="74" customWidth="1"/>
    <col min="9" max="9" width="23.54296875" style="73" customWidth="1"/>
    <col min="10" max="10" width="14.453125" style="73" customWidth="1"/>
    <col min="11" max="11" width="31.26953125" style="73" hidden="1" customWidth="1"/>
    <col min="12" max="12" width="21.7265625" style="73" customWidth="1"/>
    <col min="13" max="13" width="14.7265625" style="72" customWidth="1"/>
    <col min="14" max="14" width="15.26953125" style="72" customWidth="1"/>
    <col min="15" max="15" width="45.26953125" style="77" customWidth="1"/>
    <col min="16" max="16" width="4.7265625" style="77" customWidth="1"/>
    <col min="17" max="17" width="16.26953125" style="78" customWidth="1"/>
    <col min="18" max="18" width="18.54296875" style="78" customWidth="1"/>
    <col min="19" max="19" width="55.453125" style="75" customWidth="1"/>
    <col min="20" max="20" width="49.7265625" style="75" customWidth="1"/>
    <col min="21" max="21" width="69" style="75" customWidth="1"/>
    <col min="22" max="22" width="101.81640625" style="75" hidden="1" customWidth="1"/>
    <col min="23" max="23" width="37.81640625" style="75" hidden="1" customWidth="1"/>
    <col min="25" max="25" width="18.7265625" style="75" customWidth="1"/>
    <col min="27" max="27" width="13.7265625" style="75" hidden="1" customWidth="1"/>
    <col min="28" max="16384" width="18.7265625" style="75"/>
  </cols>
  <sheetData>
    <row r="1" spans="1:34" customFormat="1" x14ac:dyDescent="0.35">
      <c r="A1" s="260" t="s">
        <v>58</v>
      </c>
      <c r="B1" s="261"/>
      <c r="C1" s="261"/>
      <c r="D1" s="261"/>
      <c r="E1" s="261"/>
      <c r="F1" s="262"/>
      <c r="G1" s="262"/>
      <c r="H1" s="262"/>
      <c r="I1" s="261"/>
      <c r="J1" s="261"/>
      <c r="K1" s="263"/>
      <c r="L1" s="264"/>
      <c r="M1" s="264"/>
      <c r="N1" s="264"/>
      <c r="O1" s="264"/>
      <c r="P1" s="264"/>
      <c r="Q1" s="264"/>
      <c r="R1" s="264"/>
      <c r="S1" s="264"/>
      <c r="T1" s="263"/>
      <c r="U1" s="263"/>
      <c r="V1" s="263"/>
      <c r="W1" s="263"/>
      <c r="AA1" s="265"/>
    </row>
    <row r="2" spans="1:34" s="72" customFormat="1" ht="44.25" customHeight="1" x14ac:dyDescent="0.35">
      <c r="A2" s="79" t="s">
        <v>113</v>
      </c>
      <c r="B2" s="79" t="s">
        <v>114</v>
      </c>
      <c r="C2" s="79" t="s">
        <v>115</v>
      </c>
      <c r="D2" s="79" t="s">
        <v>116</v>
      </c>
      <c r="E2" s="79" t="s">
        <v>117</v>
      </c>
      <c r="F2" s="79" t="s">
        <v>118</v>
      </c>
      <c r="G2" s="79" t="s">
        <v>119</v>
      </c>
      <c r="H2" s="79" t="s">
        <v>120</v>
      </c>
      <c r="I2" s="79" t="s">
        <v>121</v>
      </c>
      <c r="J2" s="79" t="s">
        <v>122</v>
      </c>
      <c r="K2" s="163" t="s">
        <v>123</v>
      </c>
      <c r="L2" s="79" t="s">
        <v>124</v>
      </c>
      <c r="M2" s="79" t="s">
        <v>125</v>
      </c>
      <c r="N2" s="79" t="s">
        <v>126</v>
      </c>
      <c r="O2" s="79" t="s">
        <v>127</v>
      </c>
      <c r="P2" s="81"/>
      <c r="Q2" s="266" t="s">
        <v>128</v>
      </c>
      <c r="R2" s="266" t="s">
        <v>129</v>
      </c>
      <c r="S2" s="266" t="s">
        <v>130</v>
      </c>
      <c r="T2" s="266" t="s">
        <v>3610</v>
      </c>
      <c r="U2" s="266" t="s">
        <v>131</v>
      </c>
      <c r="V2" s="267" t="s">
        <v>132</v>
      </c>
      <c r="W2" s="268" t="s">
        <v>133</v>
      </c>
      <c r="AA2" s="269" t="s">
        <v>134</v>
      </c>
    </row>
    <row r="3" spans="1:34" s="91" customFormat="1" ht="54.75" customHeight="1" x14ac:dyDescent="0.35">
      <c r="A3" s="270" t="s">
        <v>3611</v>
      </c>
      <c r="B3" s="271" t="s">
        <v>136</v>
      </c>
      <c r="C3" s="272" t="s">
        <v>137</v>
      </c>
      <c r="D3" s="272" t="s">
        <v>138</v>
      </c>
      <c r="E3" s="272" t="s">
        <v>139</v>
      </c>
      <c r="F3" s="272" t="s">
        <v>140</v>
      </c>
      <c r="G3" s="272" t="s">
        <v>141</v>
      </c>
      <c r="H3" s="272" t="s">
        <v>142</v>
      </c>
      <c r="I3" s="273"/>
      <c r="J3" s="274"/>
      <c r="K3" s="275" t="s">
        <v>143</v>
      </c>
      <c r="L3" s="276" t="s">
        <v>3612</v>
      </c>
      <c r="M3" s="277" t="s">
        <v>145</v>
      </c>
      <c r="N3" s="278" t="s">
        <v>146</v>
      </c>
      <c r="O3" s="279" t="s">
        <v>147</v>
      </c>
      <c r="P3" s="89"/>
      <c r="Q3" s="280"/>
      <c r="R3" s="281"/>
      <c r="S3" s="282"/>
      <c r="T3" s="282"/>
      <c r="U3" s="283" t="s">
        <v>148</v>
      </c>
      <c r="V3" s="284" t="s">
        <v>149</v>
      </c>
      <c r="W3" s="285" t="s">
        <v>150</v>
      </c>
      <c r="AA3" s="286" t="e">
        <f>IF(OR(J3="Fail",ISBLANK(J3)),INDEX('Issue Code Table'!C:C,MATCH(N:N,'Issue Code Table'!A:A,0)),IF(M3="Critical",6,IF(M3="Significant",5,IF(M3="Moderate",3,2))))</f>
        <v>#N/A</v>
      </c>
      <c r="AB3" s="92"/>
      <c r="AC3" s="92"/>
      <c r="AD3" s="92"/>
      <c r="AE3" s="92"/>
      <c r="AF3" s="92"/>
      <c r="AH3" s="92"/>
    </row>
    <row r="4" spans="1:34" s="91" customFormat="1" ht="93" customHeight="1" x14ac:dyDescent="0.35">
      <c r="A4" s="270" t="s">
        <v>3613</v>
      </c>
      <c r="B4" s="271" t="s">
        <v>152</v>
      </c>
      <c r="C4" s="272" t="s">
        <v>153</v>
      </c>
      <c r="D4" s="272" t="s">
        <v>138</v>
      </c>
      <c r="E4" s="272" t="s">
        <v>154</v>
      </c>
      <c r="F4" s="272" t="s">
        <v>155</v>
      </c>
      <c r="G4" s="272" t="s">
        <v>156</v>
      </c>
      <c r="H4" s="272" t="s">
        <v>157</v>
      </c>
      <c r="I4" s="273"/>
      <c r="J4" s="274"/>
      <c r="K4" s="275" t="s">
        <v>158</v>
      </c>
      <c r="L4" s="276"/>
      <c r="M4" s="277" t="s">
        <v>159</v>
      </c>
      <c r="N4" s="278" t="s">
        <v>160</v>
      </c>
      <c r="O4" s="279" t="s">
        <v>161</v>
      </c>
      <c r="P4" s="89"/>
      <c r="Q4" s="280"/>
      <c r="R4" s="281"/>
      <c r="S4" s="282"/>
      <c r="T4" s="282"/>
      <c r="U4" s="283" t="s">
        <v>162</v>
      </c>
      <c r="V4" s="283" t="s">
        <v>162</v>
      </c>
      <c r="W4" s="285" t="s">
        <v>150</v>
      </c>
      <c r="AA4" s="286" t="e">
        <f>IF(OR(J4="Fail",ISBLANK(J4)),INDEX('Issue Code Table'!C:C,MATCH(N:N,'Issue Code Table'!A:A,0)),IF(M4="Critical",6,IF(M4="Significant",5,IF(M4="Moderate",3,2))))</f>
        <v>#N/A</v>
      </c>
      <c r="AB4" s="92"/>
      <c r="AC4" s="92"/>
      <c r="AD4" s="92"/>
      <c r="AE4" s="92"/>
      <c r="AF4" s="92"/>
      <c r="AH4" s="92"/>
    </row>
    <row r="5" spans="1:34" s="170" customFormat="1" ht="62.25" customHeight="1" x14ac:dyDescent="0.25">
      <c r="A5" s="270" t="s">
        <v>3614</v>
      </c>
      <c r="B5" s="287" t="s">
        <v>165</v>
      </c>
      <c r="C5" s="287" t="s">
        <v>166</v>
      </c>
      <c r="D5" s="288" t="s">
        <v>138</v>
      </c>
      <c r="E5" s="289" t="s">
        <v>167</v>
      </c>
      <c r="F5" s="287" t="s">
        <v>168</v>
      </c>
      <c r="G5" s="287" t="s">
        <v>169</v>
      </c>
      <c r="H5" s="287" t="s">
        <v>170</v>
      </c>
      <c r="I5" s="290"/>
      <c r="J5" s="287"/>
      <c r="K5" s="288" t="s">
        <v>171</v>
      </c>
      <c r="L5" s="287" t="s">
        <v>172</v>
      </c>
      <c r="M5" s="291" t="s">
        <v>159</v>
      </c>
      <c r="N5" s="169" t="s">
        <v>173</v>
      </c>
      <c r="O5" s="272" t="s">
        <v>174</v>
      </c>
      <c r="P5" s="292"/>
      <c r="Q5" s="290"/>
      <c r="R5" s="290"/>
      <c r="S5" s="288"/>
      <c r="T5" s="273"/>
      <c r="U5" s="273" t="s">
        <v>176</v>
      </c>
      <c r="V5" s="284" t="s">
        <v>176</v>
      </c>
      <c r="W5" s="284" t="s">
        <v>177</v>
      </c>
      <c r="AA5" s="286" t="e">
        <f>IF(OR(J5="Fail",ISBLANK(J5)),INDEX('Issue Code Table'!C:C,MATCH(N:N,'Issue Code Table'!A:A,0)),IF(M5="Critical",6,IF(M5="Significant",5,IF(M5="Moderate",3,2))))</f>
        <v>#N/A</v>
      </c>
    </row>
    <row r="6" spans="1:34" s="170" customFormat="1" ht="62.25" customHeight="1" x14ac:dyDescent="0.25">
      <c r="A6" s="270" t="s">
        <v>3615</v>
      </c>
      <c r="B6" s="287" t="s">
        <v>179</v>
      </c>
      <c r="C6" s="287" t="s">
        <v>180</v>
      </c>
      <c r="D6" s="288" t="s">
        <v>138</v>
      </c>
      <c r="E6" s="289" t="s">
        <v>181</v>
      </c>
      <c r="F6" s="287" t="s">
        <v>182</v>
      </c>
      <c r="G6" s="287" t="s">
        <v>183</v>
      </c>
      <c r="H6" s="287" t="s">
        <v>184</v>
      </c>
      <c r="I6" s="290"/>
      <c r="J6" s="287"/>
      <c r="K6" s="288" t="s">
        <v>185</v>
      </c>
      <c r="L6" s="287"/>
      <c r="M6" s="291" t="s">
        <v>159</v>
      </c>
      <c r="N6" s="272" t="s">
        <v>186</v>
      </c>
      <c r="O6" s="272" t="s">
        <v>187</v>
      </c>
      <c r="P6" s="171"/>
      <c r="Q6" s="232"/>
      <c r="R6" s="290"/>
      <c r="S6" s="288"/>
      <c r="T6" s="273"/>
      <c r="U6" s="273" t="s">
        <v>188</v>
      </c>
      <c r="V6" s="284" t="s">
        <v>188</v>
      </c>
      <c r="W6" s="284" t="s">
        <v>189</v>
      </c>
      <c r="AA6" s="286">
        <f>IF(OR(J6="Fail",ISBLANK(J6)),INDEX('Issue Code Table'!C:C,MATCH(N:N,'Issue Code Table'!A:A,0)),IF(M6="Critical",6,IF(M6="Significant",5,IF(M6="Moderate",3,2))))</f>
        <v>6</v>
      </c>
    </row>
    <row r="7" spans="1:34" s="73" customFormat="1" ht="93.65" customHeight="1" x14ac:dyDescent="0.25">
      <c r="A7" s="270" t="s">
        <v>3616</v>
      </c>
      <c r="B7" s="271" t="s">
        <v>191</v>
      </c>
      <c r="C7" s="272" t="s">
        <v>192</v>
      </c>
      <c r="D7" s="272" t="s">
        <v>193</v>
      </c>
      <c r="E7" s="272" t="s">
        <v>194</v>
      </c>
      <c r="F7" s="272" t="s">
        <v>3617</v>
      </c>
      <c r="G7" s="272" t="s">
        <v>196</v>
      </c>
      <c r="H7" s="272" t="s">
        <v>197</v>
      </c>
      <c r="I7" s="273"/>
      <c r="J7" s="274"/>
      <c r="K7" s="275" t="s">
        <v>198</v>
      </c>
      <c r="L7" s="234"/>
      <c r="M7" s="277" t="s">
        <v>199</v>
      </c>
      <c r="N7" s="278" t="s">
        <v>200</v>
      </c>
      <c r="O7" s="279" t="s">
        <v>201</v>
      </c>
      <c r="P7" s="89"/>
      <c r="Q7" s="235" t="s">
        <v>202</v>
      </c>
      <c r="R7" s="235" t="s">
        <v>203</v>
      </c>
      <c r="S7" s="293" t="s">
        <v>204</v>
      </c>
      <c r="T7" s="293" t="s">
        <v>3618</v>
      </c>
      <c r="U7" s="283" t="s">
        <v>3619</v>
      </c>
      <c r="V7" s="283" t="s">
        <v>206</v>
      </c>
      <c r="W7" s="285"/>
      <c r="AA7" s="286">
        <f>IF(OR(J7="Fail",ISBLANK(J7)),INDEX('Issue Code Table'!C:C,MATCH(N:N,'Issue Code Table'!A:A,0)),IF(M7="Critical",6,IF(M7="Significant",5,IF(M7="Moderate",3,2))))</f>
        <v>3</v>
      </c>
    </row>
    <row r="8" spans="1:34" s="73" customFormat="1" ht="400" x14ac:dyDescent="0.25">
      <c r="A8" s="270" t="s">
        <v>3620</v>
      </c>
      <c r="B8" s="271" t="s">
        <v>191</v>
      </c>
      <c r="C8" s="272" t="s">
        <v>192</v>
      </c>
      <c r="D8" s="272" t="s">
        <v>193</v>
      </c>
      <c r="E8" s="272" t="s">
        <v>208</v>
      </c>
      <c r="F8" s="272" t="s">
        <v>209</v>
      </c>
      <c r="G8" s="272" t="s">
        <v>196</v>
      </c>
      <c r="H8" s="272" t="s">
        <v>210</v>
      </c>
      <c r="I8" s="273"/>
      <c r="J8" s="274"/>
      <c r="K8" s="275" t="s">
        <v>3621</v>
      </c>
      <c r="L8" s="236" t="s">
        <v>212</v>
      </c>
      <c r="M8" s="277" t="s">
        <v>159</v>
      </c>
      <c r="N8" s="278" t="s">
        <v>213</v>
      </c>
      <c r="O8" s="279" t="s">
        <v>214</v>
      </c>
      <c r="P8" s="89"/>
      <c r="Q8" s="235" t="s">
        <v>202</v>
      </c>
      <c r="R8" s="235" t="s">
        <v>215</v>
      </c>
      <c r="S8" s="293" t="s">
        <v>216</v>
      </c>
      <c r="T8" s="293" t="s">
        <v>3622</v>
      </c>
      <c r="U8" s="283" t="s">
        <v>3623</v>
      </c>
      <c r="V8" s="283" t="s">
        <v>3624</v>
      </c>
      <c r="W8" s="285" t="s">
        <v>219</v>
      </c>
      <c r="AA8" s="286">
        <f>IF(OR(J8="Fail",ISBLANK(J8)),INDEX('Issue Code Table'!C:C,MATCH(N:N,'Issue Code Table'!A:A,0)),IF(M8="Critical",6,IF(M8="Significant",5,IF(M8="Moderate",3,2))))</f>
        <v>5</v>
      </c>
    </row>
    <row r="9" spans="1:34" s="73" customFormat="1" ht="300" x14ac:dyDescent="0.25">
      <c r="A9" s="270" t="s">
        <v>3625</v>
      </c>
      <c r="B9" s="271" t="s">
        <v>191</v>
      </c>
      <c r="C9" s="272" t="s">
        <v>192</v>
      </c>
      <c r="D9" s="272" t="s">
        <v>193</v>
      </c>
      <c r="E9" s="272" t="s">
        <v>221</v>
      </c>
      <c r="F9" s="272" t="s">
        <v>3626</v>
      </c>
      <c r="G9" s="272" t="s">
        <v>196</v>
      </c>
      <c r="H9" s="272" t="s">
        <v>223</v>
      </c>
      <c r="I9" s="273"/>
      <c r="J9" s="274"/>
      <c r="K9" s="275" t="s">
        <v>224</v>
      </c>
      <c r="L9" s="234"/>
      <c r="M9" s="277" t="s">
        <v>199</v>
      </c>
      <c r="N9" s="278" t="s">
        <v>225</v>
      </c>
      <c r="O9" s="279" t="s">
        <v>226</v>
      </c>
      <c r="P9" s="89"/>
      <c r="Q9" s="235" t="s">
        <v>202</v>
      </c>
      <c r="R9" s="235" t="s">
        <v>227</v>
      </c>
      <c r="S9" s="293" t="s">
        <v>3627</v>
      </c>
      <c r="T9" s="293" t="s">
        <v>3628</v>
      </c>
      <c r="U9" s="283" t="s">
        <v>3629</v>
      </c>
      <c r="V9" s="283" t="s">
        <v>3630</v>
      </c>
      <c r="W9" s="285"/>
      <c r="AA9" s="286">
        <f>IF(OR(J9="Fail",ISBLANK(J9)),INDEX('Issue Code Table'!C:C,MATCH(N:N,'Issue Code Table'!A:A,0)),IF(M9="Critical",6,IF(M9="Significant",5,IF(M9="Moderate",3,2))))</f>
        <v>5</v>
      </c>
    </row>
    <row r="10" spans="1:34" s="73" customFormat="1" ht="225" x14ac:dyDescent="0.25">
      <c r="A10" s="270" t="s">
        <v>3631</v>
      </c>
      <c r="B10" s="271" t="s">
        <v>191</v>
      </c>
      <c r="C10" s="272" t="s">
        <v>192</v>
      </c>
      <c r="D10" s="272" t="s">
        <v>193</v>
      </c>
      <c r="E10" s="272" t="s">
        <v>232</v>
      </c>
      <c r="F10" s="272" t="s">
        <v>233</v>
      </c>
      <c r="G10" s="272" t="s">
        <v>196</v>
      </c>
      <c r="H10" s="273" t="s">
        <v>234</v>
      </c>
      <c r="I10" s="273"/>
      <c r="J10" s="274"/>
      <c r="K10" s="275" t="s">
        <v>3632</v>
      </c>
      <c r="L10" s="131" t="s">
        <v>236</v>
      </c>
      <c r="M10" s="277" t="s">
        <v>159</v>
      </c>
      <c r="N10" s="278" t="s">
        <v>237</v>
      </c>
      <c r="O10" s="279" t="s">
        <v>238</v>
      </c>
      <c r="P10" s="89"/>
      <c r="Q10" s="235" t="s">
        <v>202</v>
      </c>
      <c r="R10" s="235" t="s">
        <v>239</v>
      </c>
      <c r="S10" s="293" t="s">
        <v>240</v>
      </c>
      <c r="T10" s="293" t="s">
        <v>3633</v>
      </c>
      <c r="U10" s="283" t="s">
        <v>241</v>
      </c>
      <c r="V10" s="283" t="s">
        <v>242</v>
      </c>
      <c r="W10" s="285" t="s">
        <v>219</v>
      </c>
      <c r="AA10" s="286">
        <f>IF(OR(J10="Fail",ISBLANK(J10)),INDEX('Issue Code Table'!C:C,MATCH(N:N,'Issue Code Table'!A:A,0)),IF(M10="Critical",6,IF(M10="Significant",5,IF(M10="Moderate",3,2))))</f>
        <v>6</v>
      </c>
    </row>
    <row r="11" spans="1:34" s="73" customFormat="1" ht="177" customHeight="1" x14ac:dyDescent="0.25">
      <c r="A11" s="270" t="s">
        <v>3634</v>
      </c>
      <c r="B11" s="271" t="s">
        <v>191</v>
      </c>
      <c r="C11" s="272" t="s">
        <v>192</v>
      </c>
      <c r="D11" s="272" t="s">
        <v>193</v>
      </c>
      <c r="E11" s="272" t="s">
        <v>3635</v>
      </c>
      <c r="F11" s="272" t="s">
        <v>3636</v>
      </c>
      <c r="G11" s="272" t="s">
        <v>196</v>
      </c>
      <c r="H11" s="272" t="s">
        <v>246</v>
      </c>
      <c r="I11" s="273"/>
      <c r="J11" s="274"/>
      <c r="K11" s="275" t="s">
        <v>247</v>
      </c>
      <c r="L11" s="234"/>
      <c r="M11" s="277" t="s">
        <v>159</v>
      </c>
      <c r="N11" s="278" t="s">
        <v>248</v>
      </c>
      <c r="O11" s="279" t="s">
        <v>249</v>
      </c>
      <c r="P11" s="89"/>
      <c r="Q11" s="235" t="s">
        <v>202</v>
      </c>
      <c r="R11" s="235" t="s">
        <v>250</v>
      </c>
      <c r="S11" s="293" t="s">
        <v>251</v>
      </c>
      <c r="T11" s="293" t="s">
        <v>3637</v>
      </c>
      <c r="U11" s="283" t="s">
        <v>3638</v>
      </c>
      <c r="V11" s="283" t="s">
        <v>3639</v>
      </c>
      <c r="W11" s="285" t="s">
        <v>219</v>
      </c>
      <c r="AA11" s="286">
        <f>IF(OR(J11="Fail",ISBLANK(J11)),INDEX('Issue Code Table'!C:C,MATCH(N:N,'Issue Code Table'!A:A,0)),IF(M11="Critical",6,IF(M11="Significant",5,IF(M11="Moderate",3,2))))</f>
        <v>4</v>
      </c>
    </row>
    <row r="12" spans="1:34" s="73" customFormat="1" ht="114" customHeight="1" x14ac:dyDescent="0.25">
      <c r="A12" s="270" t="s">
        <v>3640</v>
      </c>
      <c r="B12" s="271" t="s">
        <v>191</v>
      </c>
      <c r="C12" s="272" t="s">
        <v>192</v>
      </c>
      <c r="D12" s="272" t="s">
        <v>193</v>
      </c>
      <c r="E12" s="272" t="s">
        <v>3641</v>
      </c>
      <c r="F12" s="272" t="s">
        <v>3642</v>
      </c>
      <c r="G12" s="272" t="s">
        <v>3643</v>
      </c>
      <c r="H12" s="272" t="s">
        <v>3644</v>
      </c>
      <c r="I12" s="273"/>
      <c r="J12" s="274"/>
      <c r="K12" s="275" t="s">
        <v>3645</v>
      </c>
      <c r="L12" s="234"/>
      <c r="M12" s="277" t="s">
        <v>402</v>
      </c>
      <c r="N12" s="278" t="s">
        <v>3646</v>
      </c>
      <c r="O12" s="279" t="s">
        <v>3647</v>
      </c>
      <c r="P12" s="89"/>
      <c r="Q12" s="235" t="s">
        <v>202</v>
      </c>
      <c r="R12" s="235" t="s">
        <v>261</v>
      </c>
      <c r="S12" s="293" t="s">
        <v>3648</v>
      </c>
      <c r="T12" s="293" t="s">
        <v>3649</v>
      </c>
      <c r="U12" s="283" t="s">
        <v>3650</v>
      </c>
      <c r="V12" s="283" t="s">
        <v>3651</v>
      </c>
      <c r="W12" s="285"/>
      <c r="AA12" s="286">
        <f>IF(OR(J12="Fail",ISBLANK(J12)),INDEX('Issue Code Table'!C:C,MATCH(N:N,'Issue Code Table'!A:A,0)),IF(M12="Critical",6,IF(M12="Significant",5,IF(M12="Moderate",3,2))))</f>
        <v>2</v>
      </c>
    </row>
    <row r="13" spans="1:34" s="73" customFormat="1" ht="300" x14ac:dyDescent="0.25">
      <c r="A13" s="270" t="s">
        <v>3652</v>
      </c>
      <c r="B13" s="271" t="s">
        <v>191</v>
      </c>
      <c r="C13" s="272" t="s">
        <v>192</v>
      </c>
      <c r="D13" s="272" t="s">
        <v>193</v>
      </c>
      <c r="E13" s="272" t="s">
        <v>3653</v>
      </c>
      <c r="F13" s="272" t="s">
        <v>3654</v>
      </c>
      <c r="G13" s="272" t="s">
        <v>196</v>
      </c>
      <c r="H13" s="272" t="s">
        <v>257</v>
      </c>
      <c r="I13" s="273"/>
      <c r="J13" s="274"/>
      <c r="K13" s="275" t="s">
        <v>258</v>
      </c>
      <c r="L13" s="234"/>
      <c r="M13" s="277" t="s">
        <v>159</v>
      </c>
      <c r="N13" s="278" t="s">
        <v>259</v>
      </c>
      <c r="O13" s="279" t="s">
        <v>260</v>
      </c>
      <c r="P13" s="89"/>
      <c r="Q13" s="235" t="s">
        <v>202</v>
      </c>
      <c r="R13" s="235" t="s">
        <v>3655</v>
      </c>
      <c r="S13" s="293" t="s">
        <v>262</v>
      </c>
      <c r="T13" s="293" t="s">
        <v>3656</v>
      </c>
      <c r="U13" s="283" t="s">
        <v>3657</v>
      </c>
      <c r="V13" s="283" t="s">
        <v>3658</v>
      </c>
      <c r="W13" s="285" t="s">
        <v>219</v>
      </c>
      <c r="AA13" s="286">
        <f>IF(OR(J13="Fail",ISBLANK(J13)),INDEX('Issue Code Table'!C:C,MATCH(N:N,'Issue Code Table'!A:A,0)),IF(M13="Critical",6,IF(M13="Significant",5,IF(M13="Moderate",3,2))))</f>
        <v>7</v>
      </c>
    </row>
    <row r="14" spans="1:34" s="73" customFormat="1" ht="138" customHeight="1" x14ac:dyDescent="0.25">
      <c r="A14" s="270" t="s">
        <v>3659</v>
      </c>
      <c r="B14" s="271" t="s">
        <v>266</v>
      </c>
      <c r="C14" s="272" t="s">
        <v>267</v>
      </c>
      <c r="D14" s="272" t="s">
        <v>193</v>
      </c>
      <c r="E14" s="272" t="s">
        <v>268</v>
      </c>
      <c r="F14" s="272" t="s">
        <v>3660</v>
      </c>
      <c r="G14" s="272" t="s">
        <v>196</v>
      </c>
      <c r="H14" s="272" t="s">
        <v>3661</v>
      </c>
      <c r="I14" s="273"/>
      <c r="J14" s="274"/>
      <c r="K14" s="275" t="s">
        <v>3662</v>
      </c>
      <c r="L14" s="237" t="s">
        <v>3663</v>
      </c>
      <c r="M14" s="277" t="s">
        <v>199</v>
      </c>
      <c r="N14" s="278" t="s">
        <v>273</v>
      </c>
      <c r="O14" s="279" t="s">
        <v>274</v>
      </c>
      <c r="P14" s="89"/>
      <c r="Q14" s="235" t="s">
        <v>275</v>
      </c>
      <c r="R14" s="235" t="s">
        <v>276</v>
      </c>
      <c r="S14" s="293" t="s">
        <v>277</v>
      </c>
      <c r="T14" s="293" t="s">
        <v>3664</v>
      </c>
      <c r="U14" s="283" t="s">
        <v>3665</v>
      </c>
      <c r="V14" s="283" t="s">
        <v>279</v>
      </c>
      <c r="W14" s="285"/>
      <c r="AA14" s="286">
        <f>IF(OR(J14="Fail",ISBLANK(J14)),INDEX('Issue Code Table'!C:C,MATCH(N:N,'Issue Code Table'!A:A,0)),IF(M14="Critical",6,IF(M14="Significant",5,IF(M14="Moderate",3,2))))</f>
        <v>5</v>
      </c>
    </row>
    <row r="15" spans="1:34" s="73" customFormat="1" ht="275" x14ac:dyDescent="0.25">
      <c r="A15" s="270" t="s">
        <v>3666</v>
      </c>
      <c r="B15" s="271" t="s">
        <v>266</v>
      </c>
      <c r="C15" s="272" t="s">
        <v>267</v>
      </c>
      <c r="D15" s="272" t="s">
        <v>193</v>
      </c>
      <c r="E15" s="272" t="s">
        <v>281</v>
      </c>
      <c r="F15" s="272" t="s">
        <v>3667</v>
      </c>
      <c r="G15" s="272" t="s">
        <v>196</v>
      </c>
      <c r="H15" s="272" t="s">
        <v>283</v>
      </c>
      <c r="I15" s="273"/>
      <c r="J15" s="274"/>
      <c r="K15" s="275" t="s">
        <v>284</v>
      </c>
      <c r="L15" s="237" t="s">
        <v>285</v>
      </c>
      <c r="M15" s="277" t="s">
        <v>159</v>
      </c>
      <c r="N15" s="278" t="s">
        <v>286</v>
      </c>
      <c r="O15" s="279" t="s">
        <v>287</v>
      </c>
      <c r="P15" s="89"/>
      <c r="Q15" s="235" t="s">
        <v>275</v>
      </c>
      <c r="R15" s="235" t="s">
        <v>288</v>
      </c>
      <c r="S15" s="293" t="s">
        <v>289</v>
      </c>
      <c r="T15" s="293" t="s">
        <v>3668</v>
      </c>
      <c r="U15" s="283" t="s">
        <v>3669</v>
      </c>
      <c r="V15" s="283" t="s">
        <v>291</v>
      </c>
      <c r="W15" s="285" t="s">
        <v>219</v>
      </c>
      <c r="AA15" s="286">
        <f>IF(OR(J15="Fail",ISBLANK(J15)),INDEX('Issue Code Table'!C:C,MATCH(N:N,'Issue Code Table'!A:A,0)),IF(M15="Critical",6,IF(M15="Significant",5,IF(M15="Moderate",3,2))))</f>
        <v>5</v>
      </c>
    </row>
    <row r="16" spans="1:34" s="73" customFormat="1" ht="166.5" customHeight="1" x14ac:dyDescent="0.25">
      <c r="A16" s="270" t="s">
        <v>3670</v>
      </c>
      <c r="B16" s="271" t="s">
        <v>266</v>
      </c>
      <c r="C16" s="272" t="s">
        <v>267</v>
      </c>
      <c r="D16" s="272" t="s">
        <v>193</v>
      </c>
      <c r="E16" s="272" t="s">
        <v>293</v>
      </c>
      <c r="F16" s="272" t="s">
        <v>3671</v>
      </c>
      <c r="G16" s="272" t="s">
        <v>196</v>
      </c>
      <c r="H16" s="272" t="s">
        <v>295</v>
      </c>
      <c r="I16" s="273"/>
      <c r="J16" s="274"/>
      <c r="K16" s="275" t="s">
        <v>296</v>
      </c>
      <c r="L16" s="237"/>
      <c r="M16" s="277" t="s">
        <v>199</v>
      </c>
      <c r="N16" s="278" t="s">
        <v>297</v>
      </c>
      <c r="O16" s="238" t="s">
        <v>298</v>
      </c>
      <c r="P16" s="89"/>
      <c r="Q16" s="235" t="s">
        <v>275</v>
      </c>
      <c r="R16" s="235" t="s">
        <v>299</v>
      </c>
      <c r="S16" s="271" t="s">
        <v>300</v>
      </c>
      <c r="T16" s="293" t="s">
        <v>3672</v>
      </c>
      <c r="U16" s="272" t="s">
        <v>301</v>
      </c>
      <c r="V16" s="272" t="s">
        <v>302</v>
      </c>
      <c r="W16" s="285"/>
      <c r="AA16" s="286">
        <f>IF(OR(J16="Fail",ISBLANK(J16)),INDEX('Issue Code Table'!C:C,MATCH(N:N,'Issue Code Table'!A:A,0)),IF(M16="Critical",6,IF(M16="Significant",5,IF(M16="Moderate",3,2))))</f>
        <v>4</v>
      </c>
    </row>
    <row r="17" spans="1:27" s="73" customFormat="1" ht="87.5" x14ac:dyDescent="0.25">
      <c r="A17" s="270" t="s">
        <v>3673</v>
      </c>
      <c r="B17" s="293" t="s">
        <v>304</v>
      </c>
      <c r="C17" s="272" t="s">
        <v>305</v>
      </c>
      <c r="D17" s="272" t="s">
        <v>193</v>
      </c>
      <c r="E17" s="272" t="s">
        <v>306</v>
      </c>
      <c r="F17" s="272" t="s">
        <v>3674</v>
      </c>
      <c r="G17" s="272" t="s">
        <v>196</v>
      </c>
      <c r="H17" s="272" t="s">
        <v>308</v>
      </c>
      <c r="I17" s="273"/>
      <c r="J17" s="274"/>
      <c r="K17" s="275" t="s">
        <v>309</v>
      </c>
      <c r="L17" s="234"/>
      <c r="M17" s="277" t="s">
        <v>159</v>
      </c>
      <c r="N17" s="278" t="s">
        <v>310</v>
      </c>
      <c r="O17" s="279" t="s">
        <v>311</v>
      </c>
      <c r="P17" s="89"/>
      <c r="Q17" s="235" t="s">
        <v>312</v>
      </c>
      <c r="R17" s="235" t="s">
        <v>313</v>
      </c>
      <c r="S17" s="293" t="s">
        <v>314</v>
      </c>
      <c r="T17" s="293" t="s">
        <v>3675</v>
      </c>
      <c r="U17" s="283" t="s">
        <v>3676</v>
      </c>
      <c r="V17" s="283" t="s">
        <v>316</v>
      </c>
      <c r="W17" s="285" t="s">
        <v>219</v>
      </c>
      <c r="AA17" s="286">
        <f>IF(OR(J17="Fail",ISBLANK(J17)),INDEX('Issue Code Table'!C:C,MATCH(N:N,'Issue Code Table'!A:A,0)),IF(M17="Critical",6,IF(M17="Significant",5,IF(M17="Moderate",3,2))))</f>
        <v>5</v>
      </c>
    </row>
    <row r="18" spans="1:27" s="73" customFormat="1" ht="187.5" x14ac:dyDescent="0.25">
      <c r="A18" s="270" t="s">
        <v>3677</v>
      </c>
      <c r="B18" s="293" t="s">
        <v>304</v>
      </c>
      <c r="C18" s="272" t="s">
        <v>305</v>
      </c>
      <c r="D18" s="272" t="s">
        <v>193</v>
      </c>
      <c r="E18" s="272" t="s">
        <v>318</v>
      </c>
      <c r="F18" s="272" t="s">
        <v>3678</v>
      </c>
      <c r="G18" s="272" t="s">
        <v>196</v>
      </c>
      <c r="H18" s="272" t="s">
        <v>3679</v>
      </c>
      <c r="I18" s="273"/>
      <c r="J18" s="274"/>
      <c r="K18" s="275" t="s">
        <v>321</v>
      </c>
      <c r="L18" s="240"/>
      <c r="M18" s="277" t="s">
        <v>159</v>
      </c>
      <c r="N18" s="278" t="s">
        <v>310</v>
      </c>
      <c r="O18" s="279" t="s">
        <v>311</v>
      </c>
      <c r="P18" s="89"/>
      <c r="Q18" s="235" t="s">
        <v>312</v>
      </c>
      <c r="R18" s="235" t="s">
        <v>322</v>
      </c>
      <c r="S18" s="293" t="s">
        <v>3680</v>
      </c>
      <c r="T18" s="293" t="s">
        <v>3681</v>
      </c>
      <c r="U18" s="283" t="s">
        <v>3682</v>
      </c>
      <c r="V18" s="283" t="s">
        <v>325</v>
      </c>
      <c r="W18" s="285" t="s">
        <v>219</v>
      </c>
      <c r="AA18" s="286">
        <f>IF(OR(J18="Fail",ISBLANK(J18)),INDEX('Issue Code Table'!C:C,MATCH(N:N,'Issue Code Table'!A:A,0)),IF(M18="Critical",6,IF(M18="Significant",5,IF(M18="Moderate",3,2))))</f>
        <v>5</v>
      </c>
    </row>
    <row r="19" spans="1:27" s="73" customFormat="1" ht="100" x14ac:dyDescent="0.25">
      <c r="A19" s="270" t="s">
        <v>3683</v>
      </c>
      <c r="B19" s="271" t="s">
        <v>327</v>
      </c>
      <c r="C19" s="272" t="s">
        <v>328</v>
      </c>
      <c r="D19" s="272" t="s">
        <v>193</v>
      </c>
      <c r="E19" s="272" t="s">
        <v>329</v>
      </c>
      <c r="F19" s="272" t="s">
        <v>3684</v>
      </c>
      <c r="G19" s="272" t="s">
        <v>196</v>
      </c>
      <c r="H19" s="272" t="s">
        <v>331</v>
      </c>
      <c r="I19" s="273"/>
      <c r="J19" s="274"/>
      <c r="K19" s="275" t="s">
        <v>332</v>
      </c>
      <c r="L19" s="234"/>
      <c r="M19" s="277" t="s">
        <v>159</v>
      </c>
      <c r="N19" s="278" t="s">
        <v>310</v>
      </c>
      <c r="O19" s="279" t="s">
        <v>311</v>
      </c>
      <c r="P19" s="89"/>
      <c r="Q19" s="235" t="s">
        <v>312</v>
      </c>
      <c r="R19" s="235" t="s">
        <v>333</v>
      </c>
      <c r="S19" s="293" t="s">
        <v>334</v>
      </c>
      <c r="T19" s="293" t="s">
        <v>3685</v>
      </c>
      <c r="U19" s="283" t="s">
        <v>3686</v>
      </c>
      <c r="V19" s="283" t="s">
        <v>336</v>
      </c>
      <c r="W19" s="285" t="s">
        <v>219</v>
      </c>
      <c r="AA19" s="286">
        <f>IF(OR(J19="Fail",ISBLANK(J19)),INDEX('Issue Code Table'!C:C,MATCH(N:N,'Issue Code Table'!A:A,0)),IF(M19="Critical",6,IF(M19="Significant",5,IF(M19="Moderate",3,2))))</f>
        <v>5</v>
      </c>
    </row>
    <row r="20" spans="1:27" s="73" customFormat="1" ht="125" x14ac:dyDescent="0.25">
      <c r="A20" s="270" t="s">
        <v>3687</v>
      </c>
      <c r="B20" s="293" t="s">
        <v>304</v>
      </c>
      <c r="C20" s="272" t="s">
        <v>305</v>
      </c>
      <c r="D20" s="272" t="s">
        <v>193</v>
      </c>
      <c r="E20" s="272" t="s">
        <v>338</v>
      </c>
      <c r="F20" s="272" t="s">
        <v>3688</v>
      </c>
      <c r="G20" s="272" t="s">
        <v>196</v>
      </c>
      <c r="H20" s="272" t="s">
        <v>340</v>
      </c>
      <c r="I20" s="273"/>
      <c r="J20" s="274"/>
      <c r="K20" s="275" t="s">
        <v>341</v>
      </c>
      <c r="L20" s="234"/>
      <c r="M20" s="277" t="s">
        <v>199</v>
      </c>
      <c r="N20" s="278" t="s">
        <v>342</v>
      </c>
      <c r="O20" s="279" t="s">
        <v>343</v>
      </c>
      <c r="P20" s="89"/>
      <c r="Q20" s="235" t="s">
        <v>312</v>
      </c>
      <c r="R20" s="241" t="s">
        <v>344</v>
      </c>
      <c r="S20" s="293" t="s">
        <v>345</v>
      </c>
      <c r="T20" s="293" t="s">
        <v>3689</v>
      </c>
      <c r="U20" s="283" t="s">
        <v>3690</v>
      </c>
      <c r="V20" s="283" t="s">
        <v>347</v>
      </c>
      <c r="W20" s="285"/>
      <c r="AA20" s="286">
        <f>IF(OR(J20="Fail",ISBLANK(J20)),INDEX('Issue Code Table'!C:C,MATCH(N:N,'Issue Code Table'!A:A,0)),IF(M20="Critical",6,IF(M20="Significant",5,IF(M20="Moderate",3,2))))</f>
        <v>4</v>
      </c>
    </row>
    <row r="21" spans="1:27" s="73" customFormat="1" ht="237.5" x14ac:dyDescent="0.25">
      <c r="A21" s="270" t="s">
        <v>3691</v>
      </c>
      <c r="B21" s="293" t="s">
        <v>304</v>
      </c>
      <c r="C21" s="272" t="s">
        <v>305</v>
      </c>
      <c r="D21" s="272" t="s">
        <v>193</v>
      </c>
      <c r="E21" s="272" t="s">
        <v>349</v>
      </c>
      <c r="F21" s="272" t="s">
        <v>3692</v>
      </c>
      <c r="G21" s="272" t="s">
        <v>196</v>
      </c>
      <c r="H21" s="272" t="s">
        <v>351</v>
      </c>
      <c r="I21" s="273"/>
      <c r="J21" s="274"/>
      <c r="K21" s="275" t="s">
        <v>352</v>
      </c>
      <c r="L21" s="234"/>
      <c r="M21" s="277" t="s">
        <v>159</v>
      </c>
      <c r="N21" s="278" t="s">
        <v>310</v>
      </c>
      <c r="O21" s="279" t="s">
        <v>311</v>
      </c>
      <c r="P21" s="89"/>
      <c r="Q21" s="235" t="s">
        <v>312</v>
      </c>
      <c r="R21" s="235" t="s">
        <v>353</v>
      </c>
      <c r="S21" s="293" t="s">
        <v>354</v>
      </c>
      <c r="T21" s="293" t="s">
        <v>3693</v>
      </c>
      <c r="U21" s="283" t="s">
        <v>3694</v>
      </c>
      <c r="V21" s="283" t="s">
        <v>356</v>
      </c>
      <c r="W21" s="285" t="s">
        <v>219</v>
      </c>
      <c r="AA21" s="286">
        <f>IF(OR(J21="Fail",ISBLANK(J21)),INDEX('Issue Code Table'!C:C,MATCH(N:N,'Issue Code Table'!A:A,0)),IF(M21="Critical",6,IF(M21="Significant",5,IF(M21="Moderate",3,2))))</f>
        <v>5</v>
      </c>
    </row>
    <row r="22" spans="1:27" s="73" customFormat="1" ht="362.5" x14ac:dyDescent="0.25">
      <c r="A22" s="270" t="s">
        <v>3695</v>
      </c>
      <c r="B22" s="293" t="s">
        <v>304</v>
      </c>
      <c r="C22" s="272" t="s">
        <v>305</v>
      </c>
      <c r="D22" s="272" t="s">
        <v>193</v>
      </c>
      <c r="E22" s="272" t="s">
        <v>358</v>
      </c>
      <c r="F22" s="272" t="s">
        <v>3696</v>
      </c>
      <c r="G22" s="272" t="s">
        <v>196</v>
      </c>
      <c r="H22" s="272" t="s">
        <v>360</v>
      </c>
      <c r="I22" s="273"/>
      <c r="J22" s="274"/>
      <c r="K22" s="275" t="s">
        <v>361</v>
      </c>
      <c r="L22" s="234"/>
      <c r="M22" s="277" t="s">
        <v>159</v>
      </c>
      <c r="N22" s="278" t="s">
        <v>310</v>
      </c>
      <c r="O22" s="279" t="s">
        <v>311</v>
      </c>
      <c r="P22" s="89"/>
      <c r="Q22" s="235" t="s">
        <v>312</v>
      </c>
      <c r="R22" s="235" t="s">
        <v>362</v>
      </c>
      <c r="S22" s="293" t="s">
        <v>363</v>
      </c>
      <c r="T22" s="293" t="s">
        <v>3697</v>
      </c>
      <c r="U22" s="283" t="s">
        <v>3698</v>
      </c>
      <c r="V22" s="283" t="s">
        <v>365</v>
      </c>
      <c r="W22" s="285" t="s">
        <v>219</v>
      </c>
      <c r="AA22" s="286">
        <f>IF(OR(J22="Fail",ISBLANK(J22)),INDEX('Issue Code Table'!C:C,MATCH(N:N,'Issue Code Table'!A:A,0)),IF(M22="Critical",6,IF(M22="Significant",5,IF(M22="Moderate",3,2))))</f>
        <v>5</v>
      </c>
    </row>
    <row r="23" spans="1:27" s="73" customFormat="1" ht="162.5" x14ac:dyDescent="0.25">
      <c r="A23" s="270" t="s">
        <v>3699</v>
      </c>
      <c r="B23" s="271" t="s">
        <v>367</v>
      </c>
      <c r="C23" s="272" t="s">
        <v>368</v>
      </c>
      <c r="D23" s="272" t="s">
        <v>193</v>
      </c>
      <c r="E23" s="272" t="s">
        <v>369</v>
      </c>
      <c r="F23" s="272" t="s">
        <v>3700</v>
      </c>
      <c r="G23" s="272" t="s">
        <v>196</v>
      </c>
      <c r="H23" s="272" t="s">
        <v>371</v>
      </c>
      <c r="I23" s="273"/>
      <c r="J23" s="274"/>
      <c r="K23" s="275" t="s">
        <v>372</v>
      </c>
      <c r="L23" s="234"/>
      <c r="M23" s="277" t="s">
        <v>199</v>
      </c>
      <c r="N23" s="278" t="s">
        <v>342</v>
      </c>
      <c r="O23" s="279" t="s">
        <v>343</v>
      </c>
      <c r="P23" s="89"/>
      <c r="Q23" s="235" t="s">
        <v>312</v>
      </c>
      <c r="R23" s="235" t="s">
        <v>373</v>
      </c>
      <c r="S23" s="293" t="s">
        <v>374</v>
      </c>
      <c r="T23" s="293" t="s">
        <v>3701</v>
      </c>
      <c r="U23" s="283" t="s">
        <v>3702</v>
      </c>
      <c r="V23" s="283" t="s">
        <v>376</v>
      </c>
      <c r="W23" s="285"/>
      <c r="AA23" s="286">
        <f>IF(OR(J23="Fail",ISBLANK(J23)),INDEX('Issue Code Table'!C:C,MATCH(N:N,'Issue Code Table'!A:A,0)),IF(M23="Critical",6,IF(M23="Significant",5,IF(M23="Moderate",3,2))))</f>
        <v>4</v>
      </c>
    </row>
    <row r="24" spans="1:27" s="73" customFormat="1" ht="409.5" x14ac:dyDescent="0.25">
      <c r="A24" s="270" t="s">
        <v>3703</v>
      </c>
      <c r="B24" s="271" t="s">
        <v>378</v>
      </c>
      <c r="C24" s="272" t="s">
        <v>379</v>
      </c>
      <c r="D24" s="272" t="s">
        <v>193</v>
      </c>
      <c r="E24" s="272" t="s">
        <v>380</v>
      </c>
      <c r="F24" s="272" t="s">
        <v>3704</v>
      </c>
      <c r="G24" s="272" t="s">
        <v>196</v>
      </c>
      <c r="H24" s="272" t="s">
        <v>382</v>
      </c>
      <c r="I24" s="273"/>
      <c r="J24" s="274"/>
      <c r="K24" s="275" t="s">
        <v>383</v>
      </c>
      <c r="L24" s="234"/>
      <c r="M24" s="277" t="s">
        <v>199</v>
      </c>
      <c r="N24" s="278" t="s">
        <v>342</v>
      </c>
      <c r="O24" s="279" t="s">
        <v>343</v>
      </c>
      <c r="P24" s="89"/>
      <c r="Q24" s="235" t="s">
        <v>312</v>
      </c>
      <c r="R24" s="235" t="s">
        <v>384</v>
      </c>
      <c r="S24" s="293" t="s">
        <v>385</v>
      </c>
      <c r="T24" s="293" t="s">
        <v>3705</v>
      </c>
      <c r="U24" s="283" t="s">
        <v>3706</v>
      </c>
      <c r="V24" s="283" t="s">
        <v>387</v>
      </c>
      <c r="W24" s="285"/>
      <c r="AA24" s="286">
        <f>IF(OR(J24="Fail",ISBLANK(J24)),INDEX('Issue Code Table'!C:C,MATCH(N:N,'Issue Code Table'!A:A,0)),IF(M24="Critical",6,IF(M24="Significant",5,IF(M24="Moderate",3,2))))</f>
        <v>4</v>
      </c>
    </row>
    <row r="25" spans="1:27" s="73" customFormat="1" ht="87.5" x14ac:dyDescent="0.25">
      <c r="A25" s="270" t="s">
        <v>3707</v>
      </c>
      <c r="B25" s="293" t="s">
        <v>304</v>
      </c>
      <c r="C25" s="272" t="s">
        <v>305</v>
      </c>
      <c r="D25" s="272" t="s">
        <v>193</v>
      </c>
      <c r="E25" s="272" t="s">
        <v>389</v>
      </c>
      <c r="F25" s="272" t="s">
        <v>3708</v>
      </c>
      <c r="G25" s="272" t="s">
        <v>196</v>
      </c>
      <c r="H25" s="272" t="s">
        <v>391</v>
      </c>
      <c r="I25" s="273"/>
      <c r="J25" s="274"/>
      <c r="K25" s="275" t="s">
        <v>392</v>
      </c>
      <c r="L25" s="234"/>
      <c r="M25" s="277" t="s">
        <v>199</v>
      </c>
      <c r="N25" s="278" t="s">
        <v>342</v>
      </c>
      <c r="O25" s="279" t="s">
        <v>343</v>
      </c>
      <c r="P25" s="89"/>
      <c r="Q25" s="235" t="s">
        <v>312</v>
      </c>
      <c r="R25" s="235" t="s">
        <v>393</v>
      </c>
      <c r="S25" s="293" t="s">
        <v>394</v>
      </c>
      <c r="T25" s="293" t="s">
        <v>3675</v>
      </c>
      <c r="U25" s="283" t="s">
        <v>3709</v>
      </c>
      <c r="V25" s="283" t="s">
        <v>396</v>
      </c>
      <c r="W25" s="285"/>
      <c r="AA25" s="286">
        <f>IF(OR(J25="Fail",ISBLANK(J25)),INDEX('Issue Code Table'!C:C,MATCH(N:N,'Issue Code Table'!A:A,0)),IF(M25="Critical",6,IF(M25="Significant",5,IF(M25="Moderate",3,2))))</f>
        <v>4</v>
      </c>
    </row>
    <row r="26" spans="1:27" s="73" customFormat="1" ht="87" customHeight="1" x14ac:dyDescent="0.25">
      <c r="A26" s="270" t="s">
        <v>3710</v>
      </c>
      <c r="B26" s="293" t="s">
        <v>304</v>
      </c>
      <c r="C26" s="272" t="s">
        <v>305</v>
      </c>
      <c r="D26" s="272" t="s">
        <v>193</v>
      </c>
      <c r="E26" s="272" t="s">
        <v>398</v>
      </c>
      <c r="F26" s="272" t="s">
        <v>3711</v>
      </c>
      <c r="G26" s="272" t="s">
        <v>196</v>
      </c>
      <c r="H26" s="272" t="s">
        <v>400</v>
      </c>
      <c r="I26" s="273"/>
      <c r="J26" s="274"/>
      <c r="K26" s="275" t="s">
        <v>401</v>
      </c>
      <c r="L26" s="234"/>
      <c r="M26" s="277" t="s">
        <v>402</v>
      </c>
      <c r="N26" s="278" t="s">
        <v>342</v>
      </c>
      <c r="O26" s="279" t="s">
        <v>343</v>
      </c>
      <c r="P26" s="89"/>
      <c r="Q26" s="235" t="s">
        <v>312</v>
      </c>
      <c r="R26" s="235" t="s">
        <v>403</v>
      </c>
      <c r="S26" s="293" t="s">
        <v>404</v>
      </c>
      <c r="T26" s="293" t="s">
        <v>3675</v>
      </c>
      <c r="U26" s="283" t="s">
        <v>3712</v>
      </c>
      <c r="V26" s="283" t="s">
        <v>406</v>
      </c>
      <c r="W26" s="285"/>
      <c r="AA26" s="286">
        <f>IF(OR(J26="Fail",ISBLANK(J26)),INDEX('Issue Code Table'!C:C,MATCH(N:N,'Issue Code Table'!A:A,0)),IF(M26="Critical",6,IF(M26="Significant",5,IF(M26="Moderate",3,2))))</f>
        <v>4</v>
      </c>
    </row>
    <row r="27" spans="1:27" s="73" customFormat="1" ht="94.5" customHeight="1" x14ac:dyDescent="0.25">
      <c r="A27" s="270" t="s">
        <v>3713</v>
      </c>
      <c r="B27" s="293" t="s">
        <v>304</v>
      </c>
      <c r="C27" s="272" t="s">
        <v>305</v>
      </c>
      <c r="D27" s="272" t="s">
        <v>193</v>
      </c>
      <c r="E27" s="272" t="s">
        <v>408</v>
      </c>
      <c r="F27" s="272" t="s">
        <v>3714</v>
      </c>
      <c r="G27" s="272" t="s">
        <v>196</v>
      </c>
      <c r="H27" s="272" t="s">
        <v>410</v>
      </c>
      <c r="I27" s="273"/>
      <c r="J27" s="274"/>
      <c r="K27" s="275" t="s">
        <v>411</v>
      </c>
      <c r="L27" s="234"/>
      <c r="M27" s="277" t="s">
        <v>159</v>
      </c>
      <c r="N27" s="278" t="s">
        <v>310</v>
      </c>
      <c r="O27" s="279" t="s">
        <v>311</v>
      </c>
      <c r="P27" s="89"/>
      <c r="Q27" s="235" t="s">
        <v>312</v>
      </c>
      <c r="R27" s="235" t="s">
        <v>412</v>
      </c>
      <c r="S27" s="293" t="s">
        <v>413</v>
      </c>
      <c r="T27" s="293" t="s">
        <v>3675</v>
      </c>
      <c r="U27" s="283" t="s">
        <v>3715</v>
      </c>
      <c r="V27" s="283" t="s">
        <v>415</v>
      </c>
      <c r="W27" s="285" t="s">
        <v>219</v>
      </c>
      <c r="AA27" s="286">
        <f>IF(OR(J27="Fail",ISBLANK(J27)),INDEX('Issue Code Table'!C:C,MATCH(N:N,'Issue Code Table'!A:A,0)),IF(M27="Critical",6,IF(M27="Significant",5,IF(M27="Moderate",3,2))))</f>
        <v>5</v>
      </c>
    </row>
    <row r="28" spans="1:27" s="73" customFormat="1" ht="162.5" x14ac:dyDescent="0.25">
      <c r="A28" s="270" t="s">
        <v>3716</v>
      </c>
      <c r="B28" s="293" t="s">
        <v>304</v>
      </c>
      <c r="C28" s="272" t="s">
        <v>305</v>
      </c>
      <c r="D28" s="272" t="s">
        <v>193</v>
      </c>
      <c r="E28" s="272" t="s">
        <v>417</v>
      </c>
      <c r="F28" s="272" t="s">
        <v>3717</v>
      </c>
      <c r="G28" s="272" t="s">
        <v>196</v>
      </c>
      <c r="H28" s="272" t="s">
        <v>419</v>
      </c>
      <c r="I28" s="273"/>
      <c r="J28" s="274"/>
      <c r="K28" s="275" t="s">
        <v>420</v>
      </c>
      <c r="L28" s="234"/>
      <c r="M28" s="277" t="s">
        <v>199</v>
      </c>
      <c r="N28" s="278" t="s">
        <v>342</v>
      </c>
      <c r="O28" s="279" t="s">
        <v>343</v>
      </c>
      <c r="P28" s="89"/>
      <c r="Q28" s="235" t="s">
        <v>312</v>
      </c>
      <c r="R28" s="235" t="s">
        <v>421</v>
      </c>
      <c r="S28" s="293" t="s">
        <v>422</v>
      </c>
      <c r="T28" s="293" t="s">
        <v>3675</v>
      </c>
      <c r="U28" s="283" t="s">
        <v>3718</v>
      </c>
      <c r="V28" s="283" t="s">
        <v>424</v>
      </c>
      <c r="W28" s="285"/>
      <c r="AA28" s="286">
        <f>IF(OR(J28="Fail",ISBLANK(J28)),INDEX('Issue Code Table'!C:C,MATCH(N:N,'Issue Code Table'!A:A,0)),IF(M28="Critical",6,IF(M28="Significant",5,IF(M28="Moderate",3,2))))</f>
        <v>4</v>
      </c>
    </row>
    <row r="29" spans="1:27" s="73" customFormat="1" ht="87.5" x14ac:dyDescent="0.25">
      <c r="A29" s="270" t="s">
        <v>3719</v>
      </c>
      <c r="B29" s="293" t="s">
        <v>304</v>
      </c>
      <c r="C29" s="272" t="s">
        <v>305</v>
      </c>
      <c r="D29" s="272" t="s">
        <v>193</v>
      </c>
      <c r="E29" s="272" t="s">
        <v>426</v>
      </c>
      <c r="F29" s="272" t="s">
        <v>3720</v>
      </c>
      <c r="G29" s="272" t="s">
        <v>196</v>
      </c>
      <c r="H29" s="272" t="s">
        <v>428</v>
      </c>
      <c r="I29" s="273"/>
      <c r="J29" s="274"/>
      <c r="K29" s="275" t="s">
        <v>429</v>
      </c>
      <c r="L29" s="234"/>
      <c r="M29" s="277" t="s">
        <v>199</v>
      </c>
      <c r="N29" s="278" t="s">
        <v>342</v>
      </c>
      <c r="O29" s="279" t="s">
        <v>343</v>
      </c>
      <c r="P29" s="89"/>
      <c r="Q29" s="235" t="s">
        <v>312</v>
      </c>
      <c r="R29" s="235" t="s">
        <v>430</v>
      </c>
      <c r="S29" s="293" t="s">
        <v>431</v>
      </c>
      <c r="T29" s="293" t="s">
        <v>3675</v>
      </c>
      <c r="U29" s="283" t="s">
        <v>3721</v>
      </c>
      <c r="V29" s="283" t="s">
        <v>433</v>
      </c>
      <c r="W29" s="285"/>
      <c r="AA29" s="286">
        <f>IF(OR(J29="Fail",ISBLANK(J29)),INDEX('Issue Code Table'!C:C,MATCH(N:N,'Issue Code Table'!A:A,0)),IF(M29="Critical",6,IF(M29="Significant",5,IF(M29="Moderate",3,2))))</f>
        <v>4</v>
      </c>
    </row>
    <row r="30" spans="1:27" s="73" customFormat="1" ht="312.5" x14ac:dyDescent="0.25">
      <c r="A30" s="270" t="s">
        <v>3722</v>
      </c>
      <c r="B30" s="293" t="s">
        <v>304</v>
      </c>
      <c r="C30" s="272" t="s">
        <v>305</v>
      </c>
      <c r="D30" s="272" t="s">
        <v>193</v>
      </c>
      <c r="E30" s="272" t="s">
        <v>435</v>
      </c>
      <c r="F30" s="272" t="s">
        <v>3723</v>
      </c>
      <c r="G30" s="272" t="s">
        <v>196</v>
      </c>
      <c r="H30" s="272" t="s">
        <v>437</v>
      </c>
      <c r="I30" s="273"/>
      <c r="J30" s="274"/>
      <c r="K30" s="275" t="s">
        <v>438</v>
      </c>
      <c r="L30" s="234"/>
      <c r="M30" s="277" t="s">
        <v>199</v>
      </c>
      <c r="N30" s="278" t="s">
        <v>342</v>
      </c>
      <c r="O30" s="279" t="s">
        <v>343</v>
      </c>
      <c r="P30" s="89"/>
      <c r="Q30" s="235" t="s">
        <v>312</v>
      </c>
      <c r="R30" s="235" t="s">
        <v>439</v>
      </c>
      <c r="S30" s="293" t="s">
        <v>440</v>
      </c>
      <c r="T30" s="293" t="s">
        <v>3724</v>
      </c>
      <c r="U30" s="283" t="s">
        <v>3725</v>
      </c>
      <c r="V30" s="283" t="s">
        <v>442</v>
      </c>
      <c r="W30" s="285"/>
      <c r="AA30" s="286">
        <f>IF(OR(J30="Fail",ISBLANK(J30)),INDEX('Issue Code Table'!C:C,MATCH(N:N,'Issue Code Table'!A:A,0)),IF(M30="Critical",6,IF(M30="Significant",5,IF(M30="Moderate",3,2))))</f>
        <v>4</v>
      </c>
    </row>
    <row r="31" spans="1:27" s="73" customFormat="1" ht="225" x14ac:dyDescent="0.25">
      <c r="A31" s="270" t="s">
        <v>3726</v>
      </c>
      <c r="B31" s="293" t="s">
        <v>304</v>
      </c>
      <c r="C31" s="272" t="s">
        <v>305</v>
      </c>
      <c r="D31" s="272" t="s">
        <v>193</v>
      </c>
      <c r="E31" s="272" t="s">
        <v>444</v>
      </c>
      <c r="F31" s="272" t="s">
        <v>3727</v>
      </c>
      <c r="G31" s="272" t="s">
        <v>196</v>
      </c>
      <c r="H31" s="272" t="s">
        <v>446</v>
      </c>
      <c r="I31" s="273"/>
      <c r="J31" s="274"/>
      <c r="K31" s="275" t="s">
        <v>447</v>
      </c>
      <c r="L31" s="234"/>
      <c r="M31" s="277" t="s">
        <v>199</v>
      </c>
      <c r="N31" s="278" t="s">
        <v>342</v>
      </c>
      <c r="O31" s="279" t="s">
        <v>343</v>
      </c>
      <c r="P31" s="89"/>
      <c r="Q31" s="235" t="s">
        <v>312</v>
      </c>
      <c r="R31" s="235" t="s">
        <v>448</v>
      </c>
      <c r="S31" s="293" t="s">
        <v>449</v>
      </c>
      <c r="T31" s="293" t="s">
        <v>3728</v>
      </c>
      <c r="U31" s="283" t="s">
        <v>3729</v>
      </c>
      <c r="V31" s="283" t="s">
        <v>451</v>
      </c>
      <c r="W31" s="285"/>
      <c r="AA31" s="286">
        <f>IF(OR(J31="Fail",ISBLANK(J31)),INDEX('Issue Code Table'!C:C,MATCH(N:N,'Issue Code Table'!A:A,0)),IF(M31="Critical",6,IF(M31="Significant",5,IF(M31="Moderate",3,2))))</f>
        <v>4</v>
      </c>
    </row>
    <row r="32" spans="1:27" s="73" customFormat="1" ht="275" x14ac:dyDescent="0.25">
      <c r="A32" s="270" t="s">
        <v>3730</v>
      </c>
      <c r="B32" s="293" t="s">
        <v>304</v>
      </c>
      <c r="C32" s="272" t="s">
        <v>305</v>
      </c>
      <c r="D32" s="272" t="s">
        <v>193</v>
      </c>
      <c r="E32" s="272" t="s">
        <v>453</v>
      </c>
      <c r="F32" s="272" t="s">
        <v>3731</v>
      </c>
      <c r="G32" s="272" t="s">
        <v>196</v>
      </c>
      <c r="H32" s="272" t="s">
        <v>455</v>
      </c>
      <c r="I32" s="273"/>
      <c r="J32" s="274"/>
      <c r="K32" s="275" t="s">
        <v>456</v>
      </c>
      <c r="L32" s="234"/>
      <c r="M32" s="277" t="s">
        <v>159</v>
      </c>
      <c r="N32" s="278" t="s">
        <v>457</v>
      </c>
      <c r="O32" s="279" t="s">
        <v>458</v>
      </c>
      <c r="P32" s="89"/>
      <c r="Q32" s="235" t="s">
        <v>312</v>
      </c>
      <c r="R32" s="235" t="s">
        <v>459</v>
      </c>
      <c r="S32" s="293" t="s">
        <v>460</v>
      </c>
      <c r="T32" s="293" t="s">
        <v>3732</v>
      </c>
      <c r="U32" s="283" t="s">
        <v>3733</v>
      </c>
      <c r="V32" s="283" t="s">
        <v>462</v>
      </c>
      <c r="W32" s="285" t="s">
        <v>219</v>
      </c>
      <c r="AA32" s="286">
        <f>IF(OR(J32="Fail",ISBLANK(J32)),INDEX('Issue Code Table'!C:C,MATCH(N:N,'Issue Code Table'!A:A,0)),IF(M32="Critical",6,IF(M32="Significant",5,IF(M32="Moderate",3,2))))</f>
        <v>6</v>
      </c>
    </row>
    <row r="33" spans="1:27" s="73" customFormat="1" ht="187.5" x14ac:dyDescent="0.25">
      <c r="A33" s="270" t="s">
        <v>3734</v>
      </c>
      <c r="B33" s="293" t="s">
        <v>304</v>
      </c>
      <c r="C33" s="272" t="s">
        <v>305</v>
      </c>
      <c r="D33" s="272" t="s">
        <v>193</v>
      </c>
      <c r="E33" s="272" t="s">
        <v>464</v>
      </c>
      <c r="F33" s="272" t="s">
        <v>3735</v>
      </c>
      <c r="G33" s="272" t="s">
        <v>196</v>
      </c>
      <c r="H33" s="272" t="s">
        <v>466</v>
      </c>
      <c r="I33" s="273"/>
      <c r="J33" s="274"/>
      <c r="K33" s="275" t="s">
        <v>467</v>
      </c>
      <c r="L33" s="234"/>
      <c r="M33" s="277" t="s">
        <v>159</v>
      </c>
      <c r="N33" s="278" t="s">
        <v>457</v>
      </c>
      <c r="O33" s="279" t="s">
        <v>458</v>
      </c>
      <c r="P33" s="89"/>
      <c r="Q33" s="235" t="s">
        <v>312</v>
      </c>
      <c r="R33" s="235" t="s">
        <v>468</v>
      </c>
      <c r="S33" s="293" t="s">
        <v>469</v>
      </c>
      <c r="T33" s="293" t="s">
        <v>3736</v>
      </c>
      <c r="U33" s="283" t="s">
        <v>3737</v>
      </c>
      <c r="V33" s="283" t="s">
        <v>471</v>
      </c>
      <c r="W33" s="285" t="s">
        <v>219</v>
      </c>
      <c r="AA33" s="286">
        <f>IF(OR(J33="Fail",ISBLANK(J33)),INDEX('Issue Code Table'!C:C,MATCH(N:N,'Issue Code Table'!A:A,0)),IF(M33="Critical",6,IF(M33="Significant",5,IF(M33="Moderate",3,2))))</f>
        <v>6</v>
      </c>
    </row>
    <row r="34" spans="1:27" s="73" customFormat="1" ht="137.5" x14ac:dyDescent="0.25">
      <c r="A34" s="270" t="s">
        <v>3738</v>
      </c>
      <c r="B34" s="293" t="s">
        <v>304</v>
      </c>
      <c r="C34" s="272" t="s">
        <v>305</v>
      </c>
      <c r="D34" s="272" t="s">
        <v>193</v>
      </c>
      <c r="E34" s="272" t="s">
        <v>473</v>
      </c>
      <c r="F34" s="272" t="s">
        <v>3739</v>
      </c>
      <c r="G34" s="272" t="s">
        <v>196</v>
      </c>
      <c r="H34" s="272" t="s">
        <v>475</v>
      </c>
      <c r="I34" s="273"/>
      <c r="J34" s="274"/>
      <c r="K34" s="275" t="s">
        <v>476</v>
      </c>
      <c r="L34" s="242"/>
      <c r="M34" s="277" t="s">
        <v>159</v>
      </c>
      <c r="N34" s="278" t="s">
        <v>457</v>
      </c>
      <c r="O34" s="279" t="s">
        <v>458</v>
      </c>
      <c r="P34" s="89"/>
      <c r="Q34" s="235" t="s">
        <v>312</v>
      </c>
      <c r="R34" s="235" t="s">
        <v>477</v>
      </c>
      <c r="S34" s="293" t="s">
        <v>3740</v>
      </c>
      <c r="T34" s="293" t="s">
        <v>3741</v>
      </c>
      <c r="U34" s="283" t="s">
        <v>3742</v>
      </c>
      <c r="V34" s="283" t="s">
        <v>480</v>
      </c>
      <c r="W34" s="285" t="s">
        <v>219</v>
      </c>
      <c r="AA34" s="286">
        <f>IF(OR(J34="Fail",ISBLANK(J34)),INDEX('Issue Code Table'!C:C,MATCH(N:N,'Issue Code Table'!A:A,0)),IF(M34="Critical",6,IF(M34="Significant",5,IF(M34="Moderate",3,2))))</f>
        <v>6</v>
      </c>
    </row>
    <row r="35" spans="1:27" s="73" customFormat="1" ht="125" x14ac:dyDescent="0.25">
      <c r="A35" s="270" t="s">
        <v>3743</v>
      </c>
      <c r="B35" s="293" t="s">
        <v>304</v>
      </c>
      <c r="C35" s="272" t="s">
        <v>305</v>
      </c>
      <c r="D35" s="272" t="s">
        <v>193</v>
      </c>
      <c r="E35" s="272" t="s">
        <v>482</v>
      </c>
      <c r="F35" s="272" t="s">
        <v>3744</v>
      </c>
      <c r="G35" s="272" t="s">
        <v>196</v>
      </c>
      <c r="H35" s="272" t="s">
        <v>484</v>
      </c>
      <c r="I35" s="273"/>
      <c r="J35" s="274"/>
      <c r="K35" s="275" t="s">
        <v>485</v>
      </c>
      <c r="L35" s="234"/>
      <c r="M35" s="277" t="s">
        <v>159</v>
      </c>
      <c r="N35" s="278" t="s">
        <v>457</v>
      </c>
      <c r="O35" s="279" t="s">
        <v>458</v>
      </c>
      <c r="P35" s="89"/>
      <c r="Q35" s="235" t="s">
        <v>312</v>
      </c>
      <c r="R35" s="235" t="s">
        <v>486</v>
      </c>
      <c r="S35" s="293" t="s">
        <v>487</v>
      </c>
      <c r="T35" s="293" t="s">
        <v>3745</v>
      </c>
      <c r="U35" s="283" t="s">
        <v>3746</v>
      </c>
      <c r="V35" s="283" t="s">
        <v>489</v>
      </c>
      <c r="W35" s="285" t="s">
        <v>219</v>
      </c>
      <c r="AA35" s="286">
        <f>IF(OR(J35="Fail",ISBLANK(J35)),INDEX('Issue Code Table'!C:C,MATCH(N:N,'Issue Code Table'!A:A,0)),IF(M35="Critical",6,IF(M35="Significant",5,IF(M35="Moderate",3,2))))</f>
        <v>6</v>
      </c>
    </row>
    <row r="36" spans="1:27" s="73" customFormat="1" ht="337.5" x14ac:dyDescent="0.25">
      <c r="A36" s="270" t="s">
        <v>3747</v>
      </c>
      <c r="B36" s="293" t="s">
        <v>304</v>
      </c>
      <c r="C36" s="272" t="s">
        <v>305</v>
      </c>
      <c r="D36" s="272" t="s">
        <v>193</v>
      </c>
      <c r="E36" s="272" t="s">
        <v>491</v>
      </c>
      <c r="F36" s="272" t="s">
        <v>3748</v>
      </c>
      <c r="G36" s="272" t="s">
        <v>196</v>
      </c>
      <c r="H36" s="272" t="s">
        <v>493</v>
      </c>
      <c r="I36" s="273"/>
      <c r="J36" s="274"/>
      <c r="K36" s="275" t="s">
        <v>494</v>
      </c>
      <c r="L36" s="234"/>
      <c r="M36" s="277" t="s">
        <v>159</v>
      </c>
      <c r="N36" s="278" t="s">
        <v>310</v>
      </c>
      <c r="O36" s="279" t="s">
        <v>311</v>
      </c>
      <c r="P36" s="89"/>
      <c r="Q36" s="235" t="s">
        <v>312</v>
      </c>
      <c r="R36" s="235" t="s">
        <v>495</v>
      </c>
      <c r="S36" s="293" t="s">
        <v>496</v>
      </c>
      <c r="T36" s="293" t="s">
        <v>3749</v>
      </c>
      <c r="U36" s="283" t="s">
        <v>3750</v>
      </c>
      <c r="V36" s="283" t="s">
        <v>498</v>
      </c>
      <c r="W36" s="285" t="s">
        <v>219</v>
      </c>
      <c r="AA36" s="286">
        <f>IF(OR(J36="Fail",ISBLANK(J36)),INDEX('Issue Code Table'!C:C,MATCH(N:N,'Issue Code Table'!A:A,0)),IF(M36="Critical",6,IF(M36="Significant",5,IF(M36="Moderate",3,2))))</f>
        <v>5</v>
      </c>
    </row>
    <row r="37" spans="1:27" s="73" customFormat="1" ht="125" x14ac:dyDescent="0.25">
      <c r="A37" s="270" t="s">
        <v>3751</v>
      </c>
      <c r="B37" s="293" t="s">
        <v>304</v>
      </c>
      <c r="C37" s="272" t="s">
        <v>305</v>
      </c>
      <c r="D37" s="272" t="s">
        <v>193</v>
      </c>
      <c r="E37" s="272" t="s">
        <v>500</v>
      </c>
      <c r="F37" s="272" t="s">
        <v>3752</v>
      </c>
      <c r="G37" s="272" t="s">
        <v>196</v>
      </c>
      <c r="H37" s="272" t="s">
        <v>502</v>
      </c>
      <c r="I37" s="273"/>
      <c r="J37" s="274"/>
      <c r="K37" s="275" t="s">
        <v>503</v>
      </c>
      <c r="L37" s="234"/>
      <c r="M37" s="277" t="s">
        <v>159</v>
      </c>
      <c r="N37" s="278" t="s">
        <v>310</v>
      </c>
      <c r="O37" s="279" t="s">
        <v>311</v>
      </c>
      <c r="P37" s="89"/>
      <c r="Q37" s="235" t="s">
        <v>312</v>
      </c>
      <c r="R37" s="235" t="s">
        <v>504</v>
      </c>
      <c r="S37" s="293" t="s">
        <v>505</v>
      </c>
      <c r="T37" s="293" t="s">
        <v>3675</v>
      </c>
      <c r="U37" s="283" t="s">
        <v>3753</v>
      </c>
      <c r="V37" s="283" t="s">
        <v>507</v>
      </c>
      <c r="W37" s="285" t="s">
        <v>219</v>
      </c>
      <c r="AA37" s="286">
        <f>IF(OR(J37="Fail",ISBLANK(J37)),INDEX('Issue Code Table'!C:C,MATCH(N:N,'Issue Code Table'!A:A,0)),IF(M37="Critical",6,IF(M37="Significant",5,IF(M37="Moderate",3,2))))</f>
        <v>5</v>
      </c>
    </row>
    <row r="38" spans="1:27" s="73" customFormat="1" ht="137.5" x14ac:dyDescent="0.25">
      <c r="A38" s="270" t="s">
        <v>3754</v>
      </c>
      <c r="B38" s="293" t="s">
        <v>304</v>
      </c>
      <c r="C38" s="272" t="s">
        <v>305</v>
      </c>
      <c r="D38" s="272" t="s">
        <v>193</v>
      </c>
      <c r="E38" s="272" t="s">
        <v>509</v>
      </c>
      <c r="F38" s="272" t="s">
        <v>3755</v>
      </c>
      <c r="G38" s="272" t="s">
        <v>196</v>
      </c>
      <c r="H38" s="272" t="s">
        <v>511</v>
      </c>
      <c r="I38" s="273"/>
      <c r="J38" s="274"/>
      <c r="K38" s="275" t="s">
        <v>512</v>
      </c>
      <c r="L38" s="234"/>
      <c r="M38" s="277" t="s">
        <v>199</v>
      </c>
      <c r="N38" s="278" t="s">
        <v>342</v>
      </c>
      <c r="O38" s="279" t="s">
        <v>343</v>
      </c>
      <c r="P38" s="89"/>
      <c r="Q38" s="235" t="s">
        <v>312</v>
      </c>
      <c r="R38" s="241" t="s">
        <v>513</v>
      </c>
      <c r="S38" s="293" t="s">
        <v>514</v>
      </c>
      <c r="T38" s="293" t="s">
        <v>3756</v>
      </c>
      <c r="U38" s="283" t="s">
        <v>3757</v>
      </c>
      <c r="V38" s="283" t="s">
        <v>516</v>
      </c>
      <c r="W38" s="285"/>
      <c r="AA38" s="286">
        <f>IF(OR(J38="Fail",ISBLANK(J38)),INDEX('Issue Code Table'!C:C,MATCH(N:N,'Issue Code Table'!A:A,0)),IF(M38="Critical",6,IF(M38="Significant",5,IF(M38="Moderate",3,2))))</f>
        <v>4</v>
      </c>
    </row>
    <row r="39" spans="1:27" s="73" customFormat="1" ht="112.5" x14ac:dyDescent="0.25">
      <c r="A39" s="270" t="s">
        <v>3758</v>
      </c>
      <c r="B39" s="293" t="s">
        <v>304</v>
      </c>
      <c r="C39" s="272" t="s">
        <v>305</v>
      </c>
      <c r="D39" s="272" t="s">
        <v>193</v>
      </c>
      <c r="E39" s="272" t="s">
        <v>518</v>
      </c>
      <c r="F39" s="272" t="s">
        <v>3759</v>
      </c>
      <c r="G39" s="272" t="s">
        <v>196</v>
      </c>
      <c r="H39" s="272" t="s">
        <v>520</v>
      </c>
      <c r="I39" s="273"/>
      <c r="J39" s="274"/>
      <c r="K39" s="275" t="s">
        <v>521</v>
      </c>
      <c r="L39" s="234"/>
      <c r="M39" s="277" t="s">
        <v>199</v>
      </c>
      <c r="N39" s="278" t="s">
        <v>342</v>
      </c>
      <c r="O39" s="279" t="s">
        <v>343</v>
      </c>
      <c r="P39" s="89"/>
      <c r="Q39" s="235" t="s">
        <v>312</v>
      </c>
      <c r="R39" s="235" t="s">
        <v>522</v>
      </c>
      <c r="S39" s="293" t="s">
        <v>523</v>
      </c>
      <c r="T39" s="293" t="s">
        <v>3760</v>
      </c>
      <c r="U39" s="283" t="s">
        <v>3761</v>
      </c>
      <c r="V39" s="283" t="s">
        <v>525</v>
      </c>
      <c r="W39" s="285"/>
      <c r="AA39" s="286">
        <f>IF(OR(J39="Fail",ISBLANK(J39)),INDEX('Issue Code Table'!C:C,MATCH(N:N,'Issue Code Table'!A:A,0)),IF(M39="Critical",6,IF(M39="Significant",5,IF(M39="Moderate",3,2))))</f>
        <v>4</v>
      </c>
    </row>
    <row r="40" spans="1:27" s="73" customFormat="1" ht="409.5" x14ac:dyDescent="0.25">
      <c r="A40" s="270" t="s">
        <v>3762</v>
      </c>
      <c r="B40" s="293" t="s">
        <v>304</v>
      </c>
      <c r="C40" s="272" t="s">
        <v>305</v>
      </c>
      <c r="D40" s="272" t="s">
        <v>193</v>
      </c>
      <c r="E40" s="272" t="s">
        <v>527</v>
      </c>
      <c r="F40" s="272" t="s">
        <v>3763</v>
      </c>
      <c r="G40" s="272" t="s">
        <v>196</v>
      </c>
      <c r="H40" s="272" t="s">
        <v>529</v>
      </c>
      <c r="I40" s="273"/>
      <c r="J40" s="274"/>
      <c r="K40" s="275" t="s">
        <v>530</v>
      </c>
      <c r="L40" s="234"/>
      <c r="M40" s="277" t="s">
        <v>159</v>
      </c>
      <c r="N40" s="278" t="s">
        <v>310</v>
      </c>
      <c r="O40" s="279" t="s">
        <v>311</v>
      </c>
      <c r="P40" s="89"/>
      <c r="Q40" s="235" t="s">
        <v>312</v>
      </c>
      <c r="R40" s="235" t="s">
        <v>531</v>
      </c>
      <c r="S40" s="293" t="s">
        <v>532</v>
      </c>
      <c r="T40" s="293" t="s">
        <v>3764</v>
      </c>
      <c r="U40" s="283" t="s">
        <v>3765</v>
      </c>
      <c r="V40" s="283" t="s">
        <v>534</v>
      </c>
      <c r="W40" s="285" t="s">
        <v>219</v>
      </c>
      <c r="AA40" s="286">
        <f>IF(OR(J40="Fail",ISBLANK(J40)),INDEX('Issue Code Table'!C:C,MATCH(N:N,'Issue Code Table'!A:A,0)),IF(M40="Critical",6,IF(M40="Significant",5,IF(M40="Moderate",3,2))))</f>
        <v>5</v>
      </c>
    </row>
    <row r="41" spans="1:27" s="73" customFormat="1" ht="137.5" x14ac:dyDescent="0.25">
      <c r="A41" s="270" t="s">
        <v>3766</v>
      </c>
      <c r="B41" s="293" t="s">
        <v>304</v>
      </c>
      <c r="C41" s="272" t="s">
        <v>305</v>
      </c>
      <c r="D41" s="272" t="s">
        <v>193</v>
      </c>
      <c r="E41" s="272" t="s">
        <v>3767</v>
      </c>
      <c r="F41" s="272" t="s">
        <v>3768</v>
      </c>
      <c r="G41" s="272" t="s">
        <v>196</v>
      </c>
      <c r="H41" s="272" t="s">
        <v>3769</v>
      </c>
      <c r="I41" s="273"/>
      <c r="J41" s="248"/>
      <c r="K41" s="248" t="s">
        <v>3769</v>
      </c>
      <c r="L41" s="248"/>
      <c r="M41" s="277" t="s">
        <v>199</v>
      </c>
      <c r="N41" s="278" t="s">
        <v>342</v>
      </c>
      <c r="O41" s="279" t="s">
        <v>343</v>
      </c>
      <c r="P41" s="89"/>
      <c r="Q41" s="235" t="s">
        <v>312</v>
      </c>
      <c r="R41" s="235" t="s">
        <v>540</v>
      </c>
      <c r="S41" s="293" t="s">
        <v>3770</v>
      </c>
      <c r="T41" s="293" t="s">
        <v>3675</v>
      </c>
      <c r="U41" s="283" t="s">
        <v>3771</v>
      </c>
      <c r="V41" s="283" t="s">
        <v>3772</v>
      </c>
      <c r="W41" s="285"/>
      <c r="AA41" s="286">
        <f>IF(OR(J41="Fail",ISBLANK(J41)),INDEX('Issue Code Table'!C:C,MATCH(N:N,'Issue Code Table'!A:A,0)),IF(M41="Critical",6,IF(M41="Significant",5,IF(M41="Moderate",3,2))))</f>
        <v>4</v>
      </c>
    </row>
    <row r="42" spans="1:27" s="73" customFormat="1" ht="150" x14ac:dyDescent="0.25">
      <c r="A42" s="270" t="s">
        <v>3773</v>
      </c>
      <c r="B42" s="293" t="s">
        <v>304</v>
      </c>
      <c r="C42" s="272" t="s">
        <v>305</v>
      </c>
      <c r="D42" s="272" t="s">
        <v>193</v>
      </c>
      <c r="E42" s="272" t="s">
        <v>536</v>
      </c>
      <c r="F42" s="272" t="s">
        <v>3774</v>
      </c>
      <c r="G42" s="272" t="s">
        <v>196</v>
      </c>
      <c r="H42" s="272" t="s">
        <v>538</v>
      </c>
      <c r="I42" s="273"/>
      <c r="J42" s="248"/>
      <c r="K42" s="248" t="s">
        <v>539</v>
      </c>
      <c r="L42" s="248"/>
      <c r="M42" s="277" t="s">
        <v>199</v>
      </c>
      <c r="N42" s="278" t="s">
        <v>342</v>
      </c>
      <c r="O42" s="279" t="s">
        <v>343</v>
      </c>
      <c r="P42" s="89"/>
      <c r="Q42" s="235" t="s">
        <v>312</v>
      </c>
      <c r="R42" s="241" t="s">
        <v>549</v>
      </c>
      <c r="S42" s="293" t="s">
        <v>541</v>
      </c>
      <c r="T42" s="293" t="s">
        <v>3775</v>
      </c>
      <c r="U42" s="283" t="s">
        <v>3776</v>
      </c>
      <c r="V42" s="283" t="s">
        <v>543</v>
      </c>
      <c r="W42" s="285"/>
      <c r="AA42" s="286">
        <f>IF(OR(J42="Fail",ISBLANK(J42)),INDEX('Issue Code Table'!C:C,MATCH(N:N,'Issue Code Table'!A:A,0)),IF(M42="Critical",6,IF(M42="Significant",5,IF(M42="Moderate",3,2))))</f>
        <v>4</v>
      </c>
    </row>
    <row r="43" spans="1:27" s="73" customFormat="1" ht="87.5" x14ac:dyDescent="0.25">
      <c r="A43" s="270" t="s">
        <v>3777</v>
      </c>
      <c r="B43" s="293" t="s">
        <v>304</v>
      </c>
      <c r="C43" s="272" t="s">
        <v>305</v>
      </c>
      <c r="D43" s="272" t="s">
        <v>193</v>
      </c>
      <c r="E43" s="272" t="s">
        <v>545</v>
      </c>
      <c r="F43" s="272" t="s">
        <v>3778</v>
      </c>
      <c r="G43" s="272" t="s">
        <v>196</v>
      </c>
      <c r="H43" s="272" t="s">
        <v>547</v>
      </c>
      <c r="I43" s="273"/>
      <c r="J43" s="248"/>
      <c r="K43" s="248" t="s">
        <v>548</v>
      </c>
      <c r="L43" s="248"/>
      <c r="M43" s="277" t="s">
        <v>199</v>
      </c>
      <c r="N43" s="278" t="s">
        <v>342</v>
      </c>
      <c r="O43" s="279" t="s">
        <v>343</v>
      </c>
      <c r="P43" s="89"/>
      <c r="Q43" s="235" t="s">
        <v>312</v>
      </c>
      <c r="R43" s="235" t="s">
        <v>3779</v>
      </c>
      <c r="S43" s="293" t="s">
        <v>550</v>
      </c>
      <c r="T43" s="293" t="s">
        <v>3675</v>
      </c>
      <c r="U43" s="283" t="s">
        <v>3780</v>
      </c>
      <c r="V43" s="283" t="s">
        <v>552</v>
      </c>
      <c r="W43" s="285"/>
      <c r="AA43" s="286">
        <f>IF(OR(J43="Fail",ISBLANK(J43)),INDEX('Issue Code Table'!C:C,MATCH(N:N,'Issue Code Table'!A:A,0)),IF(M43="Critical",6,IF(M43="Significant",5,IF(M43="Moderate",3,2))))</f>
        <v>4</v>
      </c>
    </row>
    <row r="44" spans="1:27" s="73" customFormat="1" ht="112.5" x14ac:dyDescent="0.25">
      <c r="A44" s="270" t="s">
        <v>3781</v>
      </c>
      <c r="B44" s="293" t="s">
        <v>304</v>
      </c>
      <c r="C44" s="272" t="s">
        <v>305</v>
      </c>
      <c r="D44" s="272" t="s">
        <v>193</v>
      </c>
      <c r="E44" s="272" t="s">
        <v>554</v>
      </c>
      <c r="F44" s="272" t="s">
        <v>3782</v>
      </c>
      <c r="G44" s="272" t="s">
        <v>196</v>
      </c>
      <c r="H44" s="272" t="s">
        <v>556</v>
      </c>
      <c r="I44" s="273"/>
      <c r="J44" s="248"/>
      <c r="K44" s="248" t="s">
        <v>557</v>
      </c>
      <c r="L44" s="248"/>
      <c r="M44" s="277" t="s">
        <v>199</v>
      </c>
      <c r="N44" s="278" t="s">
        <v>342</v>
      </c>
      <c r="O44" s="279" t="s">
        <v>343</v>
      </c>
      <c r="P44" s="89"/>
      <c r="Q44" s="235" t="s">
        <v>312</v>
      </c>
      <c r="R44" s="235" t="s">
        <v>569</v>
      </c>
      <c r="S44" s="293" t="s">
        <v>559</v>
      </c>
      <c r="T44" s="293" t="s">
        <v>3675</v>
      </c>
      <c r="U44" s="283" t="s">
        <v>3783</v>
      </c>
      <c r="V44" s="283" t="s">
        <v>561</v>
      </c>
      <c r="W44" s="285"/>
      <c r="AA44" s="286">
        <f>IF(OR(J44="Fail",ISBLANK(J44)),INDEX('Issue Code Table'!C:C,MATCH(N:N,'Issue Code Table'!A:A,0)),IF(M44="Critical",6,IF(M44="Significant",5,IF(M44="Moderate",3,2))))</f>
        <v>4</v>
      </c>
    </row>
    <row r="45" spans="1:27" s="73" customFormat="1" ht="100" x14ac:dyDescent="0.25">
      <c r="A45" s="270" t="s">
        <v>3784</v>
      </c>
      <c r="B45" s="271" t="s">
        <v>563</v>
      </c>
      <c r="C45" s="272" t="s">
        <v>564</v>
      </c>
      <c r="D45" s="272" t="s">
        <v>193</v>
      </c>
      <c r="E45" s="272" t="s">
        <v>565</v>
      </c>
      <c r="F45" s="272" t="s">
        <v>3785</v>
      </c>
      <c r="G45" s="272" t="s">
        <v>196</v>
      </c>
      <c r="H45" s="272" t="s">
        <v>567</v>
      </c>
      <c r="I45" s="273"/>
      <c r="J45" s="248"/>
      <c r="K45" s="248" t="s">
        <v>568</v>
      </c>
      <c r="L45" s="248"/>
      <c r="M45" s="277" t="s">
        <v>199</v>
      </c>
      <c r="N45" s="278" t="s">
        <v>342</v>
      </c>
      <c r="O45" s="279" t="s">
        <v>343</v>
      </c>
      <c r="P45" s="89"/>
      <c r="Q45" s="235" t="s">
        <v>312</v>
      </c>
      <c r="R45" s="235" t="s">
        <v>578</v>
      </c>
      <c r="S45" s="293" t="s">
        <v>570</v>
      </c>
      <c r="T45" s="293" t="s">
        <v>3675</v>
      </c>
      <c r="U45" s="283" t="s">
        <v>3786</v>
      </c>
      <c r="V45" s="283" t="s">
        <v>572</v>
      </c>
      <c r="W45" s="285"/>
      <c r="AA45" s="286">
        <f>IF(OR(J45="Fail",ISBLANK(J45)),INDEX('Issue Code Table'!C:C,MATCH(N:N,'Issue Code Table'!A:A,0)),IF(M45="Critical",6,IF(M45="Significant",5,IF(M45="Moderate",3,2))))</f>
        <v>4</v>
      </c>
    </row>
    <row r="46" spans="1:27" s="73" customFormat="1" ht="150" x14ac:dyDescent="0.25">
      <c r="A46" s="270" t="s">
        <v>3787</v>
      </c>
      <c r="B46" s="293" t="s">
        <v>304</v>
      </c>
      <c r="C46" s="272" t="s">
        <v>305</v>
      </c>
      <c r="D46" s="272" t="s">
        <v>193</v>
      </c>
      <c r="E46" s="272" t="s">
        <v>574</v>
      </c>
      <c r="F46" s="272" t="s">
        <v>3788</v>
      </c>
      <c r="G46" s="272" t="s">
        <v>196</v>
      </c>
      <c r="H46" s="272" t="s">
        <v>576</v>
      </c>
      <c r="I46" s="273"/>
      <c r="J46" s="248"/>
      <c r="K46" s="248" t="s">
        <v>577</v>
      </c>
      <c r="L46" s="248"/>
      <c r="M46" s="277" t="s">
        <v>199</v>
      </c>
      <c r="N46" s="278" t="s">
        <v>342</v>
      </c>
      <c r="O46" s="279" t="s">
        <v>343</v>
      </c>
      <c r="P46" s="89"/>
      <c r="Q46" s="235" t="s">
        <v>312</v>
      </c>
      <c r="R46" s="235" t="s">
        <v>587</v>
      </c>
      <c r="S46" s="293" t="s">
        <v>579</v>
      </c>
      <c r="T46" s="293" t="s">
        <v>3675</v>
      </c>
      <c r="U46" s="283" t="s">
        <v>3789</v>
      </c>
      <c r="V46" s="283" t="s">
        <v>581</v>
      </c>
      <c r="W46" s="285"/>
      <c r="AA46" s="286">
        <f>IF(OR(J46="Fail",ISBLANK(J46)),INDEX('Issue Code Table'!C:C,MATCH(N:N,'Issue Code Table'!A:A,0)),IF(M46="Critical",6,IF(M46="Significant",5,IF(M46="Moderate",3,2))))</f>
        <v>4</v>
      </c>
    </row>
    <row r="47" spans="1:27" s="73" customFormat="1" ht="87.5" x14ac:dyDescent="0.25">
      <c r="A47" s="270" t="s">
        <v>3790</v>
      </c>
      <c r="B47" s="293" t="s">
        <v>304</v>
      </c>
      <c r="C47" s="272" t="s">
        <v>305</v>
      </c>
      <c r="D47" s="272" t="s">
        <v>193</v>
      </c>
      <c r="E47" s="272" t="s">
        <v>583</v>
      </c>
      <c r="F47" s="272" t="s">
        <v>3791</v>
      </c>
      <c r="G47" s="272" t="s">
        <v>196</v>
      </c>
      <c r="H47" s="272" t="s">
        <v>585</v>
      </c>
      <c r="I47" s="273"/>
      <c r="J47" s="248"/>
      <c r="K47" s="248" t="s">
        <v>586</v>
      </c>
      <c r="L47" s="248"/>
      <c r="M47" s="277" t="s">
        <v>199</v>
      </c>
      <c r="N47" s="278" t="s">
        <v>342</v>
      </c>
      <c r="O47" s="279" t="s">
        <v>343</v>
      </c>
      <c r="P47" s="89"/>
      <c r="Q47" s="235" t="s">
        <v>312</v>
      </c>
      <c r="R47" s="235" t="s">
        <v>596</v>
      </c>
      <c r="S47" s="293" t="s">
        <v>588</v>
      </c>
      <c r="T47" s="293" t="s">
        <v>3675</v>
      </c>
      <c r="U47" s="283" t="s">
        <v>3792</v>
      </c>
      <c r="V47" s="283" t="s">
        <v>590</v>
      </c>
      <c r="W47" s="285"/>
      <c r="AA47" s="286">
        <f>IF(OR(J47="Fail",ISBLANK(J47)),INDEX('Issue Code Table'!C:C,MATCH(N:N,'Issue Code Table'!A:A,0)),IF(M47="Critical",6,IF(M47="Significant",5,IF(M47="Moderate",3,2))))</f>
        <v>4</v>
      </c>
    </row>
    <row r="48" spans="1:27" s="73" customFormat="1" ht="175" x14ac:dyDescent="0.25">
      <c r="A48" s="270" t="s">
        <v>3793</v>
      </c>
      <c r="B48" s="293" t="s">
        <v>304</v>
      </c>
      <c r="C48" s="272" t="s">
        <v>305</v>
      </c>
      <c r="D48" s="272" t="s">
        <v>193</v>
      </c>
      <c r="E48" s="272" t="s">
        <v>592</v>
      </c>
      <c r="F48" s="272" t="s">
        <v>3794</v>
      </c>
      <c r="G48" s="272" t="s">
        <v>196</v>
      </c>
      <c r="H48" s="272" t="s">
        <v>594</v>
      </c>
      <c r="I48" s="273"/>
      <c r="J48" s="248"/>
      <c r="K48" s="248" t="s">
        <v>595</v>
      </c>
      <c r="L48" s="248"/>
      <c r="M48" s="277" t="s">
        <v>199</v>
      </c>
      <c r="N48" s="278" t="s">
        <v>342</v>
      </c>
      <c r="O48" s="279" t="s">
        <v>343</v>
      </c>
      <c r="P48" s="89"/>
      <c r="Q48" s="235" t="s">
        <v>312</v>
      </c>
      <c r="R48" s="235" t="s">
        <v>605</v>
      </c>
      <c r="S48" s="293" t="s">
        <v>597</v>
      </c>
      <c r="T48" s="293" t="s">
        <v>3675</v>
      </c>
      <c r="U48" s="283" t="s">
        <v>3795</v>
      </c>
      <c r="V48" s="283" t="s">
        <v>599</v>
      </c>
      <c r="W48" s="285"/>
      <c r="AA48" s="286">
        <f>IF(OR(J48="Fail",ISBLANK(J48)),INDEX('Issue Code Table'!C:C,MATCH(N:N,'Issue Code Table'!A:A,0)),IF(M48="Critical",6,IF(M48="Significant",5,IF(M48="Moderate",3,2))))</f>
        <v>4</v>
      </c>
    </row>
    <row r="49" spans="1:27" s="73" customFormat="1" ht="100" x14ac:dyDescent="0.25">
      <c r="A49" s="270" t="s">
        <v>3796</v>
      </c>
      <c r="B49" s="271" t="s">
        <v>327</v>
      </c>
      <c r="C49" s="272" t="s">
        <v>328</v>
      </c>
      <c r="D49" s="272" t="s">
        <v>193</v>
      </c>
      <c r="E49" s="272" t="s">
        <v>601</v>
      </c>
      <c r="F49" s="272" t="s">
        <v>3797</v>
      </c>
      <c r="G49" s="272" t="s">
        <v>196</v>
      </c>
      <c r="H49" s="272" t="s">
        <v>603</v>
      </c>
      <c r="I49" s="273"/>
      <c r="J49" s="248"/>
      <c r="K49" s="248" t="s">
        <v>604</v>
      </c>
      <c r="L49" s="248"/>
      <c r="M49" s="277" t="s">
        <v>199</v>
      </c>
      <c r="N49" s="278" t="s">
        <v>342</v>
      </c>
      <c r="O49" s="279" t="s">
        <v>343</v>
      </c>
      <c r="P49" s="89"/>
      <c r="Q49" s="235" t="s">
        <v>312</v>
      </c>
      <c r="R49" s="235" t="s">
        <v>614</v>
      </c>
      <c r="S49" s="293" t="s">
        <v>606</v>
      </c>
      <c r="T49" s="293" t="s">
        <v>3675</v>
      </c>
      <c r="U49" s="283" t="s">
        <v>3798</v>
      </c>
      <c r="V49" s="283" t="s">
        <v>608</v>
      </c>
      <c r="W49" s="285"/>
      <c r="AA49" s="286">
        <f>IF(OR(J49="Fail",ISBLANK(J49)),INDEX('Issue Code Table'!C:C,MATCH(N:N,'Issue Code Table'!A:A,0)),IF(M49="Critical",6,IF(M49="Significant",5,IF(M49="Moderate",3,2))))</f>
        <v>4</v>
      </c>
    </row>
    <row r="50" spans="1:27" s="73" customFormat="1" ht="137.5" x14ac:dyDescent="0.25">
      <c r="A50" s="270" t="s">
        <v>3799</v>
      </c>
      <c r="B50" s="271" t="s">
        <v>327</v>
      </c>
      <c r="C50" s="272" t="s">
        <v>328</v>
      </c>
      <c r="D50" s="272" t="s">
        <v>193</v>
      </c>
      <c r="E50" s="272" t="s">
        <v>610</v>
      </c>
      <c r="F50" s="272" t="s">
        <v>3800</v>
      </c>
      <c r="G50" s="272" t="s">
        <v>196</v>
      </c>
      <c r="H50" s="272" t="s">
        <v>612</v>
      </c>
      <c r="I50" s="273"/>
      <c r="J50" s="248"/>
      <c r="K50" s="248" t="s">
        <v>613</v>
      </c>
      <c r="L50" s="248"/>
      <c r="M50" s="277" t="s">
        <v>199</v>
      </c>
      <c r="N50" s="278" t="s">
        <v>342</v>
      </c>
      <c r="O50" s="279" t="s">
        <v>343</v>
      </c>
      <c r="P50" s="89"/>
      <c r="Q50" s="235" t="s">
        <v>312</v>
      </c>
      <c r="R50" s="235" t="s">
        <v>623</v>
      </c>
      <c r="S50" s="293" t="s">
        <v>615</v>
      </c>
      <c r="T50" s="293" t="s">
        <v>3801</v>
      </c>
      <c r="U50" s="283" t="s">
        <v>3802</v>
      </c>
      <c r="V50" s="283" t="s">
        <v>617</v>
      </c>
      <c r="W50" s="285"/>
      <c r="AA50" s="286">
        <f>IF(OR(J50="Fail",ISBLANK(J50)),INDEX('Issue Code Table'!C:C,MATCH(N:N,'Issue Code Table'!A:A,0)),IF(M50="Critical",6,IF(M50="Significant",5,IF(M50="Moderate",3,2))))</f>
        <v>4</v>
      </c>
    </row>
    <row r="51" spans="1:27" s="73" customFormat="1" ht="175" x14ac:dyDescent="0.25">
      <c r="A51" s="270" t="s">
        <v>3803</v>
      </c>
      <c r="B51" s="293" t="s">
        <v>304</v>
      </c>
      <c r="C51" s="272" t="s">
        <v>305</v>
      </c>
      <c r="D51" s="272" t="s">
        <v>193</v>
      </c>
      <c r="E51" s="272" t="s">
        <v>619</v>
      </c>
      <c r="F51" s="272" t="s">
        <v>3804</v>
      </c>
      <c r="G51" s="272" t="s">
        <v>196</v>
      </c>
      <c r="H51" s="272" t="s">
        <v>621</v>
      </c>
      <c r="I51" s="273"/>
      <c r="J51" s="248"/>
      <c r="K51" s="248" t="s">
        <v>622</v>
      </c>
      <c r="L51" s="248"/>
      <c r="M51" s="277" t="s">
        <v>199</v>
      </c>
      <c r="N51" s="278" t="s">
        <v>342</v>
      </c>
      <c r="O51" s="279" t="s">
        <v>343</v>
      </c>
      <c r="P51" s="89"/>
      <c r="Q51" s="235" t="s">
        <v>312</v>
      </c>
      <c r="R51" s="235" t="s">
        <v>632</v>
      </c>
      <c r="S51" s="293" t="s">
        <v>624</v>
      </c>
      <c r="T51" s="293" t="s">
        <v>3805</v>
      </c>
      <c r="U51" s="283" t="s">
        <v>3806</v>
      </c>
      <c r="V51" s="283" t="s">
        <v>626</v>
      </c>
      <c r="W51" s="285"/>
      <c r="AA51" s="286">
        <f>IF(OR(J51="Fail",ISBLANK(J51)),INDEX('Issue Code Table'!C:C,MATCH(N:N,'Issue Code Table'!A:A,0)),IF(M51="Critical",6,IF(M51="Significant",5,IF(M51="Moderate",3,2))))</f>
        <v>4</v>
      </c>
    </row>
    <row r="52" spans="1:27" s="73" customFormat="1" ht="100" x14ac:dyDescent="0.25">
      <c r="A52" s="270" t="s">
        <v>3807</v>
      </c>
      <c r="B52" s="293" t="s">
        <v>304</v>
      </c>
      <c r="C52" s="272" t="s">
        <v>305</v>
      </c>
      <c r="D52" s="272" t="s">
        <v>193</v>
      </c>
      <c r="E52" s="272" t="s">
        <v>628</v>
      </c>
      <c r="F52" s="272" t="s">
        <v>3808</v>
      </c>
      <c r="G52" s="272" t="s">
        <v>196</v>
      </c>
      <c r="H52" s="272" t="s">
        <v>630</v>
      </c>
      <c r="I52" s="273"/>
      <c r="J52" s="248"/>
      <c r="K52" s="248" t="s">
        <v>631</v>
      </c>
      <c r="L52" s="248"/>
      <c r="M52" s="277" t="s">
        <v>199</v>
      </c>
      <c r="N52" s="278" t="s">
        <v>342</v>
      </c>
      <c r="O52" s="279" t="s">
        <v>343</v>
      </c>
      <c r="P52" s="89"/>
      <c r="Q52" s="235" t="s">
        <v>312</v>
      </c>
      <c r="R52" s="241" t="s">
        <v>641</v>
      </c>
      <c r="S52" s="293" t="s">
        <v>633</v>
      </c>
      <c r="T52" s="293" t="s">
        <v>3809</v>
      </c>
      <c r="U52" s="283" t="s">
        <v>3810</v>
      </c>
      <c r="V52" s="283" t="s">
        <v>635</v>
      </c>
      <c r="W52" s="285"/>
      <c r="AA52" s="286">
        <f>IF(OR(J52="Fail",ISBLANK(J52)),INDEX('Issue Code Table'!C:C,MATCH(N:N,'Issue Code Table'!A:A,0)),IF(M52="Critical",6,IF(M52="Significant",5,IF(M52="Moderate",3,2))))</f>
        <v>4</v>
      </c>
    </row>
    <row r="53" spans="1:27" s="73" customFormat="1" ht="137.5" x14ac:dyDescent="0.25">
      <c r="A53" s="270" t="s">
        <v>3811</v>
      </c>
      <c r="B53" s="293" t="s">
        <v>304</v>
      </c>
      <c r="C53" s="272" t="s">
        <v>305</v>
      </c>
      <c r="D53" s="272" t="s">
        <v>193</v>
      </c>
      <c r="E53" s="272" t="s">
        <v>637</v>
      </c>
      <c r="F53" s="272" t="s">
        <v>3812</v>
      </c>
      <c r="G53" s="272" t="s">
        <v>196</v>
      </c>
      <c r="H53" s="272" t="s">
        <v>639</v>
      </c>
      <c r="I53" s="273"/>
      <c r="J53" s="248"/>
      <c r="K53" s="248" t="s">
        <v>640</v>
      </c>
      <c r="L53" s="248"/>
      <c r="M53" s="277" t="s">
        <v>159</v>
      </c>
      <c r="N53" s="278" t="s">
        <v>310</v>
      </c>
      <c r="O53" s="279" t="s">
        <v>311</v>
      </c>
      <c r="P53" s="89"/>
      <c r="Q53" s="235" t="s">
        <v>312</v>
      </c>
      <c r="R53" s="235" t="s">
        <v>3813</v>
      </c>
      <c r="S53" s="293" t="s">
        <v>642</v>
      </c>
      <c r="T53" s="293" t="s">
        <v>3675</v>
      </c>
      <c r="U53" s="283" t="s">
        <v>3814</v>
      </c>
      <c r="V53" s="283" t="s">
        <v>644</v>
      </c>
      <c r="W53" s="285" t="s">
        <v>219</v>
      </c>
      <c r="AA53" s="286">
        <f>IF(OR(J53="Fail",ISBLANK(J53)),INDEX('Issue Code Table'!C:C,MATCH(N:N,'Issue Code Table'!A:A,0)),IF(M53="Critical",6,IF(M53="Significant",5,IF(M53="Moderate",3,2))))</f>
        <v>5</v>
      </c>
    </row>
    <row r="54" spans="1:27" s="73" customFormat="1" ht="175" x14ac:dyDescent="0.25">
      <c r="A54" s="270" t="s">
        <v>3815</v>
      </c>
      <c r="B54" s="271" t="s">
        <v>327</v>
      </c>
      <c r="C54" s="272" t="s">
        <v>328</v>
      </c>
      <c r="D54" s="272" t="s">
        <v>193</v>
      </c>
      <c r="E54" s="272" t="s">
        <v>3816</v>
      </c>
      <c r="F54" s="272" t="s">
        <v>3817</v>
      </c>
      <c r="G54" s="272" t="s">
        <v>196</v>
      </c>
      <c r="H54" s="272" t="s">
        <v>648</v>
      </c>
      <c r="I54" s="273"/>
      <c r="J54" s="248"/>
      <c r="K54" s="248" t="s">
        <v>649</v>
      </c>
      <c r="L54" s="248"/>
      <c r="M54" s="277" t="s">
        <v>159</v>
      </c>
      <c r="N54" s="278" t="s">
        <v>650</v>
      </c>
      <c r="O54" s="279" t="s">
        <v>651</v>
      </c>
      <c r="P54" s="89"/>
      <c r="Q54" s="235" t="s">
        <v>652</v>
      </c>
      <c r="R54" s="235" t="s">
        <v>653</v>
      </c>
      <c r="S54" s="293" t="s">
        <v>654</v>
      </c>
      <c r="T54" s="293" t="s">
        <v>3818</v>
      </c>
      <c r="U54" s="283" t="s">
        <v>3819</v>
      </c>
      <c r="V54" s="283" t="s">
        <v>656</v>
      </c>
      <c r="W54" s="285" t="s">
        <v>219</v>
      </c>
      <c r="AA54" s="286">
        <f>IF(OR(J54="Fail",ISBLANK(J54)),INDEX('Issue Code Table'!C:C,MATCH(N:N,'Issue Code Table'!A:A,0)),IF(M54="Critical",6,IF(M54="Significant",5,IF(M54="Moderate",3,2))))</f>
        <v>6</v>
      </c>
    </row>
    <row r="55" spans="1:27" s="73" customFormat="1" ht="100" x14ac:dyDescent="0.25">
      <c r="A55" s="270" t="s">
        <v>3820</v>
      </c>
      <c r="B55" s="243" t="s">
        <v>658</v>
      </c>
      <c r="C55" s="272" t="s">
        <v>659</v>
      </c>
      <c r="D55" s="272" t="s">
        <v>193</v>
      </c>
      <c r="E55" s="272" t="s">
        <v>660</v>
      </c>
      <c r="F55" s="272" t="s">
        <v>3821</v>
      </c>
      <c r="G55" s="272" t="s">
        <v>3822</v>
      </c>
      <c r="H55" s="272" t="s">
        <v>663</v>
      </c>
      <c r="I55" s="273"/>
      <c r="J55" s="248"/>
      <c r="K55" s="248" t="s">
        <v>664</v>
      </c>
      <c r="L55" s="248"/>
      <c r="M55" s="277" t="s">
        <v>199</v>
      </c>
      <c r="N55" s="278" t="s">
        <v>665</v>
      </c>
      <c r="O55" s="279" t="s">
        <v>666</v>
      </c>
      <c r="P55" s="89"/>
      <c r="Q55" s="235" t="s">
        <v>652</v>
      </c>
      <c r="R55" s="235" t="s">
        <v>667</v>
      </c>
      <c r="S55" s="293" t="s">
        <v>668</v>
      </c>
      <c r="T55" s="293" t="s">
        <v>3823</v>
      </c>
      <c r="U55" s="283" t="s">
        <v>3824</v>
      </c>
      <c r="V55" s="283" t="s">
        <v>670</v>
      </c>
      <c r="W55" s="285"/>
      <c r="AA55" s="286">
        <f>IF(OR(J55="Fail",ISBLANK(J55)),INDEX('Issue Code Table'!C:C,MATCH(N:N,'Issue Code Table'!A:A,0)),IF(M55="Critical",6,IF(M55="Significant",5,IF(M55="Moderate",3,2))))</f>
        <v>4</v>
      </c>
    </row>
    <row r="56" spans="1:27" s="73" customFormat="1" ht="162.5" x14ac:dyDescent="0.25">
      <c r="A56" s="270" t="s">
        <v>3825</v>
      </c>
      <c r="B56" s="271" t="s">
        <v>327</v>
      </c>
      <c r="C56" s="272" t="s">
        <v>328</v>
      </c>
      <c r="D56" s="272" t="s">
        <v>193</v>
      </c>
      <c r="E56" s="272" t="s">
        <v>3826</v>
      </c>
      <c r="F56" s="272" t="s">
        <v>3827</v>
      </c>
      <c r="G56" s="272" t="s">
        <v>196</v>
      </c>
      <c r="H56" s="272" t="s">
        <v>674</v>
      </c>
      <c r="I56" s="273"/>
      <c r="J56" s="248"/>
      <c r="K56" s="248" t="s">
        <v>675</v>
      </c>
      <c r="L56" s="248"/>
      <c r="M56" s="277" t="s">
        <v>159</v>
      </c>
      <c r="N56" s="278" t="s">
        <v>457</v>
      </c>
      <c r="O56" s="279" t="s">
        <v>458</v>
      </c>
      <c r="P56" s="89"/>
      <c r="Q56" s="235" t="s">
        <v>652</v>
      </c>
      <c r="R56" s="235" t="s">
        <v>676</v>
      </c>
      <c r="S56" s="293" t="s">
        <v>677</v>
      </c>
      <c r="T56" s="293" t="s">
        <v>3828</v>
      </c>
      <c r="U56" s="283" t="s">
        <v>3829</v>
      </c>
      <c r="V56" s="283" t="s">
        <v>679</v>
      </c>
      <c r="W56" s="285" t="s">
        <v>219</v>
      </c>
      <c r="AA56" s="286">
        <f>IF(OR(J56="Fail",ISBLANK(J56)),INDEX('Issue Code Table'!C:C,MATCH(N:N,'Issue Code Table'!A:A,0)),IF(M56="Critical",6,IF(M56="Significant",5,IF(M56="Moderate",3,2))))</f>
        <v>6</v>
      </c>
    </row>
    <row r="57" spans="1:27" s="73" customFormat="1" ht="150" x14ac:dyDescent="0.25">
      <c r="A57" s="270" t="s">
        <v>3830</v>
      </c>
      <c r="B57" s="271" t="s">
        <v>191</v>
      </c>
      <c r="C57" s="272" t="s">
        <v>192</v>
      </c>
      <c r="D57" s="272" t="s">
        <v>193</v>
      </c>
      <c r="E57" s="272" t="s">
        <v>3831</v>
      </c>
      <c r="F57" s="272" t="s">
        <v>3832</v>
      </c>
      <c r="G57" s="272" t="s">
        <v>3833</v>
      </c>
      <c r="H57" s="272" t="s">
        <v>684</v>
      </c>
      <c r="I57" s="273"/>
      <c r="J57" s="248"/>
      <c r="K57" s="248" t="s">
        <v>685</v>
      </c>
      <c r="L57" s="248"/>
      <c r="M57" s="277" t="s">
        <v>159</v>
      </c>
      <c r="N57" s="278" t="s">
        <v>686</v>
      </c>
      <c r="O57" s="279" t="s">
        <v>687</v>
      </c>
      <c r="P57" s="89"/>
      <c r="Q57" s="235" t="s">
        <v>652</v>
      </c>
      <c r="R57" s="235" t="s">
        <v>688</v>
      </c>
      <c r="S57" s="293" t="s">
        <v>689</v>
      </c>
      <c r="T57" s="293" t="s">
        <v>3675</v>
      </c>
      <c r="U57" s="283" t="s">
        <v>3834</v>
      </c>
      <c r="V57" s="283" t="s">
        <v>691</v>
      </c>
      <c r="W57" s="285" t="s">
        <v>219</v>
      </c>
      <c r="AA57" s="286">
        <f>IF(OR(J57="Fail",ISBLANK(J57)),INDEX('Issue Code Table'!C:C,MATCH(N:N,'Issue Code Table'!A:A,0)),IF(M57="Critical",6,IF(M57="Significant",5,IF(M57="Moderate",3,2))))</f>
        <v>5</v>
      </c>
    </row>
    <row r="58" spans="1:27" s="73" customFormat="1" ht="187.5" x14ac:dyDescent="0.25">
      <c r="A58" s="270" t="s">
        <v>3835</v>
      </c>
      <c r="B58" s="271" t="s">
        <v>327</v>
      </c>
      <c r="C58" s="272" t="s">
        <v>328</v>
      </c>
      <c r="D58" s="272" t="s">
        <v>193</v>
      </c>
      <c r="E58" s="272" t="s">
        <v>693</v>
      </c>
      <c r="F58" s="272" t="s">
        <v>694</v>
      </c>
      <c r="G58" s="272" t="s">
        <v>196</v>
      </c>
      <c r="H58" s="272" t="s">
        <v>695</v>
      </c>
      <c r="I58" s="273"/>
      <c r="J58" s="248"/>
      <c r="K58" s="248" t="s">
        <v>696</v>
      </c>
      <c r="L58" s="248"/>
      <c r="M58" s="277" t="s">
        <v>402</v>
      </c>
      <c r="N58" s="278" t="s">
        <v>650</v>
      </c>
      <c r="O58" s="279" t="s">
        <v>651</v>
      </c>
      <c r="P58" s="89"/>
      <c r="Q58" s="235" t="s">
        <v>652</v>
      </c>
      <c r="R58" s="235" t="s">
        <v>697</v>
      </c>
      <c r="S58" s="293" t="s">
        <v>698</v>
      </c>
      <c r="T58" s="293" t="s">
        <v>3836</v>
      </c>
      <c r="U58" s="283" t="s">
        <v>3837</v>
      </c>
      <c r="V58" s="283" t="s">
        <v>700</v>
      </c>
      <c r="W58" s="285"/>
      <c r="AA58" s="286">
        <f>IF(OR(J58="Fail",ISBLANK(J58)),INDEX('Issue Code Table'!C:C,MATCH(N:N,'Issue Code Table'!A:A,0)),IF(M58="Critical",6,IF(M58="Significant",5,IF(M58="Moderate",3,2))))</f>
        <v>6</v>
      </c>
    </row>
    <row r="59" spans="1:27" s="73" customFormat="1" ht="75" x14ac:dyDescent="0.25">
      <c r="A59" s="270" t="s">
        <v>3838</v>
      </c>
      <c r="B59" s="271" t="s">
        <v>327</v>
      </c>
      <c r="C59" s="272" t="s">
        <v>328</v>
      </c>
      <c r="D59" s="272" t="s">
        <v>193</v>
      </c>
      <c r="E59" s="272" t="s">
        <v>702</v>
      </c>
      <c r="F59" s="272" t="s">
        <v>703</v>
      </c>
      <c r="G59" s="272" t="s">
        <v>196</v>
      </c>
      <c r="H59" s="272" t="s">
        <v>704</v>
      </c>
      <c r="I59" s="273"/>
      <c r="J59" s="248"/>
      <c r="K59" s="248" t="s">
        <v>705</v>
      </c>
      <c r="L59" s="248"/>
      <c r="M59" s="277" t="s">
        <v>402</v>
      </c>
      <c r="N59" s="278" t="s">
        <v>650</v>
      </c>
      <c r="O59" s="279" t="s">
        <v>651</v>
      </c>
      <c r="P59" s="89"/>
      <c r="Q59" s="235" t="s">
        <v>652</v>
      </c>
      <c r="R59" s="235" t="s">
        <v>706</v>
      </c>
      <c r="S59" s="293" t="s">
        <v>707</v>
      </c>
      <c r="T59" s="293" t="s">
        <v>3839</v>
      </c>
      <c r="U59" s="283" t="s">
        <v>3840</v>
      </c>
      <c r="V59" s="283" t="s">
        <v>3841</v>
      </c>
      <c r="W59" s="285"/>
      <c r="AA59" s="286">
        <f>IF(OR(J59="Fail",ISBLANK(J59)),INDEX('Issue Code Table'!C:C,MATCH(N:N,'Issue Code Table'!A:A,0)),IF(M59="Critical",6,IF(M59="Significant",5,IF(M59="Moderate",3,2))))</f>
        <v>6</v>
      </c>
    </row>
    <row r="60" spans="1:27" s="73" customFormat="1" ht="287.5" x14ac:dyDescent="0.25">
      <c r="A60" s="270" t="s">
        <v>3842</v>
      </c>
      <c r="B60" s="271" t="s">
        <v>711</v>
      </c>
      <c r="C60" s="272" t="s">
        <v>712</v>
      </c>
      <c r="D60" s="272" t="s">
        <v>193</v>
      </c>
      <c r="E60" s="272" t="s">
        <v>3843</v>
      </c>
      <c r="F60" s="272" t="s">
        <v>3844</v>
      </c>
      <c r="G60" s="272" t="s">
        <v>3845</v>
      </c>
      <c r="H60" s="272" t="s">
        <v>716</v>
      </c>
      <c r="I60" s="273"/>
      <c r="J60" s="248"/>
      <c r="K60" s="248" t="s">
        <v>717</v>
      </c>
      <c r="L60" s="248"/>
      <c r="M60" s="277" t="s">
        <v>159</v>
      </c>
      <c r="N60" s="278" t="s">
        <v>718</v>
      </c>
      <c r="O60" s="279" t="s">
        <v>719</v>
      </c>
      <c r="P60" s="89"/>
      <c r="Q60" s="235" t="s">
        <v>720</v>
      </c>
      <c r="R60" s="235" t="s">
        <v>721</v>
      </c>
      <c r="S60" s="293" t="s">
        <v>722</v>
      </c>
      <c r="T60" s="293" t="s">
        <v>3675</v>
      </c>
      <c r="U60" s="283" t="s">
        <v>3846</v>
      </c>
      <c r="V60" s="283" t="s">
        <v>724</v>
      </c>
      <c r="W60" s="285" t="s">
        <v>219</v>
      </c>
      <c r="AA60" s="286">
        <f>IF(OR(J60="Fail",ISBLANK(J60)),INDEX('Issue Code Table'!C:C,MATCH(N:N,'Issue Code Table'!A:A,0)),IF(M60="Critical",6,IF(M60="Significant",5,IF(M60="Moderate",3,2))))</f>
        <v>5</v>
      </c>
    </row>
    <row r="61" spans="1:27" s="73" customFormat="1" ht="409.5" x14ac:dyDescent="0.25">
      <c r="A61" s="270" t="s">
        <v>3847</v>
      </c>
      <c r="B61" s="271" t="s">
        <v>726</v>
      </c>
      <c r="C61" s="272" t="s">
        <v>727</v>
      </c>
      <c r="D61" s="272" t="s">
        <v>193</v>
      </c>
      <c r="E61" s="272" t="s">
        <v>3848</v>
      </c>
      <c r="F61" s="272" t="s">
        <v>3849</v>
      </c>
      <c r="G61" s="272" t="s">
        <v>3850</v>
      </c>
      <c r="H61" s="272" t="s">
        <v>731</v>
      </c>
      <c r="I61" s="273"/>
      <c r="J61" s="248"/>
      <c r="K61" s="248" t="s">
        <v>732</v>
      </c>
      <c r="L61" s="248"/>
      <c r="M61" s="277" t="s">
        <v>402</v>
      </c>
      <c r="N61" s="278" t="s">
        <v>733</v>
      </c>
      <c r="O61" s="279" t="s">
        <v>734</v>
      </c>
      <c r="P61" s="89"/>
      <c r="Q61" s="235" t="s">
        <v>720</v>
      </c>
      <c r="R61" s="235" t="s">
        <v>735</v>
      </c>
      <c r="S61" s="293" t="s">
        <v>736</v>
      </c>
      <c r="T61" s="293" t="s">
        <v>3675</v>
      </c>
      <c r="U61" s="283" t="s">
        <v>3851</v>
      </c>
      <c r="V61" s="283" t="s">
        <v>738</v>
      </c>
      <c r="W61" s="285"/>
      <c r="AA61" s="286">
        <f>IF(OR(J61="Fail",ISBLANK(J61)),INDEX('Issue Code Table'!C:C,MATCH(N:N,'Issue Code Table'!A:A,0)),IF(M61="Critical",6,IF(M61="Significant",5,IF(M61="Moderate",3,2))))</f>
        <v>4</v>
      </c>
    </row>
    <row r="62" spans="1:27" s="73" customFormat="1" ht="112.5" x14ac:dyDescent="0.25">
      <c r="A62" s="270" t="s">
        <v>3852</v>
      </c>
      <c r="B62" s="243" t="s">
        <v>740</v>
      </c>
      <c r="C62" s="272" t="s">
        <v>741</v>
      </c>
      <c r="D62" s="272" t="s">
        <v>193</v>
      </c>
      <c r="E62" s="272" t="s">
        <v>742</v>
      </c>
      <c r="F62" s="272" t="s">
        <v>3853</v>
      </c>
      <c r="G62" s="272" t="s">
        <v>3854</v>
      </c>
      <c r="H62" s="272" t="s">
        <v>745</v>
      </c>
      <c r="I62" s="273"/>
      <c r="J62" s="248"/>
      <c r="K62" s="248" t="s">
        <v>746</v>
      </c>
      <c r="L62" s="248"/>
      <c r="M62" s="277" t="s">
        <v>199</v>
      </c>
      <c r="N62" s="278" t="s">
        <v>342</v>
      </c>
      <c r="O62" s="279" t="s">
        <v>343</v>
      </c>
      <c r="P62" s="89"/>
      <c r="Q62" s="235" t="s">
        <v>747</v>
      </c>
      <c r="R62" s="241" t="s">
        <v>748</v>
      </c>
      <c r="S62" s="293" t="s">
        <v>749</v>
      </c>
      <c r="T62" s="293" t="s">
        <v>3855</v>
      </c>
      <c r="U62" s="283" t="s">
        <v>3856</v>
      </c>
      <c r="V62" s="283" t="s">
        <v>751</v>
      </c>
      <c r="W62" s="285"/>
      <c r="AA62" s="286">
        <f>IF(OR(J62="Fail",ISBLANK(J62)),INDEX('Issue Code Table'!C:C,MATCH(N:N,'Issue Code Table'!A:A,0)),IF(M62="Critical",6,IF(M62="Significant",5,IF(M62="Moderate",3,2))))</f>
        <v>4</v>
      </c>
    </row>
    <row r="63" spans="1:27" s="73" customFormat="1" ht="146.25" customHeight="1" x14ac:dyDescent="0.25">
      <c r="A63" s="270" t="s">
        <v>3857</v>
      </c>
      <c r="B63" s="271" t="s">
        <v>753</v>
      </c>
      <c r="C63" s="272" t="s">
        <v>754</v>
      </c>
      <c r="D63" s="272" t="s">
        <v>193</v>
      </c>
      <c r="E63" s="272" t="s">
        <v>3858</v>
      </c>
      <c r="F63" s="272" t="s">
        <v>3859</v>
      </c>
      <c r="G63" s="272" t="s">
        <v>3860</v>
      </c>
      <c r="H63" s="272" t="s">
        <v>758</v>
      </c>
      <c r="I63" s="273"/>
      <c r="J63" s="248"/>
      <c r="K63" s="248" t="s">
        <v>759</v>
      </c>
      <c r="L63" s="248"/>
      <c r="M63" s="277" t="s">
        <v>159</v>
      </c>
      <c r="N63" s="278" t="s">
        <v>760</v>
      </c>
      <c r="O63" s="279" t="s">
        <v>761</v>
      </c>
      <c r="P63" s="89"/>
      <c r="Q63" s="235" t="s">
        <v>762</v>
      </c>
      <c r="R63" s="235" t="s">
        <v>763</v>
      </c>
      <c r="S63" s="293" t="s">
        <v>764</v>
      </c>
      <c r="T63" s="293" t="s">
        <v>3861</v>
      </c>
      <c r="U63" s="283" t="s">
        <v>3862</v>
      </c>
      <c r="V63" s="283" t="s">
        <v>766</v>
      </c>
      <c r="W63" s="285" t="s">
        <v>219</v>
      </c>
      <c r="AA63" s="286">
        <f>IF(OR(J63="Fail",ISBLANK(J63)),INDEX('Issue Code Table'!C:C,MATCH(N:N,'Issue Code Table'!A:A,0)),IF(M63="Critical",6,IF(M63="Significant",5,IF(M63="Moderate",3,2))))</f>
        <v>6</v>
      </c>
    </row>
    <row r="64" spans="1:27" s="73" customFormat="1" ht="137.5" x14ac:dyDescent="0.25">
      <c r="A64" s="270" t="s">
        <v>3863</v>
      </c>
      <c r="B64" s="271" t="s">
        <v>753</v>
      </c>
      <c r="C64" s="272" t="s">
        <v>754</v>
      </c>
      <c r="D64" s="272" t="s">
        <v>193</v>
      </c>
      <c r="E64" s="272" t="s">
        <v>3864</v>
      </c>
      <c r="F64" s="272" t="s">
        <v>3865</v>
      </c>
      <c r="G64" s="272" t="s">
        <v>3866</v>
      </c>
      <c r="H64" s="272" t="s">
        <v>771</v>
      </c>
      <c r="I64" s="273"/>
      <c r="J64" s="248"/>
      <c r="K64" s="248" t="s">
        <v>772</v>
      </c>
      <c r="L64" s="248"/>
      <c r="M64" s="277" t="s">
        <v>159</v>
      </c>
      <c r="N64" s="278" t="s">
        <v>760</v>
      </c>
      <c r="O64" s="279" t="s">
        <v>761</v>
      </c>
      <c r="P64" s="89"/>
      <c r="Q64" s="235" t="s">
        <v>762</v>
      </c>
      <c r="R64" s="235" t="s">
        <v>773</v>
      </c>
      <c r="S64" s="293" t="s">
        <v>764</v>
      </c>
      <c r="T64" s="293" t="s">
        <v>3867</v>
      </c>
      <c r="U64" s="283" t="s">
        <v>3868</v>
      </c>
      <c r="V64" s="283" t="s">
        <v>775</v>
      </c>
      <c r="W64" s="285" t="s">
        <v>219</v>
      </c>
      <c r="AA64" s="286">
        <f>IF(OR(J64="Fail",ISBLANK(J64)),INDEX('Issue Code Table'!C:C,MATCH(N:N,'Issue Code Table'!A:A,0)),IF(M64="Critical",6,IF(M64="Significant",5,IF(M64="Moderate",3,2))))</f>
        <v>6</v>
      </c>
    </row>
    <row r="65" spans="1:27" s="73" customFormat="1" ht="137.5" x14ac:dyDescent="0.25">
      <c r="A65" s="270" t="s">
        <v>3869</v>
      </c>
      <c r="B65" s="271" t="s">
        <v>753</v>
      </c>
      <c r="C65" s="272" t="s">
        <v>754</v>
      </c>
      <c r="D65" s="272" t="s">
        <v>193</v>
      </c>
      <c r="E65" s="272" t="s">
        <v>3870</v>
      </c>
      <c r="F65" s="272" t="s">
        <v>3871</v>
      </c>
      <c r="G65" s="272" t="s">
        <v>3872</v>
      </c>
      <c r="H65" s="272" t="s">
        <v>780</v>
      </c>
      <c r="I65" s="273"/>
      <c r="J65" s="248"/>
      <c r="K65" s="248" t="s">
        <v>781</v>
      </c>
      <c r="L65" s="248"/>
      <c r="M65" s="277" t="s">
        <v>159</v>
      </c>
      <c r="N65" s="278" t="s">
        <v>760</v>
      </c>
      <c r="O65" s="279" t="s">
        <v>761</v>
      </c>
      <c r="P65" s="89"/>
      <c r="Q65" s="235" t="s">
        <v>762</v>
      </c>
      <c r="R65" s="235" t="s">
        <v>782</v>
      </c>
      <c r="S65" s="293" t="s">
        <v>764</v>
      </c>
      <c r="T65" s="293" t="s">
        <v>3873</v>
      </c>
      <c r="U65" s="283" t="s">
        <v>3874</v>
      </c>
      <c r="V65" s="283" t="s">
        <v>784</v>
      </c>
      <c r="W65" s="285" t="s">
        <v>219</v>
      </c>
      <c r="AA65" s="286">
        <f>IF(OR(J65="Fail",ISBLANK(J65)),INDEX('Issue Code Table'!C:C,MATCH(N:N,'Issue Code Table'!A:A,0)),IF(M65="Critical",6,IF(M65="Significant",5,IF(M65="Moderate",3,2))))</f>
        <v>6</v>
      </c>
    </row>
    <row r="66" spans="1:27" s="73" customFormat="1" ht="300" x14ac:dyDescent="0.25">
      <c r="A66" s="270" t="s">
        <v>3875</v>
      </c>
      <c r="B66" s="271" t="s">
        <v>191</v>
      </c>
      <c r="C66" s="272" t="s">
        <v>192</v>
      </c>
      <c r="D66" s="272" t="s">
        <v>193</v>
      </c>
      <c r="E66" s="272" t="s">
        <v>3876</v>
      </c>
      <c r="F66" s="272" t="s">
        <v>3877</v>
      </c>
      <c r="G66" s="272" t="s">
        <v>3878</v>
      </c>
      <c r="H66" s="272" t="s">
        <v>789</v>
      </c>
      <c r="I66" s="273"/>
      <c r="J66" s="248"/>
      <c r="K66" s="248" t="s">
        <v>790</v>
      </c>
      <c r="L66" s="248"/>
      <c r="M66" s="277" t="s">
        <v>159</v>
      </c>
      <c r="N66" s="278" t="s">
        <v>686</v>
      </c>
      <c r="O66" s="279" t="s">
        <v>687</v>
      </c>
      <c r="P66" s="89"/>
      <c r="Q66" s="235" t="s">
        <v>762</v>
      </c>
      <c r="R66" s="235" t="s">
        <v>791</v>
      </c>
      <c r="S66" s="293" t="s">
        <v>792</v>
      </c>
      <c r="T66" s="293" t="s">
        <v>3675</v>
      </c>
      <c r="U66" s="283" t="s">
        <v>3879</v>
      </c>
      <c r="V66" s="283" t="s">
        <v>794</v>
      </c>
      <c r="W66" s="285" t="s">
        <v>219</v>
      </c>
      <c r="AA66" s="286">
        <f>IF(OR(J66="Fail",ISBLANK(J66)),INDEX('Issue Code Table'!C:C,MATCH(N:N,'Issue Code Table'!A:A,0)),IF(M66="Critical",6,IF(M66="Significant",5,IF(M66="Moderate",3,2))))</f>
        <v>5</v>
      </c>
    </row>
    <row r="67" spans="1:27" s="73" customFormat="1" ht="362.5" x14ac:dyDescent="0.25">
      <c r="A67" s="270" t="s">
        <v>3880</v>
      </c>
      <c r="B67" s="271" t="s">
        <v>191</v>
      </c>
      <c r="C67" s="272" t="s">
        <v>192</v>
      </c>
      <c r="D67" s="272" t="s">
        <v>193</v>
      </c>
      <c r="E67" s="272" t="s">
        <v>796</v>
      </c>
      <c r="F67" s="272" t="s">
        <v>3881</v>
      </c>
      <c r="G67" s="272" t="s">
        <v>3882</v>
      </c>
      <c r="H67" s="272" t="s">
        <v>798</v>
      </c>
      <c r="I67" s="273"/>
      <c r="J67" s="248"/>
      <c r="K67" s="248" t="s">
        <v>799</v>
      </c>
      <c r="L67" s="248"/>
      <c r="M67" s="277" t="s">
        <v>159</v>
      </c>
      <c r="N67" s="278" t="s">
        <v>213</v>
      </c>
      <c r="O67" s="279" t="s">
        <v>214</v>
      </c>
      <c r="P67" s="89"/>
      <c r="Q67" s="235" t="s">
        <v>762</v>
      </c>
      <c r="R67" s="235" t="s">
        <v>800</v>
      </c>
      <c r="S67" s="293" t="s">
        <v>801</v>
      </c>
      <c r="T67" s="293" t="s">
        <v>3675</v>
      </c>
      <c r="U67" s="283" t="s">
        <v>3883</v>
      </c>
      <c r="V67" s="283" t="s">
        <v>803</v>
      </c>
      <c r="W67" s="285" t="s">
        <v>219</v>
      </c>
      <c r="AA67" s="286">
        <f>IF(OR(J67="Fail",ISBLANK(J67)),INDEX('Issue Code Table'!C:C,MATCH(N:N,'Issue Code Table'!A:A,0)),IF(M67="Critical",6,IF(M67="Significant",5,IF(M67="Moderate",3,2))))</f>
        <v>5</v>
      </c>
    </row>
    <row r="68" spans="1:27" s="73" customFormat="1" ht="150" x14ac:dyDescent="0.25">
      <c r="A68" s="270" t="s">
        <v>3884</v>
      </c>
      <c r="B68" s="243" t="s">
        <v>805</v>
      </c>
      <c r="C68" s="272" t="s">
        <v>806</v>
      </c>
      <c r="D68" s="272" t="s">
        <v>193</v>
      </c>
      <c r="E68" s="272" t="s">
        <v>3885</v>
      </c>
      <c r="F68" s="272" t="s">
        <v>3886</v>
      </c>
      <c r="G68" s="272" t="s">
        <v>3887</v>
      </c>
      <c r="H68" s="272" t="s">
        <v>810</v>
      </c>
      <c r="I68" s="273"/>
      <c r="J68" s="248"/>
      <c r="K68" s="248" t="s">
        <v>811</v>
      </c>
      <c r="L68" s="248"/>
      <c r="M68" s="277" t="s">
        <v>159</v>
      </c>
      <c r="N68" s="278" t="s">
        <v>186</v>
      </c>
      <c r="O68" s="279" t="s">
        <v>187</v>
      </c>
      <c r="P68" s="89"/>
      <c r="Q68" s="235" t="s">
        <v>762</v>
      </c>
      <c r="R68" s="235" t="s">
        <v>812</v>
      </c>
      <c r="S68" s="293" t="s">
        <v>813</v>
      </c>
      <c r="T68" s="293" t="s">
        <v>3888</v>
      </c>
      <c r="U68" s="283" t="s">
        <v>3889</v>
      </c>
      <c r="V68" s="283" t="s">
        <v>815</v>
      </c>
      <c r="W68" s="285" t="s">
        <v>219</v>
      </c>
      <c r="AA68" s="286">
        <f>IF(OR(J68="Fail",ISBLANK(J68)),INDEX('Issue Code Table'!C:C,MATCH(N:N,'Issue Code Table'!A:A,0)),IF(M68="Critical",6,IF(M68="Significant",5,IF(M68="Moderate",3,2))))</f>
        <v>6</v>
      </c>
    </row>
    <row r="69" spans="1:27" s="73" customFormat="1" ht="150" x14ac:dyDescent="0.25">
      <c r="A69" s="270" t="s">
        <v>3890</v>
      </c>
      <c r="B69" s="243" t="s">
        <v>327</v>
      </c>
      <c r="C69" s="272" t="s">
        <v>817</v>
      </c>
      <c r="D69" s="272" t="s">
        <v>193</v>
      </c>
      <c r="E69" s="272" t="s">
        <v>3891</v>
      </c>
      <c r="F69" s="272" t="s">
        <v>3892</v>
      </c>
      <c r="G69" s="272" t="s">
        <v>3893</v>
      </c>
      <c r="H69" s="272" t="s">
        <v>821</v>
      </c>
      <c r="I69" s="273"/>
      <c r="J69" s="248"/>
      <c r="K69" s="248" t="s">
        <v>822</v>
      </c>
      <c r="L69" s="248"/>
      <c r="M69" s="277" t="s">
        <v>199</v>
      </c>
      <c r="N69" s="278" t="s">
        <v>665</v>
      </c>
      <c r="O69" s="279" t="s">
        <v>666</v>
      </c>
      <c r="P69" s="89"/>
      <c r="Q69" s="235" t="s">
        <v>823</v>
      </c>
      <c r="R69" s="235" t="s">
        <v>824</v>
      </c>
      <c r="S69" s="293" t="s">
        <v>825</v>
      </c>
      <c r="T69" s="293" t="s">
        <v>3894</v>
      </c>
      <c r="U69" s="283" t="s">
        <v>3895</v>
      </c>
      <c r="V69" s="283" t="s">
        <v>827</v>
      </c>
      <c r="W69" s="285"/>
      <c r="AA69" s="286">
        <f>IF(OR(J69="Fail",ISBLANK(J69)),INDEX('Issue Code Table'!C:C,MATCH(N:N,'Issue Code Table'!A:A,0)),IF(M69="Critical",6,IF(M69="Significant",5,IF(M69="Moderate",3,2))))</f>
        <v>4</v>
      </c>
    </row>
    <row r="70" spans="1:27" s="73" customFormat="1" ht="112.5" x14ac:dyDescent="0.25">
      <c r="A70" s="270" t="s">
        <v>3896</v>
      </c>
      <c r="B70" s="243" t="s">
        <v>327</v>
      </c>
      <c r="C70" s="272" t="s">
        <v>328</v>
      </c>
      <c r="D70" s="272" t="s">
        <v>193</v>
      </c>
      <c r="E70" s="272" t="s">
        <v>3897</v>
      </c>
      <c r="F70" s="272" t="s">
        <v>3898</v>
      </c>
      <c r="G70" s="272" t="s">
        <v>3899</v>
      </c>
      <c r="H70" s="272" t="s">
        <v>832</v>
      </c>
      <c r="I70" s="273"/>
      <c r="J70" s="248"/>
      <c r="K70" s="248" t="s">
        <v>833</v>
      </c>
      <c r="L70" s="248"/>
      <c r="M70" s="277" t="s">
        <v>199</v>
      </c>
      <c r="N70" s="278" t="s">
        <v>665</v>
      </c>
      <c r="O70" s="279" t="s">
        <v>666</v>
      </c>
      <c r="P70" s="89"/>
      <c r="Q70" s="235" t="s">
        <v>823</v>
      </c>
      <c r="R70" s="235" t="s">
        <v>834</v>
      </c>
      <c r="S70" s="293" t="s">
        <v>835</v>
      </c>
      <c r="T70" s="293" t="s">
        <v>3900</v>
      </c>
      <c r="U70" s="283" t="s">
        <v>3901</v>
      </c>
      <c r="V70" s="283" t="s">
        <v>3902</v>
      </c>
      <c r="W70" s="285"/>
      <c r="AA70" s="286">
        <f>IF(OR(J70="Fail",ISBLANK(J70)),INDEX('Issue Code Table'!C:C,MATCH(N:N,'Issue Code Table'!A:A,0)),IF(M70="Critical",6,IF(M70="Significant",5,IF(M70="Moderate",3,2))))</f>
        <v>4</v>
      </c>
    </row>
    <row r="71" spans="1:27" s="73" customFormat="1" ht="112.5" x14ac:dyDescent="0.25">
      <c r="A71" s="270" t="s">
        <v>3903</v>
      </c>
      <c r="B71" s="271" t="s">
        <v>839</v>
      </c>
      <c r="C71" s="271" t="s">
        <v>840</v>
      </c>
      <c r="D71" s="272" t="s">
        <v>193</v>
      </c>
      <c r="E71" s="272" t="s">
        <v>841</v>
      </c>
      <c r="F71" s="272" t="s">
        <v>3904</v>
      </c>
      <c r="G71" s="272" t="s">
        <v>3905</v>
      </c>
      <c r="H71" s="272" t="s">
        <v>844</v>
      </c>
      <c r="I71" s="273"/>
      <c r="J71" s="248"/>
      <c r="K71" s="248" t="s">
        <v>845</v>
      </c>
      <c r="L71" s="248"/>
      <c r="M71" s="277" t="s">
        <v>199</v>
      </c>
      <c r="N71" s="278" t="s">
        <v>297</v>
      </c>
      <c r="O71" s="279" t="s">
        <v>298</v>
      </c>
      <c r="P71" s="89"/>
      <c r="Q71" s="235" t="s">
        <v>823</v>
      </c>
      <c r="R71" s="235" t="s">
        <v>846</v>
      </c>
      <c r="S71" s="293" t="s">
        <v>847</v>
      </c>
      <c r="T71" s="293" t="s">
        <v>3906</v>
      </c>
      <c r="U71" s="283" t="s">
        <v>3907</v>
      </c>
      <c r="V71" s="283" t="s">
        <v>849</v>
      </c>
      <c r="W71" s="285"/>
      <c r="AA71" s="286">
        <f>IF(OR(J71="Fail",ISBLANK(J71)),INDEX('Issue Code Table'!C:C,MATCH(N:N,'Issue Code Table'!A:A,0)),IF(M71="Critical",6,IF(M71="Significant",5,IF(M71="Moderate",3,2))))</f>
        <v>4</v>
      </c>
    </row>
    <row r="72" spans="1:27" s="73" customFormat="1" ht="89.5" customHeight="1" x14ac:dyDescent="0.25">
      <c r="A72" s="270" t="s">
        <v>3908</v>
      </c>
      <c r="B72" s="271" t="s">
        <v>851</v>
      </c>
      <c r="C72" s="272" t="s">
        <v>852</v>
      </c>
      <c r="D72" s="272" t="s">
        <v>193</v>
      </c>
      <c r="E72" s="272" t="s">
        <v>853</v>
      </c>
      <c r="F72" s="272" t="s">
        <v>854</v>
      </c>
      <c r="G72" s="272" t="s">
        <v>3909</v>
      </c>
      <c r="H72" s="272" t="s">
        <v>856</v>
      </c>
      <c r="I72" s="273"/>
      <c r="J72" s="248"/>
      <c r="K72" s="248" t="s">
        <v>857</v>
      </c>
      <c r="L72" s="248" t="s">
        <v>858</v>
      </c>
      <c r="M72" s="277" t="s">
        <v>402</v>
      </c>
      <c r="N72" s="278" t="s">
        <v>3910</v>
      </c>
      <c r="O72" s="279" t="s">
        <v>3911</v>
      </c>
      <c r="P72" s="89"/>
      <c r="Q72" s="235" t="s">
        <v>823</v>
      </c>
      <c r="R72" s="235" t="s">
        <v>861</v>
      </c>
      <c r="S72" s="293" t="s">
        <v>862</v>
      </c>
      <c r="T72" s="293" t="s">
        <v>3912</v>
      </c>
      <c r="U72" s="283" t="s">
        <v>3913</v>
      </c>
      <c r="V72" s="283" t="s">
        <v>864</v>
      </c>
      <c r="W72" s="285"/>
      <c r="AA72" s="286">
        <f>IF(OR(J72="Fail",ISBLANK(J72)),INDEX('Issue Code Table'!C:C,MATCH(N:N,'Issue Code Table'!A:A,0)),IF(M72="Critical",6,IF(M72="Significant",5,IF(M72="Moderate",3,2))))</f>
        <v>1</v>
      </c>
    </row>
    <row r="73" spans="1:27" s="73" customFormat="1" ht="100" x14ac:dyDescent="0.25">
      <c r="A73" s="270" t="s">
        <v>3914</v>
      </c>
      <c r="B73" s="271" t="s">
        <v>851</v>
      </c>
      <c r="C73" s="272" t="s">
        <v>852</v>
      </c>
      <c r="D73" s="272" t="s">
        <v>193</v>
      </c>
      <c r="E73" s="272" t="s">
        <v>866</v>
      </c>
      <c r="F73" s="272" t="s">
        <v>867</v>
      </c>
      <c r="G73" s="272" t="s">
        <v>3915</v>
      </c>
      <c r="H73" s="272" t="s">
        <v>869</v>
      </c>
      <c r="I73" s="273"/>
      <c r="J73" s="248"/>
      <c r="K73" s="248" t="s">
        <v>870</v>
      </c>
      <c r="L73" s="248"/>
      <c r="M73" s="277" t="s">
        <v>402</v>
      </c>
      <c r="N73" s="278" t="s">
        <v>3910</v>
      </c>
      <c r="O73" s="279" t="s">
        <v>3911</v>
      </c>
      <c r="P73" s="89"/>
      <c r="Q73" s="235" t="s">
        <v>823</v>
      </c>
      <c r="R73" s="235" t="s">
        <v>871</v>
      </c>
      <c r="S73" s="293" t="s">
        <v>872</v>
      </c>
      <c r="T73" s="293" t="s">
        <v>3916</v>
      </c>
      <c r="U73" s="283" t="s">
        <v>3917</v>
      </c>
      <c r="V73" s="283" t="s">
        <v>874</v>
      </c>
      <c r="W73" s="285"/>
      <c r="AA73" s="286">
        <f>IF(OR(J73="Fail",ISBLANK(J73)),INDEX('Issue Code Table'!C:C,MATCH(N:N,'Issue Code Table'!A:A,0)),IF(M73="Critical",6,IF(M73="Significant",5,IF(M73="Moderate",3,2))))</f>
        <v>1</v>
      </c>
    </row>
    <row r="74" spans="1:27" s="73" customFormat="1" ht="112.5" x14ac:dyDescent="0.25">
      <c r="A74" s="270" t="s">
        <v>3918</v>
      </c>
      <c r="B74" s="271" t="s">
        <v>191</v>
      </c>
      <c r="C74" s="272" t="s">
        <v>192</v>
      </c>
      <c r="D74" s="272" t="s">
        <v>193</v>
      </c>
      <c r="E74" s="272" t="s">
        <v>876</v>
      </c>
      <c r="F74" s="272" t="s">
        <v>3919</v>
      </c>
      <c r="G74" s="272" t="s">
        <v>3920</v>
      </c>
      <c r="H74" s="272" t="s">
        <v>879</v>
      </c>
      <c r="I74" s="273"/>
      <c r="J74" s="248"/>
      <c r="K74" s="248" t="s">
        <v>880</v>
      </c>
      <c r="L74" s="248" t="s">
        <v>881</v>
      </c>
      <c r="M74" s="277" t="s">
        <v>402</v>
      </c>
      <c r="N74" s="278" t="s">
        <v>882</v>
      </c>
      <c r="O74" s="279" t="s">
        <v>883</v>
      </c>
      <c r="P74" s="89"/>
      <c r="Q74" s="235" t="s">
        <v>823</v>
      </c>
      <c r="R74" s="235" t="s">
        <v>884</v>
      </c>
      <c r="S74" s="293" t="s">
        <v>885</v>
      </c>
      <c r="T74" s="293" t="s">
        <v>3921</v>
      </c>
      <c r="U74" s="283" t="s">
        <v>3922</v>
      </c>
      <c r="V74" s="283" t="s">
        <v>887</v>
      </c>
      <c r="W74" s="285"/>
      <c r="AA74" s="286">
        <f>IF(OR(J74="Fail",ISBLANK(J74)),INDEX('Issue Code Table'!C:C,MATCH(N:N,'Issue Code Table'!A:A,0)),IF(M74="Critical",6,IF(M74="Significant",5,IF(M74="Moderate",3,2))))</f>
        <v>1</v>
      </c>
    </row>
    <row r="75" spans="1:27" s="73" customFormat="1" ht="111.65" customHeight="1" x14ac:dyDescent="0.25">
      <c r="A75" s="270" t="s">
        <v>3923</v>
      </c>
      <c r="B75" s="271" t="s">
        <v>839</v>
      </c>
      <c r="C75" s="271" t="s">
        <v>840</v>
      </c>
      <c r="D75" s="272" t="s">
        <v>193</v>
      </c>
      <c r="E75" s="272" t="s">
        <v>889</v>
      </c>
      <c r="F75" s="272" t="s">
        <v>3924</v>
      </c>
      <c r="G75" s="272" t="s">
        <v>3925</v>
      </c>
      <c r="H75" s="272" t="s">
        <v>892</v>
      </c>
      <c r="I75" s="273"/>
      <c r="J75" s="248"/>
      <c r="K75" s="248" t="s">
        <v>893</v>
      </c>
      <c r="L75" s="248"/>
      <c r="M75" s="277" t="s">
        <v>199</v>
      </c>
      <c r="N75" s="278" t="s">
        <v>665</v>
      </c>
      <c r="O75" s="279" t="s">
        <v>666</v>
      </c>
      <c r="P75" s="89"/>
      <c r="Q75" s="235" t="s">
        <v>823</v>
      </c>
      <c r="R75" s="235" t="s">
        <v>894</v>
      </c>
      <c r="S75" s="293" t="s">
        <v>895</v>
      </c>
      <c r="T75" s="293" t="s">
        <v>3926</v>
      </c>
      <c r="U75" s="283" t="s">
        <v>3927</v>
      </c>
      <c r="V75" s="283" t="s">
        <v>897</v>
      </c>
      <c r="W75" s="285"/>
      <c r="AA75" s="286">
        <f>IF(OR(J75="Fail",ISBLANK(J75)),INDEX('Issue Code Table'!C:C,MATCH(N:N,'Issue Code Table'!A:A,0)),IF(M75="Critical",6,IF(M75="Significant",5,IF(M75="Moderate",3,2))))</f>
        <v>4</v>
      </c>
    </row>
    <row r="76" spans="1:27" s="73" customFormat="1" ht="409.5" x14ac:dyDescent="0.25">
      <c r="A76" s="270" t="s">
        <v>3928</v>
      </c>
      <c r="B76" s="271" t="s">
        <v>753</v>
      </c>
      <c r="C76" s="272" t="s">
        <v>754</v>
      </c>
      <c r="D76" s="272" t="s">
        <v>193</v>
      </c>
      <c r="E76" s="272" t="s">
        <v>3929</v>
      </c>
      <c r="F76" s="272" t="s">
        <v>3930</v>
      </c>
      <c r="G76" s="272" t="s">
        <v>3931</v>
      </c>
      <c r="H76" s="272" t="s">
        <v>902</v>
      </c>
      <c r="I76" s="273"/>
      <c r="J76" s="248"/>
      <c r="K76" s="248" t="s">
        <v>903</v>
      </c>
      <c r="L76" s="248"/>
      <c r="M76" s="277" t="s">
        <v>159</v>
      </c>
      <c r="N76" s="278" t="s">
        <v>186</v>
      </c>
      <c r="O76" s="279" t="s">
        <v>187</v>
      </c>
      <c r="P76" s="89"/>
      <c r="Q76" s="235" t="s">
        <v>904</v>
      </c>
      <c r="R76" s="235" t="s">
        <v>905</v>
      </c>
      <c r="S76" s="293" t="s">
        <v>906</v>
      </c>
      <c r="T76" s="293" t="s">
        <v>3932</v>
      </c>
      <c r="U76" s="283" t="s">
        <v>3933</v>
      </c>
      <c r="V76" s="283" t="s">
        <v>908</v>
      </c>
      <c r="W76" s="285" t="s">
        <v>219</v>
      </c>
      <c r="AA76" s="286">
        <f>IF(OR(J76="Fail",ISBLANK(J76)),INDEX('Issue Code Table'!C:C,MATCH(N:N,'Issue Code Table'!A:A,0)),IF(M76="Critical",6,IF(M76="Significant",5,IF(M76="Moderate",3,2))))</f>
        <v>6</v>
      </c>
    </row>
    <row r="77" spans="1:27" s="73" customFormat="1" ht="409.5" x14ac:dyDescent="0.25">
      <c r="A77" s="270" t="s">
        <v>3934</v>
      </c>
      <c r="B77" s="271" t="s">
        <v>753</v>
      </c>
      <c r="C77" s="272" t="s">
        <v>754</v>
      </c>
      <c r="D77" s="272" t="s">
        <v>193</v>
      </c>
      <c r="E77" s="272" t="s">
        <v>3935</v>
      </c>
      <c r="F77" s="272" t="s">
        <v>3936</v>
      </c>
      <c r="G77" s="272" t="s">
        <v>3937</v>
      </c>
      <c r="H77" s="272" t="s">
        <v>913</v>
      </c>
      <c r="I77" s="273"/>
      <c r="J77" s="248"/>
      <c r="K77" s="248" t="s">
        <v>914</v>
      </c>
      <c r="L77" s="248"/>
      <c r="M77" s="277" t="s">
        <v>159</v>
      </c>
      <c r="N77" s="278" t="s">
        <v>186</v>
      </c>
      <c r="O77" s="279" t="s">
        <v>187</v>
      </c>
      <c r="P77" s="89"/>
      <c r="Q77" s="235" t="s">
        <v>904</v>
      </c>
      <c r="R77" s="235" t="s">
        <v>915</v>
      </c>
      <c r="S77" s="293" t="s">
        <v>906</v>
      </c>
      <c r="T77" s="293" t="s">
        <v>3938</v>
      </c>
      <c r="U77" s="283" t="s">
        <v>3939</v>
      </c>
      <c r="V77" s="283" t="s">
        <v>917</v>
      </c>
      <c r="W77" s="285" t="s">
        <v>219</v>
      </c>
      <c r="AA77" s="286">
        <f>IF(OR(J77="Fail",ISBLANK(J77)),INDEX('Issue Code Table'!C:C,MATCH(N:N,'Issue Code Table'!A:A,0)),IF(M77="Critical",6,IF(M77="Significant",5,IF(M77="Moderate",3,2))))</f>
        <v>6</v>
      </c>
    </row>
    <row r="78" spans="1:27" s="73" customFormat="1" ht="137.5" x14ac:dyDescent="0.25">
      <c r="A78" s="270" t="s">
        <v>3940</v>
      </c>
      <c r="B78" s="271" t="s">
        <v>753</v>
      </c>
      <c r="C78" s="272" t="s">
        <v>754</v>
      </c>
      <c r="D78" s="272" t="s">
        <v>193</v>
      </c>
      <c r="E78" s="272" t="s">
        <v>3941</v>
      </c>
      <c r="F78" s="272" t="s">
        <v>3942</v>
      </c>
      <c r="G78" s="272" t="s">
        <v>3943</v>
      </c>
      <c r="H78" s="272" t="s">
        <v>922</v>
      </c>
      <c r="I78" s="273"/>
      <c r="J78" s="248"/>
      <c r="K78" s="248" t="s">
        <v>923</v>
      </c>
      <c r="L78" s="248"/>
      <c r="M78" s="277" t="s">
        <v>159</v>
      </c>
      <c r="N78" s="278" t="s">
        <v>760</v>
      </c>
      <c r="O78" s="279" t="s">
        <v>761</v>
      </c>
      <c r="P78" s="89"/>
      <c r="Q78" s="235" t="s">
        <v>904</v>
      </c>
      <c r="R78" s="235" t="s">
        <v>924</v>
      </c>
      <c r="S78" s="293" t="s">
        <v>925</v>
      </c>
      <c r="T78" s="293" t="s">
        <v>3944</v>
      </c>
      <c r="U78" s="283" t="s">
        <v>3945</v>
      </c>
      <c r="V78" s="283" t="s">
        <v>927</v>
      </c>
      <c r="W78" s="285" t="s">
        <v>219</v>
      </c>
      <c r="AA78" s="286">
        <f>IF(OR(J78="Fail",ISBLANK(J78)),INDEX('Issue Code Table'!C:C,MATCH(N:N,'Issue Code Table'!A:A,0)),IF(M78="Critical",6,IF(M78="Significant",5,IF(M78="Moderate",3,2))))</f>
        <v>6</v>
      </c>
    </row>
    <row r="79" spans="1:27" s="73" customFormat="1" ht="162.5" x14ac:dyDescent="0.25">
      <c r="A79" s="270" t="s">
        <v>3946</v>
      </c>
      <c r="B79" s="293" t="s">
        <v>929</v>
      </c>
      <c r="C79" s="272" t="s">
        <v>930</v>
      </c>
      <c r="D79" s="272" t="s">
        <v>193</v>
      </c>
      <c r="E79" s="272" t="s">
        <v>931</v>
      </c>
      <c r="F79" s="272" t="s">
        <v>3947</v>
      </c>
      <c r="G79" s="272" t="s">
        <v>3948</v>
      </c>
      <c r="H79" s="272" t="s">
        <v>934</v>
      </c>
      <c r="I79" s="273"/>
      <c r="J79" s="248"/>
      <c r="K79" s="248" t="s">
        <v>935</v>
      </c>
      <c r="L79" s="248" t="s">
        <v>936</v>
      </c>
      <c r="M79" s="277" t="s">
        <v>199</v>
      </c>
      <c r="N79" s="278" t="s">
        <v>937</v>
      </c>
      <c r="O79" s="279" t="s">
        <v>938</v>
      </c>
      <c r="P79" s="89"/>
      <c r="Q79" s="235" t="s">
        <v>939</v>
      </c>
      <c r="R79" s="235" t="s">
        <v>940</v>
      </c>
      <c r="S79" s="293" t="s">
        <v>941</v>
      </c>
      <c r="T79" s="293" t="s">
        <v>3949</v>
      </c>
      <c r="U79" s="283" t="s">
        <v>3950</v>
      </c>
      <c r="V79" s="283" t="s">
        <v>943</v>
      </c>
      <c r="W79" s="285"/>
      <c r="AA79" s="286">
        <f>IF(OR(J79="Fail",ISBLANK(J79)),INDEX('Issue Code Table'!C:C,MATCH(N:N,'Issue Code Table'!A:A,0)),IF(M79="Critical",6,IF(M79="Significant",5,IF(M79="Moderate",3,2))))</f>
        <v>4</v>
      </c>
    </row>
    <row r="80" spans="1:27" s="73" customFormat="1" ht="409.5" x14ac:dyDescent="0.25">
      <c r="A80" s="270" t="s">
        <v>3951</v>
      </c>
      <c r="B80" s="243" t="s">
        <v>805</v>
      </c>
      <c r="C80" s="272" t="s">
        <v>806</v>
      </c>
      <c r="D80" s="272" t="s">
        <v>193</v>
      </c>
      <c r="E80" s="272" t="s">
        <v>3952</v>
      </c>
      <c r="F80" s="272" t="s">
        <v>3953</v>
      </c>
      <c r="G80" s="272" t="s">
        <v>3954</v>
      </c>
      <c r="H80" s="272" t="s">
        <v>948</v>
      </c>
      <c r="I80" s="273"/>
      <c r="J80" s="248"/>
      <c r="K80" s="248" t="s">
        <v>949</v>
      </c>
      <c r="L80" s="248"/>
      <c r="M80" s="277" t="s">
        <v>159</v>
      </c>
      <c r="N80" s="278" t="s">
        <v>186</v>
      </c>
      <c r="O80" s="279" t="s">
        <v>187</v>
      </c>
      <c r="P80" s="89"/>
      <c r="Q80" s="235" t="s">
        <v>939</v>
      </c>
      <c r="R80" s="235" t="s">
        <v>950</v>
      </c>
      <c r="S80" s="293" t="s">
        <v>906</v>
      </c>
      <c r="T80" s="293" t="s">
        <v>3955</v>
      </c>
      <c r="U80" s="283" t="s">
        <v>3956</v>
      </c>
      <c r="V80" s="283" t="s">
        <v>952</v>
      </c>
      <c r="W80" s="285" t="s">
        <v>219</v>
      </c>
      <c r="AA80" s="286">
        <f>IF(OR(J80="Fail",ISBLANK(J80)),INDEX('Issue Code Table'!C:C,MATCH(N:N,'Issue Code Table'!A:A,0)),IF(M80="Critical",6,IF(M80="Significant",5,IF(M80="Moderate",3,2))))</f>
        <v>6</v>
      </c>
    </row>
    <row r="81" spans="1:27" s="73" customFormat="1" ht="409.5" x14ac:dyDescent="0.25">
      <c r="A81" s="270" t="s">
        <v>3957</v>
      </c>
      <c r="B81" s="243" t="s">
        <v>805</v>
      </c>
      <c r="C81" s="272" t="s">
        <v>806</v>
      </c>
      <c r="D81" s="272" t="s">
        <v>193</v>
      </c>
      <c r="E81" s="272" t="s">
        <v>3958</v>
      </c>
      <c r="F81" s="272" t="s">
        <v>3959</v>
      </c>
      <c r="G81" s="272" t="s">
        <v>3960</v>
      </c>
      <c r="H81" s="272" t="s">
        <v>957</v>
      </c>
      <c r="I81" s="273"/>
      <c r="J81" s="248"/>
      <c r="K81" s="248" t="s">
        <v>958</v>
      </c>
      <c r="L81" s="248"/>
      <c r="M81" s="277" t="s">
        <v>159</v>
      </c>
      <c r="N81" s="278" t="s">
        <v>186</v>
      </c>
      <c r="O81" s="279" t="s">
        <v>187</v>
      </c>
      <c r="P81" s="89"/>
      <c r="Q81" s="235" t="s">
        <v>939</v>
      </c>
      <c r="R81" s="235" t="s">
        <v>959</v>
      </c>
      <c r="S81" s="293" t="s">
        <v>906</v>
      </c>
      <c r="T81" s="293" t="s">
        <v>3961</v>
      </c>
      <c r="U81" s="283" t="s">
        <v>3962</v>
      </c>
      <c r="V81" s="283" t="s">
        <v>961</v>
      </c>
      <c r="W81" s="285" t="s">
        <v>219</v>
      </c>
      <c r="AA81" s="286">
        <f>IF(OR(J81="Fail",ISBLANK(J81)),INDEX('Issue Code Table'!C:C,MATCH(N:N,'Issue Code Table'!A:A,0)),IF(M81="Critical",6,IF(M81="Significant",5,IF(M81="Moderate",3,2))))</f>
        <v>6</v>
      </c>
    </row>
    <row r="82" spans="1:27" s="73" customFormat="1" ht="162.5" x14ac:dyDescent="0.25">
      <c r="A82" s="270" t="s">
        <v>3963</v>
      </c>
      <c r="B82" s="271" t="s">
        <v>929</v>
      </c>
      <c r="C82" s="272" t="s">
        <v>930</v>
      </c>
      <c r="D82" s="272" t="s">
        <v>193</v>
      </c>
      <c r="E82" s="272" t="s">
        <v>3964</v>
      </c>
      <c r="F82" s="272" t="s">
        <v>3965</v>
      </c>
      <c r="G82" s="272" t="s">
        <v>3966</v>
      </c>
      <c r="H82" s="272" t="s">
        <v>966</v>
      </c>
      <c r="I82" s="273"/>
      <c r="J82" s="248"/>
      <c r="K82" s="248" t="s">
        <v>967</v>
      </c>
      <c r="L82" s="248"/>
      <c r="M82" s="277" t="s">
        <v>199</v>
      </c>
      <c r="N82" s="278" t="s">
        <v>665</v>
      </c>
      <c r="O82" s="279" t="s">
        <v>666</v>
      </c>
      <c r="P82" s="89"/>
      <c r="Q82" s="235" t="s">
        <v>939</v>
      </c>
      <c r="R82" s="235" t="s">
        <v>968</v>
      </c>
      <c r="S82" s="293" t="s">
        <v>969</v>
      </c>
      <c r="T82" s="293" t="s">
        <v>3967</v>
      </c>
      <c r="U82" s="283" t="s">
        <v>3968</v>
      </c>
      <c r="V82" s="283" t="s">
        <v>971</v>
      </c>
      <c r="W82" s="285"/>
      <c r="AA82" s="286">
        <f>IF(OR(J82="Fail",ISBLANK(J82)),INDEX('Issue Code Table'!C:C,MATCH(N:N,'Issue Code Table'!A:A,0)),IF(M82="Critical",6,IF(M82="Significant",5,IF(M82="Moderate",3,2))))</f>
        <v>4</v>
      </c>
    </row>
    <row r="83" spans="1:27" s="73" customFormat="1" ht="114.75" customHeight="1" x14ac:dyDescent="0.25">
      <c r="A83" s="270" t="s">
        <v>3969</v>
      </c>
      <c r="B83" s="271" t="s">
        <v>191</v>
      </c>
      <c r="C83" s="272" t="s">
        <v>192</v>
      </c>
      <c r="D83" s="272" t="s">
        <v>193</v>
      </c>
      <c r="E83" s="272" t="s">
        <v>973</v>
      </c>
      <c r="F83" s="272" t="s">
        <v>3970</v>
      </c>
      <c r="G83" s="272" t="s">
        <v>3971</v>
      </c>
      <c r="H83" s="272" t="s">
        <v>976</v>
      </c>
      <c r="I83" s="273"/>
      <c r="J83" s="248"/>
      <c r="K83" s="248" t="s">
        <v>977</v>
      </c>
      <c r="L83" s="248"/>
      <c r="M83" s="277" t="s">
        <v>159</v>
      </c>
      <c r="N83" s="278" t="s">
        <v>686</v>
      </c>
      <c r="O83" s="279" t="s">
        <v>687</v>
      </c>
      <c r="P83" s="89"/>
      <c r="Q83" s="235" t="s">
        <v>939</v>
      </c>
      <c r="R83" s="235" t="s">
        <v>978</v>
      </c>
      <c r="S83" s="293" t="s">
        <v>979</v>
      </c>
      <c r="T83" s="293" t="s">
        <v>3972</v>
      </c>
      <c r="U83" s="283" t="s">
        <v>3973</v>
      </c>
      <c r="V83" s="283" t="s">
        <v>3974</v>
      </c>
      <c r="W83" s="285" t="s">
        <v>219</v>
      </c>
      <c r="AA83" s="286">
        <f>IF(OR(J83="Fail",ISBLANK(J83)),INDEX('Issue Code Table'!C:C,MATCH(N:N,'Issue Code Table'!A:A,0)),IF(M83="Critical",6,IF(M83="Significant",5,IF(M83="Moderate",3,2))))</f>
        <v>5</v>
      </c>
    </row>
    <row r="84" spans="1:27" s="73" customFormat="1" ht="75" x14ac:dyDescent="0.25">
      <c r="A84" s="270" t="s">
        <v>3975</v>
      </c>
      <c r="B84" s="293" t="s">
        <v>304</v>
      </c>
      <c r="C84" s="272" t="s">
        <v>305</v>
      </c>
      <c r="D84" s="272" t="s">
        <v>193</v>
      </c>
      <c r="E84" s="272" t="s">
        <v>3976</v>
      </c>
      <c r="F84" s="272" t="s">
        <v>3977</v>
      </c>
      <c r="G84" s="272" t="s">
        <v>196</v>
      </c>
      <c r="H84" s="272" t="s">
        <v>985</v>
      </c>
      <c r="I84" s="273"/>
      <c r="J84" s="248"/>
      <c r="K84" s="248" t="s">
        <v>986</v>
      </c>
      <c r="L84" s="248"/>
      <c r="M84" s="277" t="s">
        <v>159</v>
      </c>
      <c r="N84" s="278" t="s">
        <v>686</v>
      </c>
      <c r="O84" s="279" t="s">
        <v>687</v>
      </c>
      <c r="P84" s="89"/>
      <c r="Q84" s="235" t="s">
        <v>987</v>
      </c>
      <c r="R84" s="235" t="s">
        <v>988</v>
      </c>
      <c r="S84" s="293" t="s">
        <v>989</v>
      </c>
      <c r="T84" s="293" t="s">
        <v>3675</v>
      </c>
      <c r="U84" s="283" t="s">
        <v>3978</v>
      </c>
      <c r="V84" s="283" t="s">
        <v>991</v>
      </c>
      <c r="W84" s="285" t="s">
        <v>219</v>
      </c>
      <c r="AA84" s="286">
        <f>IF(OR(J84="Fail",ISBLANK(J84)),INDEX('Issue Code Table'!C:C,MATCH(N:N,'Issue Code Table'!A:A,0)),IF(M84="Critical",6,IF(M84="Significant",5,IF(M84="Moderate",3,2))))</f>
        <v>5</v>
      </c>
    </row>
    <row r="85" spans="1:27" s="73" customFormat="1" ht="162.5" x14ac:dyDescent="0.25">
      <c r="A85" s="270" t="s">
        <v>3979</v>
      </c>
      <c r="B85" s="293" t="s">
        <v>304</v>
      </c>
      <c r="C85" s="272" t="s">
        <v>305</v>
      </c>
      <c r="D85" s="272" t="s">
        <v>193</v>
      </c>
      <c r="E85" s="272" t="s">
        <v>3980</v>
      </c>
      <c r="F85" s="272" t="s">
        <v>3981</v>
      </c>
      <c r="G85" s="272" t="s">
        <v>3982</v>
      </c>
      <c r="H85" s="272" t="s">
        <v>996</v>
      </c>
      <c r="I85" s="273"/>
      <c r="J85" s="248"/>
      <c r="K85" s="248" t="s">
        <v>997</v>
      </c>
      <c r="L85" s="248"/>
      <c r="M85" s="277" t="s">
        <v>159</v>
      </c>
      <c r="N85" s="278" t="s">
        <v>686</v>
      </c>
      <c r="O85" s="279" t="s">
        <v>687</v>
      </c>
      <c r="P85" s="89"/>
      <c r="Q85" s="235" t="s">
        <v>987</v>
      </c>
      <c r="R85" s="235" t="s">
        <v>998</v>
      </c>
      <c r="S85" s="293" t="s">
        <v>999</v>
      </c>
      <c r="T85" s="293" t="s">
        <v>3983</v>
      </c>
      <c r="U85" s="283" t="s">
        <v>3984</v>
      </c>
      <c r="V85" s="283" t="s">
        <v>1001</v>
      </c>
      <c r="W85" s="285" t="s">
        <v>219</v>
      </c>
      <c r="AA85" s="286">
        <f>IF(OR(J85="Fail",ISBLANK(J85)),INDEX('Issue Code Table'!C:C,MATCH(N:N,'Issue Code Table'!A:A,0)),IF(M85="Critical",6,IF(M85="Significant",5,IF(M85="Moderate",3,2))))</f>
        <v>5</v>
      </c>
    </row>
    <row r="86" spans="1:27" s="73" customFormat="1" ht="150" x14ac:dyDescent="0.25">
      <c r="A86" s="270" t="s">
        <v>3985</v>
      </c>
      <c r="B86" s="293" t="s">
        <v>304</v>
      </c>
      <c r="C86" s="272" t="s">
        <v>305</v>
      </c>
      <c r="D86" s="272" t="s">
        <v>193</v>
      </c>
      <c r="E86" s="272" t="s">
        <v>3986</v>
      </c>
      <c r="F86" s="272" t="s">
        <v>3987</v>
      </c>
      <c r="G86" s="272" t="s">
        <v>3988</v>
      </c>
      <c r="H86" s="272" t="s">
        <v>1006</v>
      </c>
      <c r="I86" s="273"/>
      <c r="J86" s="248"/>
      <c r="K86" s="248" t="s">
        <v>1007</v>
      </c>
      <c r="L86" s="248"/>
      <c r="M86" s="277" t="s">
        <v>159</v>
      </c>
      <c r="N86" s="278" t="s">
        <v>686</v>
      </c>
      <c r="O86" s="279" t="s">
        <v>687</v>
      </c>
      <c r="P86" s="89"/>
      <c r="Q86" s="235" t="s">
        <v>987</v>
      </c>
      <c r="R86" s="235" t="s">
        <v>1008</v>
      </c>
      <c r="S86" s="293" t="s">
        <v>1009</v>
      </c>
      <c r="T86" s="293" t="s">
        <v>3989</v>
      </c>
      <c r="U86" s="283" t="s">
        <v>3990</v>
      </c>
      <c r="V86" s="283" t="s">
        <v>1011</v>
      </c>
      <c r="W86" s="285" t="s">
        <v>219</v>
      </c>
      <c r="AA86" s="286">
        <f>IF(OR(J86="Fail",ISBLANK(J86)),INDEX('Issue Code Table'!C:C,MATCH(N:N,'Issue Code Table'!A:A,0)),IF(M86="Critical",6,IF(M86="Significant",5,IF(M86="Moderate",3,2))))</f>
        <v>5</v>
      </c>
    </row>
    <row r="87" spans="1:27" s="73" customFormat="1" ht="175" x14ac:dyDescent="0.25">
      <c r="A87" s="270" t="s">
        <v>3991</v>
      </c>
      <c r="B87" s="271" t="s">
        <v>191</v>
      </c>
      <c r="C87" s="272" t="s">
        <v>192</v>
      </c>
      <c r="D87" s="272" t="s">
        <v>193</v>
      </c>
      <c r="E87" s="272" t="s">
        <v>3992</v>
      </c>
      <c r="F87" s="272" t="s">
        <v>3993</v>
      </c>
      <c r="G87" s="272" t="s">
        <v>3994</v>
      </c>
      <c r="H87" s="272" t="s">
        <v>1016</v>
      </c>
      <c r="I87" s="273"/>
      <c r="J87" s="248"/>
      <c r="K87" s="248" t="s">
        <v>1017</v>
      </c>
      <c r="L87" s="248"/>
      <c r="M87" s="277" t="s">
        <v>159</v>
      </c>
      <c r="N87" s="278" t="s">
        <v>1018</v>
      </c>
      <c r="O87" s="279" t="s">
        <v>1019</v>
      </c>
      <c r="P87" s="89"/>
      <c r="Q87" s="235" t="s">
        <v>987</v>
      </c>
      <c r="R87" s="241" t="s">
        <v>1020</v>
      </c>
      <c r="S87" s="293" t="s">
        <v>1021</v>
      </c>
      <c r="T87" s="293" t="s">
        <v>3995</v>
      </c>
      <c r="U87" s="283" t="s">
        <v>3996</v>
      </c>
      <c r="V87" s="283" t="s">
        <v>3997</v>
      </c>
      <c r="W87" s="285" t="s">
        <v>219</v>
      </c>
      <c r="AA87" s="286">
        <f>IF(OR(J87="Fail",ISBLANK(J87)),INDEX('Issue Code Table'!C:C,MATCH(N:N,'Issue Code Table'!A:A,0)),IF(M87="Critical",6,IF(M87="Significant",5,IF(M87="Moderate",3,2))))</f>
        <v>5</v>
      </c>
    </row>
    <row r="88" spans="1:27" s="73" customFormat="1" ht="87.5" x14ac:dyDescent="0.25">
      <c r="A88" s="270" t="s">
        <v>3998</v>
      </c>
      <c r="B88" s="293" t="s">
        <v>304</v>
      </c>
      <c r="C88" s="272" t="s">
        <v>305</v>
      </c>
      <c r="D88" s="272" t="s">
        <v>193</v>
      </c>
      <c r="E88" s="272" t="s">
        <v>3999</v>
      </c>
      <c r="F88" s="272" t="s">
        <v>4000</v>
      </c>
      <c r="G88" s="272" t="s">
        <v>4001</v>
      </c>
      <c r="H88" s="272" t="s">
        <v>1028</v>
      </c>
      <c r="I88" s="273"/>
      <c r="J88" s="248"/>
      <c r="K88" s="248" t="s">
        <v>1029</v>
      </c>
      <c r="L88" s="248"/>
      <c r="M88" s="277" t="s">
        <v>159</v>
      </c>
      <c r="N88" s="278" t="s">
        <v>310</v>
      </c>
      <c r="O88" s="279" t="s">
        <v>311</v>
      </c>
      <c r="P88" s="89"/>
      <c r="Q88" s="235" t="s">
        <v>987</v>
      </c>
      <c r="R88" s="235" t="s">
        <v>1030</v>
      </c>
      <c r="S88" s="293" t="s">
        <v>1031</v>
      </c>
      <c r="T88" s="293" t="s">
        <v>3675</v>
      </c>
      <c r="U88" s="283" t="s">
        <v>4002</v>
      </c>
      <c r="V88" s="283" t="s">
        <v>1033</v>
      </c>
      <c r="W88" s="285" t="s">
        <v>219</v>
      </c>
      <c r="AA88" s="286">
        <f>IF(OR(J88="Fail",ISBLANK(J88)),INDEX('Issue Code Table'!C:C,MATCH(N:N,'Issue Code Table'!A:A,0)),IF(M88="Critical",6,IF(M88="Significant",5,IF(M88="Moderate",3,2))))</f>
        <v>5</v>
      </c>
    </row>
    <row r="89" spans="1:27" s="73" customFormat="1" ht="100" x14ac:dyDescent="0.25">
      <c r="A89" s="270" t="s">
        <v>4003</v>
      </c>
      <c r="B89" s="243" t="s">
        <v>165</v>
      </c>
      <c r="C89" s="272" t="s">
        <v>166</v>
      </c>
      <c r="D89" s="272" t="s">
        <v>193</v>
      </c>
      <c r="E89" s="272" t="s">
        <v>1035</v>
      </c>
      <c r="F89" s="272" t="s">
        <v>4004</v>
      </c>
      <c r="G89" s="272" t="s">
        <v>4005</v>
      </c>
      <c r="H89" s="272" t="s">
        <v>1038</v>
      </c>
      <c r="I89" s="273"/>
      <c r="J89" s="248"/>
      <c r="K89" s="248" t="s">
        <v>1039</v>
      </c>
      <c r="L89" s="248"/>
      <c r="M89" s="277" t="s">
        <v>159</v>
      </c>
      <c r="N89" s="278" t="s">
        <v>686</v>
      </c>
      <c r="O89" s="279" t="s">
        <v>687</v>
      </c>
      <c r="P89" s="89"/>
      <c r="Q89" s="235" t="s">
        <v>987</v>
      </c>
      <c r="R89" s="235" t="s">
        <v>1040</v>
      </c>
      <c r="S89" s="293" t="s">
        <v>1041</v>
      </c>
      <c r="T89" s="293" t="s">
        <v>4006</v>
      </c>
      <c r="U89" s="283" t="s">
        <v>4007</v>
      </c>
      <c r="V89" s="283" t="s">
        <v>1043</v>
      </c>
      <c r="W89" s="285" t="s">
        <v>219</v>
      </c>
      <c r="AA89" s="286">
        <f>IF(OR(J89="Fail",ISBLANK(J89)),INDEX('Issue Code Table'!C:C,MATCH(N:N,'Issue Code Table'!A:A,0)),IF(M89="Critical",6,IF(M89="Significant",5,IF(M89="Moderate",3,2))))</f>
        <v>5</v>
      </c>
    </row>
    <row r="90" spans="1:27" s="73" customFormat="1" ht="375" x14ac:dyDescent="0.25">
      <c r="A90" s="270" t="s">
        <v>4008</v>
      </c>
      <c r="B90" s="293" t="s">
        <v>304</v>
      </c>
      <c r="C90" s="272" t="s">
        <v>305</v>
      </c>
      <c r="D90" s="272" t="s">
        <v>193</v>
      </c>
      <c r="E90" s="272" t="s">
        <v>1045</v>
      </c>
      <c r="F90" s="272" t="s">
        <v>4009</v>
      </c>
      <c r="G90" s="272" t="s">
        <v>4010</v>
      </c>
      <c r="H90" s="272" t="s">
        <v>1048</v>
      </c>
      <c r="I90" s="273"/>
      <c r="J90" s="248"/>
      <c r="K90" s="248" t="s">
        <v>1049</v>
      </c>
      <c r="L90" s="248"/>
      <c r="M90" s="277" t="s">
        <v>159</v>
      </c>
      <c r="N90" s="278" t="s">
        <v>686</v>
      </c>
      <c r="O90" s="279" t="s">
        <v>687</v>
      </c>
      <c r="P90" s="89"/>
      <c r="Q90" s="235" t="s">
        <v>987</v>
      </c>
      <c r="R90" s="235" t="s">
        <v>1050</v>
      </c>
      <c r="S90" s="293" t="s">
        <v>1051</v>
      </c>
      <c r="T90" s="293" t="s">
        <v>4011</v>
      </c>
      <c r="U90" s="283" t="s">
        <v>4012</v>
      </c>
      <c r="V90" s="283" t="s">
        <v>4013</v>
      </c>
      <c r="W90" s="285" t="s">
        <v>219</v>
      </c>
      <c r="AA90" s="286">
        <f>IF(OR(J90="Fail",ISBLANK(J90)),INDEX('Issue Code Table'!C:C,MATCH(N:N,'Issue Code Table'!A:A,0)),IF(M90="Critical",6,IF(M90="Significant",5,IF(M90="Moderate",3,2))))</f>
        <v>5</v>
      </c>
    </row>
    <row r="91" spans="1:27" s="73" customFormat="1" ht="409.5" x14ac:dyDescent="0.25">
      <c r="A91" s="270" t="s">
        <v>4014</v>
      </c>
      <c r="B91" s="293" t="s">
        <v>304</v>
      </c>
      <c r="C91" s="272" t="s">
        <v>305</v>
      </c>
      <c r="D91" s="272" t="s">
        <v>193</v>
      </c>
      <c r="E91" s="272" t="s">
        <v>1055</v>
      </c>
      <c r="F91" s="272" t="s">
        <v>4015</v>
      </c>
      <c r="G91" s="272" t="s">
        <v>4016</v>
      </c>
      <c r="H91" s="272" t="s">
        <v>1058</v>
      </c>
      <c r="I91" s="273"/>
      <c r="J91" s="248"/>
      <c r="K91" s="248" t="s">
        <v>1059</v>
      </c>
      <c r="L91" s="248"/>
      <c r="M91" s="277" t="s">
        <v>159</v>
      </c>
      <c r="N91" s="278" t="s">
        <v>686</v>
      </c>
      <c r="O91" s="279" t="s">
        <v>687</v>
      </c>
      <c r="P91" s="89"/>
      <c r="Q91" s="235" t="s">
        <v>987</v>
      </c>
      <c r="R91" s="235" t="s">
        <v>1060</v>
      </c>
      <c r="S91" s="293" t="s">
        <v>1061</v>
      </c>
      <c r="T91" s="293" t="s">
        <v>4011</v>
      </c>
      <c r="U91" s="283" t="s">
        <v>4017</v>
      </c>
      <c r="V91" s="283" t="s">
        <v>4018</v>
      </c>
      <c r="W91" s="285" t="s">
        <v>219</v>
      </c>
      <c r="AA91" s="286">
        <f>IF(OR(J91="Fail",ISBLANK(J91)),INDEX('Issue Code Table'!C:C,MATCH(N:N,'Issue Code Table'!A:A,0)),IF(M91="Critical",6,IF(M91="Significant",5,IF(M91="Moderate",3,2))))</f>
        <v>5</v>
      </c>
    </row>
    <row r="92" spans="1:27" s="73" customFormat="1" ht="275" x14ac:dyDescent="0.25">
      <c r="A92" s="270" t="s">
        <v>4019</v>
      </c>
      <c r="B92" s="293" t="s">
        <v>304</v>
      </c>
      <c r="C92" s="272" t="s">
        <v>305</v>
      </c>
      <c r="D92" s="272" t="s">
        <v>193</v>
      </c>
      <c r="E92" s="272" t="s">
        <v>4020</v>
      </c>
      <c r="F92" s="272" t="s">
        <v>4021</v>
      </c>
      <c r="G92" s="272" t="s">
        <v>4022</v>
      </c>
      <c r="H92" s="272" t="s">
        <v>1068</v>
      </c>
      <c r="I92" s="273"/>
      <c r="J92" s="248"/>
      <c r="K92" s="248" t="s">
        <v>1069</v>
      </c>
      <c r="L92" s="248"/>
      <c r="M92" s="277" t="s">
        <v>159</v>
      </c>
      <c r="N92" s="278" t="s">
        <v>686</v>
      </c>
      <c r="O92" s="279" t="s">
        <v>687</v>
      </c>
      <c r="P92" s="89"/>
      <c r="Q92" s="235" t="s">
        <v>987</v>
      </c>
      <c r="R92" s="235" t="s">
        <v>1070</v>
      </c>
      <c r="S92" s="293" t="s">
        <v>1071</v>
      </c>
      <c r="T92" s="293" t="s">
        <v>4023</v>
      </c>
      <c r="U92" s="283" t="s">
        <v>4024</v>
      </c>
      <c r="V92" s="283" t="s">
        <v>1073</v>
      </c>
      <c r="W92" s="285" t="s">
        <v>219</v>
      </c>
      <c r="AA92" s="286">
        <f>IF(OR(J92="Fail",ISBLANK(J92)),INDEX('Issue Code Table'!C:C,MATCH(N:N,'Issue Code Table'!A:A,0)),IF(M92="Critical",6,IF(M92="Significant",5,IF(M92="Moderate",3,2))))</f>
        <v>5</v>
      </c>
    </row>
    <row r="93" spans="1:27" s="73" customFormat="1" ht="112.5" x14ac:dyDescent="0.25">
      <c r="A93" s="270" t="s">
        <v>4025</v>
      </c>
      <c r="B93" s="293" t="s">
        <v>304</v>
      </c>
      <c r="C93" s="272" t="s">
        <v>305</v>
      </c>
      <c r="D93" s="272" t="s">
        <v>193</v>
      </c>
      <c r="E93" s="272" t="s">
        <v>1075</v>
      </c>
      <c r="F93" s="272" t="s">
        <v>4026</v>
      </c>
      <c r="G93" s="272" t="s">
        <v>4027</v>
      </c>
      <c r="H93" s="273" t="s">
        <v>1078</v>
      </c>
      <c r="I93" s="273"/>
      <c r="J93" s="248"/>
      <c r="K93" s="275" t="s">
        <v>1079</v>
      </c>
      <c r="L93" s="248"/>
      <c r="M93" s="277" t="s">
        <v>159</v>
      </c>
      <c r="N93" s="278" t="s">
        <v>686</v>
      </c>
      <c r="O93" s="279" t="s">
        <v>687</v>
      </c>
      <c r="P93" s="89"/>
      <c r="Q93" s="235" t="s">
        <v>987</v>
      </c>
      <c r="R93" s="235" t="s">
        <v>1080</v>
      </c>
      <c r="S93" s="293" t="s">
        <v>1081</v>
      </c>
      <c r="T93" s="293" t="s">
        <v>3675</v>
      </c>
      <c r="U93" s="283" t="s">
        <v>4028</v>
      </c>
      <c r="V93" s="283" t="s">
        <v>1083</v>
      </c>
      <c r="W93" s="285" t="s">
        <v>219</v>
      </c>
      <c r="AA93" s="286">
        <f>IF(OR(J93="Fail",ISBLANK(J93)),INDEX('Issue Code Table'!C:C,MATCH(N:N,'Issue Code Table'!A:A,0)),IF(M93="Critical",6,IF(M93="Significant",5,IF(M93="Moderate",3,2))))</f>
        <v>5</v>
      </c>
    </row>
    <row r="94" spans="1:27" s="73" customFormat="1" ht="100" x14ac:dyDescent="0.25">
      <c r="A94" s="270" t="s">
        <v>4029</v>
      </c>
      <c r="B94" s="243" t="s">
        <v>165</v>
      </c>
      <c r="C94" s="272" t="s">
        <v>166</v>
      </c>
      <c r="D94" s="272" t="s">
        <v>193</v>
      </c>
      <c r="E94" s="272" t="s">
        <v>1085</v>
      </c>
      <c r="F94" s="272" t="s">
        <v>4030</v>
      </c>
      <c r="G94" s="272" t="s">
        <v>4031</v>
      </c>
      <c r="H94" s="272" t="s">
        <v>1088</v>
      </c>
      <c r="I94" s="273"/>
      <c r="J94" s="248"/>
      <c r="K94" s="248" t="s">
        <v>1089</v>
      </c>
      <c r="L94" s="248"/>
      <c r="M94" s="277" t="s">
        <v>159</v>
      </c>
      <c r="N94" s="278" t="s">
        <v>686</v>
      </c>
      <c r="O94" s="279" t="s">
        <v>687</v>
      </c>
      <c r="P94" s="89"/>
      <c r="Q94" s="235" t="s">
        <v>987</v>
      </c>
      <c r="R94" s="235" t="s">
        <v>1090</v>
      </c>
      <c r="S94" s="293" t="s">
        <v>1091</v>
      </c>
      <c r="T94" s="293" t="s">
        <v>3675</v>
      </c>
      <c r="U94" s="283" t="s">
        <v>4032</v>
      </c>
      <c r="V94" s="283" t="s">
        <v>1093</v>
      </c>
      <c r="W94" s="285" t="s">
        <v>219</v>
      </c>
      <c r="AA94" s="286">
        <f>IF(OR(J94="Fail",ISBLANK(J94)),INDEX('Issue Code Table'!C:C,MATCH(N:N,'Issue Code Table'!A:A,0)),IF(M94="Critical",6,IF(M94="Significant",5,IF(M94="Moderate",3,2))))</f>
        <v>5</v>
      </c>
    </row>
    <row r="95" spans="1:27" s="73" customFormat="1" ht="200" x14ac:dyDescent="0.25">
      <c r="A95" s="270" t="s">
        <v>4033</v>
      </c>
      <c r="B95" s="243" t="s">
        <v>327</v>
      </c>
      <c r="C95" s="272" t="s">
        <v>328</v>
      </c>
      <c r="D95" s="272" t="s">
        <v>193</v>
      </c>
      <c r="E95" s="272" t="s">
        <v>1095</v>
      </c>
      <c r="F95" s="272" t="s">
        <v>4034</v>
      </c>
      <c r="G95" s="272" t="s">
        <v>4035</v>
      </c>
      <c r="H95" s="272" t="s">
        <v>1098</v>
      </c>
      <c r="I95" s="273"/>
      <c r="J95" s="248"/>
      <c r="K95" s="248" t="s">
        <v>1099</v>
      </c>
      <c r="L95" s="248"/>
      <c r="M95" s="277" t="s">
        <v>159</v>
      </c>
      <c r="N95" s="278" t="s">
        <v>310</v>
      </c>
      <c r="O95" s="279" t="s">
        <v>311</v>
      </c>
      <c r="P95" s="89"/>
      <c r="Q95" s="235" t="s">
        <v>987</v>
      </c>
      <c r="R95" s="235" t="s">
        <v>1100</v>
      </c>
      <c r="S95" s="293" t="s">
        <v>1101</v>
      </c>
      <c r="T95" s="293" t="s">
        <v>4036</v>
      </c>
      <c r="U95" s="283" t="s">
        <v>4037</v>
      </c>
      <c r="V95" s="283" t="s">
        <v>1103</v>
      </c>
      <c r="W95" s="285" t="s">
        <v>219</v>
      </c>
      <c r="AA95" s="286">
        <f>IF(OR(J95="Fail",ISBLANK(J95)),INDEX('Issue Code Table'!C:C,MATCH(N:N,'Issue Code Table'!A:A,0)),IF(M95="Critical",6,IF(M95="Significant",5,IF(M95="Moderate",3,2))))</f>
        <v>5</v>
      </c>
    </row>
    <row r="96" spans="1:27" s="73" customFormat="1" ht="150" x14ac:dyDescent="0.25">
      <c r="A96" s="270" t="s">
        <v>4038</v>
      </c>
      <c r="B96" s="271" t="s">
        <v>1105</v>
      </c>
      <c r="C96" s="272" t="s">
        <v>1106</v>
      </c>
      <c r="D96" s="272" t="s">
        <v>193</v>
      </c>
      <c r="E96" s="272" t="s">
        <v>4039</v>
      </c>
      <c r="F96" s="272" t="s">
        <v>4040</v>
      </c>
      <c r="G96" s="272" t="s">
        <v>4041</v>
      </c>
      <c r="H96" s="272" t="s">
        <v>1110</v>
      </c>
      <c r="I96" s="273"/>
      <c r="J96" s="248"/>
      <c r="K96" s="248" t="s">
        <v>1111</v>
      </c>
      <c r="L96" s="248"/>
      <c r="M96" s="277" t="s">
        <v>159</v>
      </c>
      <c r="N96" s="278" t="s">
        <v>686</v>
      </c>
      <c r="O96" s="279" t="s">
        <v>687</v>
      </c>
      <c r="P96" s="89"/>
      <c r="Q96" s="235" t="s">
        <v>1112</v>
      </c>
      <c r="R96" s="235" t="s">
        <v>1113</v>
      </c>
      <c r="S96" s="293" t="s">
        <v>1114</v>
      </c>
      <c r="T96" s="293" t="s">
        <v>4042</v>
      </c>
      <c r="U96" s="283" t="s">
        <v>4043</v>
      </c>
      <c r="V96" s="283" t="s">
        <v>1116</v>
      </c>
      <c r="W96" s="285" t="s">
        <v>219</v>
      </c>
      <c r="AA96" s="286">
        <f>IF(OR(J96="Fail",ISBLANK(J96)),INDEX('Issue Code Table'!C:C,MATCH(N:N,'Issue Code Table'!A:A,0)),IF(M96="Critical",6,IF(M96="Significant",5,IF(M96="Moderate",3,2))))</f>
        <v>5</v>
      </c>
    </row>
    <row r="97" spans="1:27" s="73" customFormat="1" ht="100" x14ac:dyDescent="0.25">
      <c r="A97" s="270" t="s">
        <v>4044</v>
      </c>
      <c r="B97" s="271" t="s">
        <v>1105</v>
      </c>
      <c r="C97" s="272" t="s">
        <v>1106</v>
      </c>
      <c r="D97" s="272" t="s">
        <v>193</v>
      </c>
      <c r="E97" s="272" t="s">
        <v>4045</v>
      </c>
      <c r="F97" s="272" t="s">
        <v>4046</v>
      </c>
      <c r="G97" s="272" t="s">
        <v>4047</v>
      </c>
      <c r="H97" s="272" t="s">
        <v>1121</v>
      </c>
      <c r="I97" s="273"/>
      <c r="J97" s="248"/>
      <c r="K97" s="248" t="s">
        <v>1122</v>
      </c>
      <c r="L97" s="248"/>
      <c r="M97" s="277" t="s">
        <v>159</v>
      </c>
      <c r="N97" s="278" t="s">
        <v>686</v>
      </c>
      <c r="O97" s="279" t="s">
        <v>687</v>
      </c>
      <c r="P97" s="89"/>
      <c r="Q97" s="235" t="s">
        <v>1112</v>
      </c>
      <c r="R97" s="235" t="s">
        <v>1123</v>
      </c>
      <c r="S97" s="293" t="s">
        <v>1124</v>
      </c>
      <c r="T97" s="293" t="s">
        <v>4048</v>
      </c>
      <c r="U97" s="283" t="s">
        <v>4049</v>
      </c>
      <c r="V97" s="283" t="s">
        <v>1126</v>
      </c>
      <c r="W97" s="285" t="s">
        <v>219</v>
      </c>
      <c r="AA97" s="286">
        <f>IF(OR(J97="Fail",ISBLANK(J97)),INDEX('Issue Code Table'!C:C,MATCH(N:N,'Issue Code Table'!A:A,0)),IF(M97="Critical",6,IF(M97="Significant",5,IF(M97="Moderate",3,2))))</f>
        <v>5</v>
      </c>
    </row>
    <row r="98" spans="1:27" s="73" customFormat="1" ht="387.5" x14ac:dyDescent="0.25">
      <c r="A98" s="270" t="s">
        <v>4050</v>
      </c>
      <c r="B98" s="271" t="s">
        <v>1105</v>
      </c>
      <c r="C98" s="272" t="s">
        <v>1106</v>
      </c>
      <c r="D98" s="272" t="s">
        <v>193</v>
      </c>
      <c r="E98" s="272" t="s">
        <v>4051</v>
      </c>
      <c r="F98" s="272" t="s">
        <v>4052</v>
      </c>
      <c r="G98" s="272" t="s">
        <v>4053</v>
      </c>
      <c r="H98" s="272" t="s">
        <v>1131</v>
      </c>
      <c r="I98" s="273"/>
      <c r="J98" s="248"/>
      <c r="K98" s="248" t="s">
        <v>1132</v>
      </c>
      <c r="L98" s="248"/>
      <c r="M98" s="277" t="s">
        <v>159</v>
      </c>
      <c r="N98" s="278" t="s">
        <v>686</v>
      </c>
      <c r="O98" s="279" t="s">
        <v>687</v>
      </c>
      <c r="P98" s="89"/>
      <c r="Q98" s="235" t="s">
        <v>1112</v>
      </c>
      <c r="R98" s="235" t="s">
        <v>1133</v>
      </c>
      <c r="S98" s="293" t="s">
        <v>1134</v>
      </c>
      <c r="T98" s="293" t="s">
        <v>4036</v>
      </c>
      <c r="U98" s="283" t="s">
        <v>4054</v>
      </c>
      <c r="V98" s="283" t="s">
        <v>1136</v>
      </c>
      <c r="W98" s="285" t="s">
        <v>219</v>
      </c>
      <c r="AA98" s="286">
        <f>IF(OR(J98="Fail",ISBLANK(J98)),INDEX('Issue Code Table'!C:C,MATCH(N:N,'Issue Code Table'!A:A,0)),IF(M98="Critical",6,IF(M98="Significant",5,IF(M98="Moderate",3,2))))</f>
        <v>5</v>
      </c>
    </row>
    <row r="99" spans="1:27" s="73" customFormat="1" ht="237.5" x14ac:dyDescent="0.25">
      <c r="A99" s="270" t="s">
        <v>4055</v>
      </c>
      <c r="B99" s="271" t="s">
        <v>753</v>
      </c>
      <c r="C99" s="272" t="s">
        <v>754</v>
      </c>
      <c r="D99" s="272" t="s">
        <v>193</v>
      </c>
      <c r="E99" s="272" t="s">
        <v>1138</v>
      </c>
      <c r="F99" s="272" t="s">
        <v>4056</v>
      </c>
      <c r="G99" s="272" t="s">
        <v>1140</v>
      </c>
      <c r="H99" s="272" t="s">
        <v>1141</v>
      </c>
      <c r="I99" s="273"/>
      <c r="J99" s="248"/>
      <c r="K99" s="248" t="s">
        <v>1142</v>
      </c>
      <c r="L99" s="248"/>
      <c r="M99" s="277" t="s">
        <v>159</v>
      </c>
      <c r="N99" s="278" t="s">
        <v>186</v>
      </c>
      <c r="O99" s="279" t="s">
        <v>187</v>
      </c>
      <c r="P99" s="89"/>
      <c r="Q99" s="235" t="s">
        <v>1112</v>
      </c>
      <c r="R99" s="235" t="s">
        <v>1143</v>
      </c>
      <c r="S99" s="293" t="s">
        <v>1144</v>
      </c>
      <c r="T99" s="293" t="s">
        <v>4057</v>
      </c>
      <c r="U99" s="283" t="s">
        <v>4058</v>
      </c>
      <c r="V99" s="283" t="s">
        <v>1146</v>
      </c>
      <c r="W99" s="285" t="s">
        <v>219</v>
      </c>
      <c r="AA99" s="286">
        <f>IF(OR(J99="Fail",ISBLANK(J99)),INDEX('Issue Code Table'!C:C,MATCH(N:N,'Issue Code Table'!A:A,0)),IF(M99="Critical",6,IF(M99="Significant",5,IF(M99="Moderate",3,2))))</f>
        <v>6</v>
      </c>
    </row>
    <row r="100" spans="1:27" s="73" customFormat="1" ht="212.5" x14ac:dyDescent="0.25">
      <c r="A100" s="270" t="s">
        <v>4059</v>
      </c>
      <c r="B100" s="271" t="s">
        <v>191</v>
      </c>
      <c r="C100" s="272" t="s">
        <v>192</v>
      </c>
      <c r="D100" s="272" t="s">
        <v>193</v>
      </c>
      <c r="E100" s="272" t="s">
        <v>4060</v>
      </c>
      <c r="F100" s="272" t="s">
        <v>4061</v>
      </c>
      <c r="G100" s="272" t="s">
        <v>4062</v>
      </c>
      <c r="H100" s="272" t="s">
        <v>1151</v>
      </c>
      <c r="I100" s="273"/>
      <c r="J100" s="248"/>
      <c r="K100" s="248" t="s">
        <v>1152</v>
      </c>
      <c r="L100" s="248"/>
      <c r="M100" s="277" t="s">
        <v>159</v>
      </c>
      <c r="N100" s="278" t="s">
        <v>259</v>
      </c>
      <c r="O100" s="279" t="s">
        <v>260</v>
      </c>
      <c r="P100" s="89"/>
      <c r="Q100" s="235" t="s">
        <v>1112</v>
      </c>
      <c r="R100" s="235" t="s">
        <v>1153</v>
      </c>
      <c r="S100" s="293" t="s">
        <v>1154</v>
      </c>
      <c r="T100" s="293" t="s">
        <v>4063</v>
      </c>
      <c r="U100" s="283" t="s">
        <v>4064</v>
      </c>
      <c r="V100" s="283" t="s">
        <v>1156</v>
      </c>
      <c r="W100" s="285" t="s">
        <v>219</v>
      </c>
      <c r="AA100" s="286">
        <f>IF(OR(J100="Fail",ISBLANK(J100)),INDEX('Issue Code Table'!C:C,MATCH(N:N,'Issue Code Table'!A:A,0)),IF(M100="Critical",6,IF(M100="Significant",5,IF(M100="Moderate",3,2))))</f>
        <v>7</v>
      </c>
    </row>
    <row r="101" spans="1:27" s="73" customFormat="1" ht="112.5" x14ac:dyDescent="0.25">
      <c r="A101" s="270" t="s">
        <v>4065</v>
      </c>
      <c r="B101" s="243" t="s">
        <v>929</v>
      </c>
      <c r="C101" s="272" t="s">
        <v>930</v>
      </c>
      <c r="D101" s="272" t="s">
        <v>138</v>
      </c>
      <c r="E101" s="272" t="s">
        <v>4066</v>
      </c>
      <c r="F101" s="272" t="s">
        <v>4067</v>
      </c>
      <c r="G101" s="272" t="s">
        <v>196</v>
      </c>
      <c r="H101" s="272" t="s">
        <v>1160</v>
      </c>
      <c r="I101" s="273"/>
      <c r="J101" s="248"/>
      <c r="K101" s="248" t="s">
        <v>1161</v>
      </c>
      <c r="L101" s="248"/>
      <c r="M101" s="277" t="s">
        <v>199</v>
      </c>
      <c r="N101" s="278" t="s">
        <v>342</v>
      </c>
      <c r="O101" s="279" t="s">
        <v>343</v>
      </c>
      <c r="P101" s="89"/>
      <c r="Q101" s="235" t="s">
        <v>1112</v>
      </c>
      <c r="R101" s="235" t="s">
        <v>1162</v>
      </c>
      <c r="S101" s="293" t="s">
        <v>1163</v>
      </c>
      <c r="T101" s="293" t="s">
        <v>3675</v>
      </c>
      <c r="U101" s="283" t="s">
        <v>4068</v>
      </c>
      <c r="V101" s="283" t="s">
        <v>1165</v>
      </c>
      <c r="W101" s="285"/>
      <c r="AA101" s="286">
        <f>IF(OR(J101="Fail",ISBLANK(J101)),INDEX('Issue Code Table'!C:C,MATCH(N:N,'Issue Code Table'!A:A,0)),IF(M101="Critical",6,IF(M101="Significant",5,IF(M101="Moderate",3,2))))</f>
        <v>4</v>
      </c>
    </row>
    <row r="102" spans="1:27" s="73" customFormat="1" ht="387.5" x14ac:dyDescent="0.25">
      <c r="A102" s="270" t="s">
        <v>4069</v>
      </c>
      <c r="B102" s="271" t="s">
        <v>165</v>
      </c>
      <c r="C102" s="272" t="s">
        <v>166</v>
      </c>
      <c r="D102" s="272" t="s">
        <v>193</v>
      </c>
      <c r="E102" s="272" t="s">
        <v>1167</v>
      </c>
      <c r="F102" s="272" t="s">
        <v>4070</v>
      </c>
      <c r="G102" s="272" t="s">
        <v>4071</v>
      </c>
      <c r="H102" s="272" t="s">
        <v>1170</v>
      </c>
      <c r="I102" s="273"/>
      <c r="J102" s="248"/>
      <c r="K102" s="248" t="s">
        <v>1171</v>
      </c>
      <c r="L102" s="248"/>
      <c r="M102" s="277" t="s">
        <v>159</v>
      </c>
      <c r="N102" s="278" t="s">
        <v>760</v>
      </c>
      <c r="O102" s="279" t="s">
        <v>761</v>
      </c>
      <c r="P102" s="89"/>
      <c r="Q102" s="235" t="s">
        <v>1112</v>
      </c>
      <c r="R102" s="235" t="s">
        <v>1172</v>
      </c>
      <c r="S102" s="293" t="s">
        <v>1173</v>
      </c>
      <c r="T102" s="293" t="s">
        <v>4072</v>
      </c>
      <c r="U102" s="283" t="s">
        <v>4073</v>
      </c>
      <c r="V102" s="283" t="s">
        <v>4074</v>
      </c>
      <c r="W102" s="285" t="s">
        <v>219</v>
      </c>
      <c r="AA102" s="286">
        <f>IF(OR(J102="Fail",ISBLANK(J102)),INDEX('Issue Code Table'!C:C,MATCH(N:N,'Issue Code Table'!A:A,0)),IF(M102="Critical",6,IF(M102="Significant",5,IF(M102="Moderate",3,2))))</f>
        <v>6</v>
      </c>
    </row>
    <row r="103" spans="1:27" s="73" customFormat="1" ht="187.5" x14ac:dyDescent="0.25">
      <c r="A103" s="270" t="s">
        <v>4075</v>
      </c>
      <c r="B103" s="271" t="s">
        <v>191</v>
      </c>
      <c r="C103" s="272" t="s">
        <v>192</v>
      </c>
      <c r="D103" s="272" t="s">
        <v>193</v>
      </c>
      <c r="E103" s="272" t="s">
        <v>1177</v>
      </c>
      <c r="F103" s="272" t="s">
        <v>4076</v>
      </c>
      <c r="G103" s="272" t="s">
        <v>4077</v>
      </c>
      <c r="H103" s="272" t="s">
        <v>1180</v>
      </c>
      <c r="I103" s="273"/>
      <c r="J103" s="248"/>
      <c r="K103" s="248" t="s">
        <v>1181</v>
      </c>
      <c r="L103" s="248"/>
      <c r="M103" s="277" t="s">
        <v>159</v>
      </c>
      <c r="N103" s="278" t="s">
        <v>186</v>
      </c>
      <c r="O103" s="279" t="s">
        <v>187</v>
      </c>
      <c r="P103" s="89"/>
      <c r="Q103" s="235" t="s">
        <v>1112</v>
      </c>
      <c r="R103" s="235" t="s">
        <v>1182</v>
      </c>
      <c r="S103" s="293" t="s">
        <v>1183</v>
      </c>
      <c r="T103" s="293" t="s">
        <v>4078</v>
      </c>
      <c r="U103" s="283" t="s">
        <v>4079</v>
      </c>
      <c r="V103" s="283" t="s">
        <v>1185</v>
      </c>
      <c r="W103" s="285" t="s">
        <v>219</v>
      </c>
      <c r="AA103" s="286">
        <f>IF(OR(J103="Fail",ISBLANK(J103)),INDEX('Issue Code Table'!C:C,MATCH(N:N,'Issue Code Table'!A:A,0)),IF(M103="Critical",6,IF(M103="Significant",5,IF(M103="Moderate",3,2))))</f>
        <v>6</v>
      </c>
    </row>
    <row r="104" spans="1:27" s="73" customFormat="1" ht="175" x14ac:dyDescent="0.25">
      <c r="A104" s="270" t="s">
        <v>4080</v>
      </c>
      <c r="B104" s="271" t="s">
        <v>753</v>
      </c>
      <c r="C104" s="272" t="s">
        <v>754</v>
      </c>
      <c r="D104" s="272" t="s">
        <v>193</v>
      </c>
      <c r="E104" s="272" t="s">
        <v>1187</v>
      </c>
      <c r="F104" s="272" t="s">
        <v>4081</v>
      </c>
      <c r="G104" s="272" t="s">
        <v>4082</v>
      </c>
      <c r="H104" s="272" t="s">
        <v>1190</v>
      </c>
      <c r="I104" s="273"/>
      <c r="J104" s="248"/>
      <c r="K104" s="248" t="s">
        <v>1191</v>
      </c>
      <c r="L104" s="248"/>
      <c r="M104" s="277" t="s">
        <v>159</v>
      </c>
      <c r="N104" s="278" t="s">
        <v>186</v>
      </c>
      <c r="O104" s="279" t="s">
        <v>187</v>
      </c>
      <c r="P104" s="89"/>
      <c r="Q104" s="235" t="s">
        <v>1112</v>
      </c>
      <c r="R104" s="235" t="s">
        <v>1192</v>
      </c>
      <c r="S104" s="293" t="s">
        <v>1193</v>
      </c>
      <c r="T104" s="293" t="s">
        <v>4083</v>
      </c>
      <c r="U104" s="283" t="s">
        <v>4084</v>
      </c>
      <c r="V104" s="283" t="s">
        <v>1195</v>
      </c>
      <c r="W104" s="285" t="s">
        <v>219</v>
      </c>
      <c r="AA104" s="286">
        <f>IF(OR(J104="Fail",ISBLANK(J104)),INDEX('Issue Code Table'!C:C,MATCH(N:N,'Issue Code Table'!A:A,0)),IF(M104="Critical",6,IF(M104="Significant",5,IF(M104="Moderate",3,2))))</f>
        <v>6</v>
      </c>
    </row>
    <row r="105" spans="1:27" s="73" customFormat="1" ht="175" x14ac:dyDescent="0.25">
      <c r="A105" s="270" t="s">
        <v>4085</v>
      </c>
      <c r="B105" s="271" t="s">
        <v>753</v>
      </c>
      <c r="C105" s="272" t="s">
        <v>754</v>
      </c>
      <c r="D105" s="272" t="s">
        <v>193</v>
      </c>
      <c r="E105" s="272" t="s">
        <v>1197</v>
      </c>
      <c r="F105" s="272" t="s">
        <v>4086</v>
      </c>
      <c r="G105" s="272" t="s">
        <v>4087</v>
      </c>
      <c r="H105" s="272" t="s">
        <v>1200</v>
      </c>
      <c r="I105" s="273"/>
      <c r="J105" s="248"/>
      <c r="K105" s="248" t="s">
        <v>1201</v>
      </c>
      <c r="L105" s="248"/>
      <c r="M105" s="277" t="s">
        <v>159</v>
      </c>
      <c r="N105" s="278" t="s">
        <v>186</v>
      </c>
      <c r="O105" s="279" t="s">
        <v>187</v>
      </c>
      <c r="P105" s="89"/>
      <c r="Q105" s="235" t="s">
        <v>1112</v>
      </c>
      <c r="R105" s="235" t="s">
        <v>1202</v>
      </c>
      <c r="S105" s="293" t="s">
        <v>1203</v>
      </c>
      <c r="T105" s="293" t="s">
        <v>4088</v>
      </c>
      <c r="U105" s="283" t="s">
        <v>4089</v>
      </c>
      <c r="V105" s="283" t="s">
        <v>1205</v>
      </c>
      <c r="W105" s="285" t="s">
        <v>219</v>
      </c>
      <c r="AA105" s="286">
        <f>IF(OR(J105="Fail",ISBLANK(J105)),INDEX('Issue Code Table'!C:C,MATCH(N:N,'Issue Code Table'!A:A,0)),IF(M105="Critical",6,IF(M105="Significant",5,IF(M105="Moderate",3,2))))</f>
        <v>6</v>
      </c>
    </row>
    <row r="106" spans="1:27" s="73" customFormat="1" ht="200" x14ac:dyDescent="0.25">
      <c r="A106" s="270" t="s">
        <v>4090</v>
      </c>
      <c r="B106" s="271" t="s">
        <v>327</v>
      </c>
      <c r="C106" s="272" t="s">
        <v>328</v>
      </c>
      <c r="D106" s="272" t="s">
        <v>193</v>
      </c>
      <c r="E106" s="272" t="s">
        <v>4091</v>
      </c>
      <c r="F106" s="272" t="s">
        <v>4092</v>
      </c>
      <c r="G106" s="272" t="s">
        <v>4093</v>
      </c>
      <c r="H106" s="272" t="s">
        <v>1210</v>
      </c>
      <c r="I106" s="273"/>
      <c r="J106" s="248"/>
      <c r="K106" s="248" t="s">
        <v>1211</v>
      </c>
      <c r="L106" s="248"/>
      <c r="M106" s="277" t="s">
        <v>199</v>
      </c>
      <c r="N106" s="278" t="s">
        <v>686</v>
      </c>
      <c r="O106" s="279" t="s">
        <v>687</v>
      </c>
      <c r="P106" s="89"/>
      <c r="Q106" s="235" t="s">
        <v>1212</v>
      </c>
      <c r="R106" s="235" t="s">
        <v>1213</v>
      </c>
      <c r="S106" s="293" t="s">
        <v>1214</v>
      </c>
      <c r="T106" s="293" t="s">
        <v>3675</v>
      </c>
      <c r="U106" s="283" t="s">
        <v>4094</v>
      </c>
      <c r="V106" s="283" t="s">
        <v>1216</v>
      </c>
      <c r="W106" s="285"/>
      <c r="AA106" s="286">
        <f>IF(OR(J106="Fail",ISBLANK(J106)),INDEX('Issue Code Table'!C:C,MATCH(N:N,'Issue Code Table'!A:A,0)),IF(M106="Critical",6,IF(M106="Significant",5,IF(M106="Moderate",3,2))))</f>
        <v>5</v>
      </c>
    </row>
    <row r="107" spans="1:27" s="73" customFormat="1" ht="137.5" x14ac:dyDescent="0.25">
      <c r="A107" s="270" t="s">
        <v>4095</v>
      </c>
      <c r="B107" s="271" t="s">
        <v>327</v>
      </c>
      <c r="C107" s="272" t="s">
        <v>328</v>
      </c>
      <c r="D107" s="272" t="s">
        <v>193</v>
      </c>
      <c r="E107" s="272" t="s">
        <v>4096</v>
      </c>
      <c r="F107" s="272" t="s">
        <v>4097</v>
      </c>
      <c r="G107" s="272" t="s">
        <v>4098</v>
      </c>
      <c r="H107" s="272" t="s">
        <v>1221</v>
      </c>
      <c r="I107" s="273"/>
      <c r="J107" s="248"/>
      <c r="K107" s="248" t="s">
        <v>1222</v>
      </c>
      <c r="L107" s="248"/>
      <c r="M107" s="277" t="s">
        <v>159</v>
      </c>
      <c r="N107" s="278" t="s">
        <v>310</v>
      </c>
      <c r="O107" s="279" t="s">
        <v>311</v>
      </c>
      <c r="P107" s="89"/>
      <c r="Q107" s="235" t="s">
        <v>1212</v>
      </c>
      <c r="R107" s="235" t="s">
        <v>1223</v>
      </c>
      <c r="S107" s="293" t="s">
        <v>1224</v>
      </c>
      <c r="T107" s="293" t="s">
        <v>3675</v>
      </c>
      <c r="U107" s="283" t="s">
        <v>4099</v>
      </c>
      <c r="V107" s="283" t="s">
        <v>1226</v>
      </c>
      <c r="W107" s="285" t="s">
        <v>219</v>
      </c>
      <c r="AA107" s="286">
        <f>IF(OR(J107="Fail",ISBLANK(J107)),INDEX('Issue Code Table'!C:C,MATCH(N:N,'Issue Code Table'!A:A,0)),IF(M107="Critical",6,IF(M107="Significant",5,IF(M107="Moderate",3,2))))</f>
        <v>5</v>
      </c>
    </row>
    <row r="108" spans="1:27" s="73" customFormat="1" ht="183.75" customHeight="1" x14ac:dyDescent="0.25">
      <c r="A108" s="270" t="s">
        <v>4100</v>
      </c>
      <c r="B108" s="293" t="s">
        <v>304</v>
      </c>
      <c r="C108" s="272" t="s">
        <v>305</v>
      </c>
      <c r="D108" s="272" t="s">
        <v>193</v>
      </c>
      <c r="E108" s="272" t="s">
        <v>4101</v>
      </c>
      <c r="F108" s="272" t="s">
        <v>4102</v>
      </c>
      <c r="G108" s="272" t="s">
        <v>4103</v>
      </c>
      <c r="H108" s="272" t="s">
        <v>1231</v>
      </c>
      <c r="I108" s="273"/>
      <c r="J108" s="248"/>
      <c r="K108" s="248" t="s">
        <v>1232</v>
      </c>
      <c r="L108" s="248"/>
      <c r="M108" s="277" t="s">
        <v>159</v>
      </c>
      <c r="N108" s="278" t="s">
        <v>310</v>
      </c>
      <c r="O108" s="279" t="s">
        <v>311</v>
      </c>
      <c r="P108" s="89"/>
      <c r="Q108" s="235" t="s">
        <v>1233</v>
      </c>
      <c r="R108" s="235" t="s">
        <v>1234</v>
      </c>
      <c r="S108" s="293" t="s">
        <v>1235</v>
      </c>
      <c r="T108" s="293" t="s">
        <v>4104</v>
      </c>
      <c r="U108" s="283" t="s">
        <v>4105</v>
      </c>
      <c r="V108" s="283" t="s">
        <v>1237</v>
      </c>
      <c r="W108" s="285" t="s">
        <v>219</v>
      </c>
      <c r="AA108" s="286">
        <f>IF(OR(J108="Fail",ISBLANK(J108)),INDEX('Issue Code Table'!C:C,MATCH(N:N,'Issue Code Table'!A:A,0)),IF(M108="Critical",6,IF(M108="Significant",5,IF(M108="Moderate",3,2))))</f>
        <v>5</v>
      </c>
    </row>
    <row r="109" spans="1:27" s="73" customFormat="1" ht="100" x14ac:dyDescent="0.25">
      <c r="A109" s="270" t="s">
        <v>4106</v>
      </c>
      <c r="B109" s="293" t="s">
        <v>304</v>
      </c>
      <c r="C109" s="272" t="s">
        <v>305</v>
      </c>
      <c r="D109" s="272" t="s">
        <v>193</v>
      </c>
      <c r="E109" s="272" t="s">
        <v>1239</v>
      </c>
      <c r="F109" s="272" t="s">
        <v>4107</v>
      </c>
      <c r="G109" s="272" t="s">
        <v>4108</v>
      </c>
      <c r="H109" s="272" t="s">
        <v>1242</v>
      </c>
      <c r="I109" s="273"/>
      <c r="J109" s="248"/>
      <c r="K109" s="248" t="s">
        <v>1243</v>
      </c>
      <c r="L109" s="248"/>
      <c r="M109" s="277" t="s">
        <v>159</v>
      </c>
      <c r="N109" s="278" t="s">
        <v>310</v>
      </c>
      <c r="O109" s="279" t="s">
        <v>311</v>
      </c>
      <c r="P109" s="89"/>
      <c r="Q109" s="235" t="s">
        <v>1233</v>
      </c>
      <c r="R109" s="235" t="s">
        <v>1244</v>
      </c>
      <c r="S109" s="293" t="s">
        <v>1245</v>
      </c>
      <c r="T109" s="293" t="s">
        <v>4109</v>
      </c>
      <c r="U109" s="283" t="s">
        <v>4110</v>
      </c>
      <c r="V109" s="283" t="s">
        <v>1247</v>
      </c>
      <c r="W109" s="285" t="s">
        <v>219</v>
      </c>
      <c r="AA109" s="286">
        <f>IF(OR(J109="Fail",ISBLANK(J109)),INDEX('Issue Code Table'!C:C,MATCH(N:N,'Issue Code Table'!A:A,0)),IF(M109="Critical",6,IF(M109="Significant",5,IF(M109="Moderate",3,2))))</f>
        <v>5</v>
      </c>
    </row>
    <row r="110" spans="1:27" s="73" customFormat="1" ht="262.5" x14ac:dyDescent="0.25">
      <c r="A110" s="270" t="s">
        <v>4111</v>
      </c>
      <c r="B110" s="293" t="s">
        <v>304</v>
      </c>
      <c r="C110" s="272" t="s">
        <v>305</v>
      </c>
      <c r="D110" s="272" t="s">
        <v>193</v>
      </c>
      <c r="E110" s="272" t="s">
        <v>1249</v>
      </c>
      <c r="F110" s="272" t="s">
        <v>4112</v>
      </c>
      <c r="G110" s="272" t="s">
        <v>4113</v>
      </c>
      <c r="H110" s="272" t="s">
        <v>1252</v>
      </c>
      <c r="I110" s="273"/>
      <c r="J110" s="248"/>
      <c r="K110" s="248" t="s">
        <v>1253</v>
      </c>
      <c r="L110" s="248"/>
      <c r="M110" s="277" t="s">
        <v>159</v>
      </c>
      <c r="N110" s="278" t="s">
        <v>310</v>
      </c>
      <c r="O110" s="279" t="s">
        <v>311</v>
      </c>
      <c r="P110" s="89"/>
      <c r="Q110" s="235" t="s">
        <v>1233</v>
      </c>
      <c r="R110" s="235" t="s">
        <v>1254</v>
      </c>
      <c r="S110" s="293" t="s">
        <v>1255</v>
      </c>
      <c r="T110" s="293" t="s">
        <v>4114</v>
      </c>
      <c r="U110" s="283" t="s">
        <v>4115</v>
      </c>
      <c r="V110" s="283" t="s">
        <v>1257</v>
      </c>
      <c r="W110" s="285" t="s">
        <v>219</v>
      </c>
      <c r="AA110" s="286">
        <f>IF(OR(J110="Fail",ISBLANK(J110)),INDEX('Issue Code Table'!C:C,MATCH(N:N,'Issue Code Table'!A:A,0)),IF(M110="Critical",6,IF(M110="Significant",5,IF(M110="Moderate",3,2))))</f>
        <v>5</v>
      </c>
    </row>
    <row r="111" spans="1:27" s="73" customFormat="1" ht="100" x14ac:dyDescent="0.25">
      <c r="A111" s="270" t="s">
        <v>4116</v>
      </c>
      <c r="B111" s="293" t="s">
        <v>304</v>
      </c>
      <c r="C111" s="272" t="s">
        <v>305</v>
      </c>
      <c r="D111" s="272" t="s">
        <v>193</v>
      </c>
      <c r="E111" s="272" t="s">
        <v>4117</v>
      </c>
      <c r="F111" s="272" t="s">
        <v>4118</v>
      </c>
      <c r="G111" s="272" t="s">
        <v>4119</v>
      </c>
      <c r="H111" s="272" t="s">
        <v>1262</v>
      </c>
      <c r="I111" s="273"/>
      <c r="J111" s="248"/>
      <c r="K111" s="248" t="s">
        <v>1263</v>
      </c>
      <c r="L111" s="248"/>
      <c r="M111" s="277" t="s">
        <v>159</v>
      </c>
      <c r="N111" s="278" t="s">
        <v>1264</v>
      </c>
      <c r="O111" s="279" t="s">
        <v>1265</v>
      </c>
      <c r="P111" s="89"/>
      <c r="Q111" s="235" t="s">
        <v>1233</v>
      </c>
      <c r="R111" s="235" t="s">
        <v>1266</v>
      </c>
      <c r="S111" s="293" t="s">
        <v>1267</v>
      </c>
      <c r="T111" s="293" t="s">
        <v>4120</v>
      </c>
      <c r="U111" s="283" t="s">
        <v>4121</v>
      </c>
      <c r="V111" s="283" t="s">
        <v>1269</v>
      </c>
      <c r="W111" s="285" t="s">
        <v>219</v>
      </c>
      <c r="AA111" s="286">
        <f>IF(OR(J111="Fail",ISBLANK(J111)),INDEX('Issue Code Table'!C:C,MATCH(N:N,'Issue Code Table'!A:A,0)),IF(M111="Critical",6,IF(M111="Significant",5,IF(M111="Moderate",3,2))))</f>
        <v>5</v>
      </c>
    </row>
    <row r="112" spans="1:27" s="73" customFormat="1" ht="212.5" x14ac:dyDescent="0.25">
      <c r="A112" s="270" t="s">
        <v>4122</v>
      </c>
      <c r="B112" s="293" t="s">
        <v>304</v>
      </c>
      <c r="C112" s="272" t="s">
        <v>305</v>
      </c>
      <c r="D112" s="272" t="s">
        <v>193</v>
      </c>
      <c r="E112" s="272" t="s">
        <v>4123</v>
      </c>
      <c r="F112" s="272" t="s">
        <v>4124</v>
      </c>
      <c r="G112" s="272" t="s">
        <v>4125</v>
      </c>
      <c r="H112" s="272" t="s">
        <v>1274</v>
      </c>
      <c r="I112" s="273"/>
      <c r="J112" s="248"/>
      <c r="K112" s="248" t="s">
        <v>1275</v>
      </c>
      <c r="L112" s="248"/>
      <c r="M112" s="277" t="s">
        <v>159</v>
      </c>
      <c r="N112" s="278" t="s">
        <v>686</v>
      </c>
      <c r="O112" s="279" t="s">
        <v>687</v>
      </c>
      <c r="P112" s="89"/>
      <c r="Q112" s="235" t="s">
        <v>1233</v>
      </c>
      <c r="R112" s="235" t="s">
        <v>1276</v>
      </c>
      <c r="S112" s="293" t="s">
        <v>1277</v>
      </c>
      <c r="T112" s="293" t="s">
        <v>3675</v>
      </c>
      <c r="U112" s="283" t="s">
        <v>4126</v>
      </c>
      <c r="V112" s="283" t="s">
        <v>4127</v>
      </c>
      <c r="W112" s="285" t="s">
        <v>219</v>
      </c>
      <c r="AA112" s="286">
        <f>IF(OR(J112="Fail",ISBLANK(J112)),INDEX('Issue Code Table'!C:C,MATCH(N:N,'Issue Code Table'!A:A,0)),IF(M112="Critical",6,IF(M112="Significant",5,IF(M112="Moderate",3,2))))</f>
        <v>5</v>
      </c>
    </row>
    <row r="113" spans="1:27" s="73" customFormat="1" ht="125" x14ac:dyDescent="0.25">
      <c r="A113" s="270" t="s">
        <v>4128</v>
      </c>
      <c r="B113" s="293" t="s">
        <v>304</v>
      </c>
      <c r="C113" s="272" t="s">
        <v>305</v>
      </c>
      <c r="D113" s="272" t="s">
        <v>193</v>
      </c>
      <c r="E113" s="272" t="s">
        <v>4129</v>
      </c>
      <c r="F113" s="272" t="s">
        <v>4130</v>
      </c>
      <c r="G113" s="272" t="s">
        <v>4131</v>
      </c>
      <c r="H113" s="272" t="s">
        <v>1284</v>
      </c>
      <c r="I113" s="273"/>
      <c r="J113" s="248"/>
      <c r="K113" s="248" t="s">
        <v>1285</v>
      </c>
      <c r="L113" s="248"/>
      <c r="M113" s="277" t="s">
        <v>159</v>
      </c>
      <c r="N113" s="278" t="s">
        <v>310</v>
      </c>
      <c r="O113" s="279" t="s">
        <v>311</v>
      </c>
      <c r="P113" s="89"/>
      <c r="Q113" s="235" t="s">
        <v>1233</v>
      </c>
      <c r="R113" s="235" t="s">
        <v>1286</v>
      </c>
      <c r="S113" s="293" t="s">
        <v>1287</v>
      </c>
      <c r="T113" s="293" t="s">
        <v>4132</v>
      </c>
      <c r="U113" s="283" t="s">
        <v>4133</v>
      </c>
      <c r="V113" s="283" t="s">
        <v>1289</v>
      </c>
      <c r="W113" s="285" t="s">
        <v>219</v>
      </c>
      <c r="AA113" s="286">
        <f>IF(OR(J113="Fail",ISBLANK(J113)),INDEX('Issue Code Table'!C:C,MATCH(N:N,'Issue Code Table'!A:A,0)),IF(M113="Critical",6,IF(M113="Significant",5,IF(M113="Moderate",3,2))))</f>
        <v>5</v>
      </c>
    </row>
    <row r="114" spans="1:27" s="73" customFormat="1" ht="100" x14ac:dyDescent="0.25">
      <c r="A114" s="270" t="s">
        <v>4134</v>
      </c>
      <c r="B114" s="293" t="s">
        <v>304</v>
      </c>
      <c r="C114" s="272" t="s">
        <v>305</v>
      </c>
      <c r="D114" s="272" t="s">
        <v>193</v>
      </c>
      <c r="E114" s="272" t="s">
        <v>4135</v>
      </c>
      <c r="F114" s="272" t="s">
        <v>4136</v>
      </c>
      <c r="G114" s="272" t="s">
        <v>4137</v>
      </c>
      <c r="H114" s="272" t="s">
        <v>1294</v>
      </c>
      <c r="I114" s="273"/>
      <c r="J114" s="248"/>
      <c r="K114" s="248" t="s">
        <v>1295</v>
      </c>
      <c r="L114" s="248"/>
      <c r="M114" s="277" t="s">
        <v>159</v>
      </c>
      <c r="N114" s="278" t="s">
        <v>686</v>
      </c>
      <c r="O114" s="279" t="s">
        <v>687</v>
      </c>
      <c r="P114" s="89"/>
      <c r="Q114" s="235" t="s">
        <v>1233</v>
      </c>
      <c r="R114" s="235" t="s">
        <v>1296</v>
      </c>
      <c r="S114" s="293" t="s">
        <v>1297</v>
      </c>
      <c r="T114" s="293" t="s">
        <v>3675</v>
      </c>
      <c r="U114" s="283" t="s">
        <v>4138</v>
      </c>
      <c r="V114" s="283" t="s">
        <v>1299</v>
      </c>
      <c r="W114" s="285" t="s">
        <v>219</v>
      </c>
      <c r="AA114" s="286">
        <f>IF(OR(J114="Fail",ISBLANK(J114)),INDEX('Issue Code Table'!C:C,MATCH(N:N,'Issue Code Table'!A:A,0)),IF(M114="Critical",6,IF(M114="Significant",5,IF(M114="Moderate",3,2))))</f>
        <v>5</v>
      </c>
    </row>
    <row r="115" spans="1:27" s="73" customFormat="1" ht="137.5" x14ac:dyDescent="0.25">
      <c r="A115" s="270" t="s">
        <v>4139</v>
      </c>
      <c r="B115" s="271" t="s">
        <v>1301</v>
      </c>
      <c r="C115" s="272" t="s">
        <v>1302</v>
      </c>
      <c r="D115" s="272" t="s">
        <v>193</v>
      </c>
      <c r="E115" s="272" t="s">
        <v>4140</v>
      </c>
      <c r="F115" s="272" t="s">
        <v>4141</v>
      </c>
      <c r="G115" s="272" t="s">
        <v>4142</v>
      </c>
      <c r="H115" s="272" t="s">
        <v>1306</v>
      </c>
      <c r="I115" s="273"/>
      <c r="J115" s="248"/>
      <c r="K115" s="248" t="s">
        <v>1307</v>
      </c>
      <c r="L115" s="248"/>
      <c r="M115" s="277" t="s">
        <v>199</v>
      </c>
      <c r="N115" s="278" t="s">
        <v>1308</v>
      </c>
      <c r="O115" s="279" t="s">
        <v>1309</v>
      </c>
      <c r="P115" s="89"/>
      <c r="Q115" s="235" t="s">
        <v>1233</v>
      </c>
      <c r="R115" s="235" t="s">
        <v>1310</v>
      </c>
      <c r="S115" s="293" t="s">
        <v>1311</v>
      </c>
      <c r="T115" s="293" t="s">
        <v>3675</v>
      </c>
      <c r="U115" s="283" t="s">
        <v>4143</v>
      </c>
      <c r="V115" s="283" t="s">
        <v>1313</v>
      </c>
      <c r="W115" s="285"/>
      <c r="AA115" s="286">
        <f>IF(OR(J115="Fail",ISBLANK(J115)),INDEX('Issue Code Table'!C:C,MATCH(N:N,'Issue Code Table'!A:A,0)),IF(M115="Critical",6,IF(M115="Significant",5,IF(M115="Moderate",3,2))))</f>
        <v>3</v>
      </c>
    </row>
    <row r="116" spans="1:27" s="73" customFormat="1" ht="212.5" x14ac:dyDescent="0.25">
      <c r="A116" s="270" t="s">
        <v>4144</v>
      </c>
      <c r="B116" s="271" t="s">
        <v>1105</v>
      </c>
      <c r="C116" s="272" t="s">
        <v>1106</v>
      </c>
      <c r="D116" s="272" t="s">
        <v>193</v>
      </c>
      <c r="E116" s="272" t="s">
        <v>4145</v>
      </c>
      <c r="F116" s="272" t="s">
        <v>4146</v>
      </c>
      <c r="G116" s="272" t="s">
        <v>4147</v>
      </c>
      <c r="H116" s="272" t="s">
        <v>1318</v>
      </c>
      <c r="I116" s="273"/>
      <c r="J116" s="248"/>
      <c r="K116" s="248" t="s">
        <v>1319</v>
      </c>
      <c r="L116" s="248"/>
      <c r="M116" s="277" t="s">
        <v>159</v>
      </c>
      <c r="N116" s="278" t="s">
        <v>1320</v>
      </c>
      <c r="O116" s="279" t="s">
        <v>1321</v>
      </c>
      <c r="P116" s="89"/>
      <c r="Q116" s="235" t="s">
        <v>1322</v>
      </c>
      <c r="R116" s="235" t="s">
        <v>1323</v>
      </c>
      <c r="S116" s="293" t="s">
        <v>1324</v>
      </c>
      <c r="T116" s="293" t="s">
        <v>4148</v>
      </c>
      <c r="U116" s="272" t="s">
        <v>4149</v>
      </c>
      <c r="V116" s="283" t="s">
        <v>4150</v>
      </c>
      <c r="W116" s="285" t="s">
        <v>219</v>
      </c>
      <c r="AA116" s="286">
        <f>IF(OR(J116="Fail",ISBLANK(J116)),INDEX('Issue Code Table'!C:C,MATCH(N:N,'Issue Code Table'!A:A,0)),IF(M116="Critical",6,IF(M116="Significant",5,IF(M116="Moderate",3,2))))</f>
        <v>5</v>
      </c>
    </row>
    <row r="117" spans="1:27" s="73" customFormat="1" ht="237.5" x14ac:dyDescent="0.25">
      <c r="A117" s="270" t="s">
        <v>4151</v>
      </c>
      <c r="B117" s="271" t="s">
        <v>1105</v>
      </c>
      <c r="C117" s="272" t="s">
        <v>1106</v>
      </c>
      <c r="D117" s="272" t="s">
        <v>193</v>
      </c>
      <c r="E117" s="272" t="s">
        <v>4152</v>
      </c>
      <c r="F117" s="272" t="s">
        <v>4153</v>
      </c>
      <c r="G117" s="272" t="s">
        <v>4154</v>
      </c>
      <c r="H117" s="272" t="s">
        <v>1331</v>
      </c>
      <c r="I117" s="273"/>
      <c r="J117" s="248"/>
      <c r="K117" s="248" t="s">
        <v>1332</v>
      </c>
      <c r="L117" s="248"/>
      <c r="M117" s="277" t="s">
        <v>159</v>
      </c>
      <c r="N117" s="278" t="s">
        <v>1320</v>
      </c>
      <c r="O117" s="279" t="s">
        <v>1321</v>
      </c>
      <c r="P117" s="89"/>
      <c r="Q117" s="235" t="s">
        <v>1322</v>
      </c>
      <c r="R117" s="235" t="s">
        <v>1333</v>
      </c>
      <c r="S117" s="293" t="s">
        <v>1334</v>
      </c>
      <c r="T117" s="293" t="s">
        <v>4155</v>
      </c>
      <c r="U117" s="272" t="s">
        <v>4156</v>
      </c>
      <c r="V117" s="283" t="s">
        <v>1336</v>
      </c>
      <c r="W117" s="285" t="s">
        <v>219</v>
      </c>
      <c r="AA117" s="286">
        <f>IF(OR(J117="Fail",ISBLANK(J117)),INDEX('Issue Code Table'!C:C,MATCH(N:N,'Issue Code Table'!A:A,0)),IF(M117="Critical",6,IF(M117="Significant",5,IF(M117="Moderate",3,2))))</f>
        <v>5</v>
      </c>
    </row>
    <row r="118" spans="1:27" s="73" customFormat="1" ht="87.5" x14ac:dyDescent="0.25">
      <c r="A118" s="270" t="s">
        <v>4157</v>
      </c>
      <c r="B118" s="271" t="s">
        <v>1105</v>
      </c>
      <c r="C118" s="272" t="s">
        <v>1106</v>
      </c>
      <c r="D118" s="272" t="s">
        <v>193</v>
      </c>
      <c r="E118" s="272" t="s">
        <v>4158</v>
      </c>
      <c r="F118" s="272" t="s">
        <v>4159</v>
      </c>
      <c r="G118" s="272" t="s">
        <v>4160</v>
      </c>
      <c r="H118" s="272" t="s">
        <v>1341</v>
      </c>
      <c r="I118" s="273"/>
      <c r="J118" s="248"/>
      <c r="K118" s="248" t="s">
        <v>1342</v>
      </c>
      <c r="L118" s="248"/>
      <c r="M118" s="277" t="s">
        <v>159</v>
      </c>
      <c r="N118" s="278" t="s">
        <v>1320</v>
      </c>
      <c r="O118" s="279" t="s">
        <v>1321</v>
      </c>
      <c r="P118" s="89"/>
      <c r="Q118" s="235" t="s">
        <v>1322</v>
      </c>
      <c r="R118" s="235" t="s">
        <v>1343</v>
      </c>
      <c r="S118" s="293" t="s">
        <v>1344</v>
      </c>
      <c r="T118" s="293" t="s">
        <v>4161</v>
      </c>
      <c r="U118" s="272" t="s">
        <v>4162</v>
      </c>
      <c r="V118" s="283" t="s">
        <v>1346</v>
      </c>
      <c r="W118" s="285" t="s">
        <v>219</v>
      </c>
      <c r="AA118" s="286">
        <f>IF(OR(J118="Fail",ISBLANK(J118)),INDEX('Issue Code Table'!C:C,MATCH(N:N,'Issue Code Table'!A:A,0)),IF(M118="Critical",6,IF(M118="Significant",5,IF(M118="Moderate",3,2))))</f>
        <v>5</v>
      </c>
    </row>
    <row r="119" spans="1:27" s="73" customFormat="1" ht="100" x14ac:dyDescent="0.25">
      <c r="A119" s="270" t="s">
        <v>4163</v>
      </c>
      <c r="B119" s="271" t="s">
        <v>1105</v>
      </c>
      <c r="C119" s="272" t="s">
        <v>1106</v>
      </c>
      <c r="D119" s="272" t="s">
        <v>193</v>
      </c>
      <c r="E119" s="272" t="s">
        <v>4164</v>
      </c>
      <c r="F119" s="272" t="s">
        <v>4165</v>
      </c>
      <c r="G119" s="272" t="s">
        <v>4166</v>
      </c>
      <c r="H119" s="272" t="s">
        <v>1351</v>
      </c>
      <c r="I119" s="273"/>
      <c r="J119" s="248"/>
      <c r="K119" s="248" t="s">
        <v>1352</v>
      </c>
      <c r="L119" s="248"/>
      <c r="M119" s="277" t="s">
        <v>159</v>
      </c>
      <c r="N119" s="278" t="s">
        <v>1320</v>
      </c>
      <c r="O119" s="279" t="s">
        <v>1321</v>
      </c>
      <c r="P119" s="89"/>
      <c r="Q119" s="235" t="s">
        <v>1322</v>
      </c>
      <c r="R119" s="235" t="s">
        <v>1353</v>
      </c>
      <c r="S119" s="293" t="s">
        <v>1354</v>
      </c>
      <c r="T119" s="293" t="s">
        <v>4167</v>
      </c>
      <c r="U119" s="272" t="s">
        <v>4168</v>
      </c>
      <c r="V119" s="283" t="s">
        <v>1356</v>
      </c>
      <c r="W119" s="285" t="s">
        <v>219</v>
      </c>
      <c r="AA119" s="286">
        <f>IF(OR(J119="Fail",ISBLANK(J119)),INDEX('Issue Code Table'!C:C,MATCH(N:N,'Issue Code Table'!A:A,0)),IF(M119="Critical",6,IF(M119="Significant",5,IF(M119="Moderate",3,2))))</f>
        <v>5</v>
      </c>
    </row>
    <row r="120" spans="1:27" s="73" customFormat="1" ht="137.5" x14ac:dyDescent="0.25">
      <c r="A120" s="270" t="s">
        <v>4169</v>
      </c>
      <c r="B120" s="271" t="s">
        <v>1105</v>
      </c>
      <c r="C120" s="272" t="s">
        <v>1106</v>
      </c>
      <c r="D120" s="272" t="s">
        <v>193</v>
      </c>
      <c r="E120" s="272" t="s">
        <v>4170</v>
      </c>
      <c r="F120" s="272" t="s">
        <v>4171</v>
      </c>
      <c r="G120" s="272" t="s">
        <v>4172</v>
      </c>
      <c r="H120" s="272" t="s">
        <v>1361</v>
      </c>
      <c r="I120" s="273"/>
      <c r="J120" s="248"/>
      <c r="K120" s="248" t="s">
        <v>1362</v>
      </c>
      <c r="L120" s="248"/>
      <c r="M120" s="277" t="s">
        <v>159</v>
      </c>
      <c r="N120" s="278" t="s">
        <v>1320</v>
      </c>
      <c r="O120" s="279" t="s">
        <v>1321</v>
      </c>
      <c r="P120" s="89"/>
      <c r="Q120" s="235" t="s">
        <v>1322</v>
      </c>
      <c r="R120" s="235" t="s">
        <v>1363</v>
      </c>
      <c r="S120" s="293" t="s">
        <v>1364</v>
      </c>
      <c r="T120" s="293" t="s">
        <v>4173</v>
      </c>
      <c r="U120" s="272" t="s">
        <v>4174</v>
      </c>
      <c r="V120" s="283" t="s">
        <v>1366</v>
      </c>
      <c r="W120" s="285" t="s">
        <v>219</v>
      </c>
      <c r="AA120" s="286">
        <f>IF(OR(J120="Fail",ISBLANK(J120)),INDEX('Issue Code Table'!C:C,MATCH(N:N,'Issue Code Table'!A:A,0)),IF(M120="Critical",6,IF(M120="Significant",5,IF(M120="Moderate",3,2))))</f>
        <v>5</v>
      </c>
    </row>
    <row r="121" spans="1:27" s="73" customFormat="1" ht="125" x14ac:dyDescent="0.25">
      <c r="A121" s="270" t="s">
        <v>4175</v>
      </c>
      <c r="B121" s="271" t="s">
        <v>1105</v>
      </c>
      <c r="C121" s="272" t="s">
        <v>1106</v>
      </c>
      <c r="D121" s="272" t="s">
        <v>193</v>
      </c>
      <c r="E121" s="272" t="s">
        <v>4176</v>
      </c>
      <c r="F121" s="272" t="s">
        <v>4177</v>
      </c>
      <c r="G121" s="272" t="s">
        <v>4178</v>
      </c>
      <c r="H121" s="272" t="s">
        <v>1371</v>
      </c>
      <c r="I121" s="273"/>
      <c r="J121" s="248"/>
      <c r="K121" s="248" t="s">
        <v>1372</v>
      </c>
      <c r="L121" s="248"/>
      <c r="M121" s="277" t="s">
        <v>159</v>
      </c>
      <c r="N121" s="278" t="s">
        <v>1320</v>
      </c>
      <c r="O121" s="279" t="s">
        <v>1321</v>
      </c>
      <c r="P121" s="89"/>
      <c r="Q121" s="235" t="s">
        <v>1322</v>
      </c>
      <c r="R121" s="235" t="s">
        <v>1373</v>
      </c>
      <c r="S121" s="293" t="s">
        <v>1374</v>
      </c>
      <c r="T121" s="293" t="s">
        <v>4179</v>
      </c>
      <c r="U121" s="272" t="s">
        <v>4180</v>
      </c>
      <c r="V121" s="283" t="s">
        <v>1376</v>
      </c>
      <c r="W121" s="285" t="s">
        <v>219</v>
      </c>
      <c r="AA121" s="286">
        <f>IF(OR(J121="Fail",ISBLANK(J121)),INDEX('Issue Code Table'!C:C,MATCH(N:N,'Issue Code Table'!A:A,0)),IF(M121="Critical",6,IF(M121="Significant",5,IF(M121="Moderate",3,2))))</f>
        <v>5</v>
      </c>
    </row>
    <row r="122" spans="1:27" s="73" customFormat="1" ht="125" x14ac:dyDescent="0.25">
      <c r="A122" s="270" t="s">
        <v>4181</v>
      </c>
      <c r="B122" s="271" t="s">
        <v>1105</v>
      </c>
      <c r="C122" s="272" t="s">
        <v>1106</v>
      </c>
      <c r="D122" s="272" t="s">
        <v>193</v>
      </c>
      <c r="E122" s="272" t="s">
        <v>4182</v>
      </c>
      <c r="F122" s="272" t="s">
        <v>4183</v>
      </c>
      <c r="G122" s="272" t="s">
        <v>4184</v>
      </c>
      <c r="H122" s="272" t="s">
        <v>1381</v>
      </c>
      <c r="I122" s="273"/>
      <c r="J122" s="248"/>
      <c r="K122" s="248" t="s">
        <v>1382</v>
      </c>
      <c r="L122" s="248"/>
      <c r="M122" s="277" t="s">
        <v>159</v>
      </c>
      <c r="N122" s="278" t="s">
        <v>1320</v>
      </c>
      <c r="O122" s="279" t="s">
        <v>1321</v>
      </c>
      <c r="P122" s="89"/>
      <c r="Q122" s="235" t="s">
        <v>1322</v>
      </c>
      <c r="R122" s="235" t="s">
        <v>4185</v>
      </c>
      <c r="S122" s="293" t="s">
        <v>1384</v>
      </c>
      <c r="T122" s="293" t="s">
        <v>4186</v>
      </c>
      <c r="U122" s="272" t="s">
        <v>4187</v>
      </c>
      <c r="V122" s="283" t="s">
        <v>1386</v>
      </c>
      <c r="W122" s="285" t="s">
        <v>219</v>
      </c>
      <c r="AA122" s="286">
        <f>IF(OR(J122="Fail",ISBLANK(J122)),INDEX('Issue Code Table'!C:C,MATCH(N:N,'Issue Code Table'!A:A,0)),IF(M122="Critical",6,IF(M122="Significant",5,IF(M122="Moderate",3,2))))</f>
        <v>5</v>
      </c>
    </row>
    <row r="123" spans="1:27" s="73" customFormat="1" ht="100" x14ac:dyDescent="0.25">
      <c r="A123" s="270" t="s">
        <v>4188</v>
      </c>
      <c r="B123" s="271" t="s">
        <v>1105</v>
      </c>
      <c r="C123" s="272" t="s">
        <v>1106</v>
      </c>
      <c r="D123" s="272" t="s">
        <v>193</v>
      </c>
      <c r="E123" s="272" t="s">
        <v>4189</v>
      </c>
      <c r="F123" s="272" t="s">
        <v>4190</v>
      </c>
      <c r="G123" s="272" t="s">
        <v>4191</v>
      </c>
      <c r="H123" s="272" t="s">
        <v>1391</v>
      </c>
      <c r="I123" s="273"/>
      <c r="J123" s="248"/>
      <c r="K123" s="248" t="s">
        <v>1392</v>
      </c>
      <c r="L123" s="248"/>
      <c r="M123" s="277" t="s">
        <v>159</v>
      </c>
      <c r="N123" s="278" t="s">
        <v>1320</v>
      </c>
      <c r="O123" s="279" t="s">
        <v>1321</v>
      </c>
      <c r="P123" s="89"/>
      <c r="Q123" s="235" t="s">
        <v>1322</v>
      </c>
      <c r="R123" s="235" t="s">
        <v>4192</v>
      </c>
      <c r="S123" s="293" t="s">
        <v>1394</v>
      </c>
      <c r="T123" s="293" t="s">
        <v>4193</v>
      </c>
      <c r="U123" s="272" t="s">
        <v>4194</v>
      </c>
      <c r="V123" s="283" t="s">
        <v>1396</v>
      </c>
      <c r="W123" s="285" t="s">
        <v>219</v>
      </c>
      <c r="AA123" s="286">
        <f>IF(OR(J123="Fail",ISBLANK(J123)),INDEX('Issue Code Table'!C:C,MATCH(N:N,'Issue Code Table'!A:A,0)),IF(M123="Critical",6,IF(M123="Significant",5,IF(M123="Moderate",3,2))))</f>
        <v>5</v>
      </c>
    </row>
    <row r="124" spans="1:27" s="73" customFormat="1" ht="87.5" x14ac:dyDescent="0.25">
      <c r="A124" s="270" t="s">
        <v>4195</v>
      </c>
      <c r="B124" s="271" t="s">
        <v>1105</v>
      </c>
      <c r="C124" s="272" t="s">
        <v>1106</v>
      </c>
      <c r="D124" s="272" t="s">
        <v>193</v>
      </c>
      <c r="E124" s="272" t="s">
        <v>4196</v>
      </c>
      <c r="F124" s="272" t="s">
        <v>4197</v>
      </c>
      <c r="G124" s="272" t="s">
        <v>4198</v>
      </c>
      <c r="H124" s="272" t="s">
        <v>1401</v>
      </c>
      <c r="I124" s="273"/>
      <c r="J124" s="248"/>
      <c r="K124" s="248" t="s">
        <v>1402</v>
      </c>
      <c r="L124" s="248"/>
      <c r="M124" s="277" t="s">
        <v>159</v>
      </c>
      <c r="N124" s="278" t="s">
        <v>1320</v>
      </c>
      <c r="O124" s="279" t="s">
        <v>1321</v>
      </c>
      <c r="P124" s="89"/>
      <c r="Q124" s="235" t="s">
        <v>1322</v>
      </c>
      <c r="R124" s="235" t="s">
        <v>4199</v>
      </c>
      <c r="S124" s="293" t="s">
        <v>1404</v>
      </c>
      <c r="T124" s="293" t="s">
        <v>4200</v>
      </c>
      <c r="U124" s="272" t="s">
        <v>4201</v>
      </c>
      <c r="V124" s="283" t="s">
        <v>1406</v>
      </c>
      <c r="W124" s="285" t="s">
        <v>219</v>
      </c>
      <c r="AA124" s="286">
        <f>IF(OR(J124="Fail",ISBLANK(J124)),INDEX('Issue Code Table'!C:C,MATCH(N:N,'Issue Code Table'!A:A,0)),IF(M124="Critical",6,IF(M124="Significant",5,IF(M124="Moderate",3,2))))</f>
        <v>5</v>
      </c>
    </row>
    <row r="125" spans="1:27" s="73" customFormat="1" ht="137.5" x14ac:dyDescent="0.25">
      <c r="A125" s="270" t="s">
        <v>4202</v>
      </c>
      <c r="B125" s="271" t="s">
        <v>1105</v>
      </c>
      <c r="C125" s="272" t="s">
        <v>1106</v>
      </c>
      <c r="D125" s="272" t="s">
        <v>193</v>
      </c>
      <c r="E125" s="272" t="s">
        <v>4203</v>
      </c>
      <c r="F125" s="272" t="s">
        <v>4204</v>
      </c>
      <c r="G125" s="272" t="s">
        <v>4205</v>
      </c>
      <c r="H125" s="272" t="s">
        <v>1411</v>
      </c>
      <c r="I125" s="273"/>
      <c r="J125" s="248"/>
      <c r="K125" s="248" t="s">
        <v>1412</v>
      </c>
      <c r="L125" s="248"/>
      <c r="M125" s="277" t="s">
        <v>159</v>
      </c>
      <c r="N125" s="278" t="s">
        <v>1320</v>
      </c>
      <c r="O125" s="279" t="s">
        <v>1321</v>
      </c>
      <c r="P125" s="89"/>
      <c r="Q125" s="235" t="s">
        <v>1322</v>
      </c>
      <c r="R125" s="235" t="s">
        <v>4206</v>
      </c>
      <c r="S125" s="293" t="s">
        <v>1414</v>
      </c>
      <c r="T125" s="293" t="s">
        <v>4207</v>
      </c>
      <c r="U125" s="272" t="s">
        <v>4208</v>
      </c>
      <c r="V125" s="283" t="s">
        <v>1416</v>
      </c>
      <c r="W125" s="285" t="s">
        <v>219</v>
      </c>
      <c r="AA125" s="286">
        <f>IF(OR(J125="Fail",ISBLANK(J125)),INDEX('Issue Code Table'!C:C,MATCH(N:N,'Issue Code Table'!A:A,0)),IF(M125="Critical",6,IF(M125="Significant",5,IF(M125="Moderate",3,2))))</f>
        <v>5</v>
      </c>
    </row>
    <row r="126" spans="1:27" s="73" customFormat="1" ht="137.5" x14ac:dyDescent="0.25">
      <c r="A126" s="270" t="s">
        <v>4209</v>
      </c>
      <c r="B126" s="271" t="s">
        <v>266</v>
      </c>
      <c r="C126" s="272" t="s">
        <v>267</v>
      </c>
      <c r="D126" s="272" t="s">
        <v>193</v>
      </c>
      <c r="E126" s="272" t="s">
        <v>4210</v>
      </c>
      <c r="F126" s="272" t="s">
        <v>4211</v>
      </c>
      <c r="G126" s="272" t="s">
        <v>4212</v>
      </c>
      <c r="H126" s="272" t="s">
        <v>4213</v>
      </c>
      <c r="I126" s="273"/>
      <c r="J126" s="248"/>
      <c r="K126" s="248" t="s">
        <v>4214</v>
      </c>
      <c r="L126" s="248"/>
      <c r="M126" s="277" t="s">
        <v>159</v>
      </c>
      <c r="N126" s="278" t="s">
        <v>1320</v>
      </c>
      <c r="O126" s="279" t="s">
        <v>1321</v>
      </c>
      <c r="P126" s="89"/>
      <c r="Q126" s="235" t="s">
        <v>1322</v>
      </c>
      <c r="R126" s="235" t="s">
        <v>4215</v>
      </c>
      <c r="S126" s="293" t="s">
        <v>4216</v>
      </c>
      <c r="T126" s="293" t="s">
        <v>4217</v>
      </c>
      <c r="U126" s="272" t="s">
        <v>4218</v>
      </c>
      <c r="V126" s="272" t="s">
        <v>4219</v>
      </c>
      <c r="W126" s="285" t="s">
        <v>219</v>
      </c>
      <c r="AA126" s="286">
        <f>IF(OR(J126="Fail",ISBLANK(J126)),INDEX('Issue Code Table'!C:C,MATCH(N:N,'Issue Code Table'!A:A,0)),IF(M126="Critical",6,IF(M126="Significant",5,IF(M126="Moderate",3,2))))</f>
        <v>5</v>
      </c>
    </row>
    <row r="127" spans="1:27" s="73" customFormat="1" ht="87.5" x14ac:dyDescent="0.25">
      <c r="A127" s="270" t="s">
        <v>4220</v>
      </c>
      <c r="B127" s="271" t="s">
        <v>1105</v>
      </c>
      <c r="C127" s="272" t="s">
        <v>1106</v>
      </c>
      <c r="D127" s="272" t="s">
        <v>193</v>
      </c>
      <c r="E127" s="272" t="s">
        <v>4221</v>
      </c>
      <c r="F127" s="272" t="s">
        <v>4222</v>
      </c>
      <c r="G127" s="272" t="s">
        <v>4223</v>
      </c>
      <c r="H127" s="272" t="s">
        <v>1421</v>
      </c>
      <c r="I127" s="273"/>
      <c r="J127" s="248"/>
      <c r="K127" s="248" t="s">
        <v>1422</v>
      </c>
      <c r="L127" s="248"/>
      <c r="M127" s="277" t="s">
        <v>159</v>
      </c>
      <c r="N127" s="278" t="s">
        <v>1320</v>
      </c>
      <c r="O127" s="279" t="s">
        <v>1321</v>
      </c>
      <c r="P127" s="89"/>
      <c r="Q127" s="235" t="s">
        <v>1322</v>
      </c>
      <c r="R127" s="235" t="s">
        <v>1423</v>
      </c>
      <c r="S127" s="293" t="s">
        <v>4224</v>
      </c>
      <c r="T127" s="293" t="s">
        <v>4225</v>
      </c>
      <c r="U127" s="272" t="s">
        <v>4226</v>
      </c>
      <c r="V127" s="272" t="s">
        <v>1426</v>
      </c>
      <c r="W127" s="285" t="s">
        <v>219</v>
      </c>
      <c r="AA127" s="286">
        <f>IF(OR(J127="Fail",ISBLANK(J127)),INDEX('Issue Code Table'!C:C,MATCH(N:N,'Issue Code Table'!A:A,0)),IF(M127="Critical",6,IF(M127="Significant",5,IF(M127="Moderate",3,2))))</f>
        <v>5</v>
      </c>
    </row>
    <row r="128" spans="1:27" s="73" customFormat="1" ht="87.5" x14ac:dyDescent="0.25">
      <c r="A128" s="270" t="s">
        <v>4227</v>
      </c>
      <c r="B128" s="271" t="s">
        <v>1105</v>
      </c>
      <c r="C128" s="272" t="s">
        <v>1106</v>
      </c>
      <c r="D128" s="272" t="s">
        <v>193</v>
      </c>
      <c r="E128" s="272" t="s">
        <v>4228</v>
      </c>
      <c r="F128" s="272" t="s">
        <v>4229</v>
      </c>
      <c r="G128" s="272" t="s">
        <v>4230</v>
      </c>
      <c r="H128" s="272" t="s">
        <v>1431</v>
      </c>
      <c r="I128" s="273"/>
      <c r="J128" s="248"/>
      <c r="K128" s="248" t="s">
        <v>1432</v>
      </c>
      <c r="L128" s="248"/>
      <c r="M128" s="277" t="s">
        <v>159</v>
      </c>
      <c r="N128" s="278" t="s">
        <v>1320</v>
      </c>
      <c r="O128" s="279" t="s">
        <v>1321</v>
      </c>
      <c r="P128" s="89"/>
      <c r="Q128" s="235" t="s">
        <v>1322</v>
      </c>
      <c r="R128" s="235" t="s">
        <v>1433</v>
      </c>
      <c r="S128" s="293" t="s">
        <v>1424</v>
      </c>
      <c r="T128" s="293" t="s">
        <v>4231</v>
      </c>
      <c r="U128" s="272" t="s">
        <v>4232</v>
      </c>
      <c r="V128" s="272" t="s">
        <v>1435</v>
      </c>
      <c r="W128" s="285" t="s">
        <v>219</v>
      </c>
      <c r="AA128" s="286">
        <f>IF(OR(J128="Fail",ISBLANK(J128)),INDEX('Issue Code Table'!C:C,MATCH(N:N,'Issue Code Table'!A:A,0)),IF(M128="Critical",6,IF(M128="Significant",5,IF(M128="Moderate",3,2))))</f>
        <v>5</v>
      </c>
    </row>
    <row r="129" spans="1:27" s="73" customFormat="1" ht="162.5" x14ac:dyDescent="0.25">
      <c r="A129" s="270" t="s">
        <v>4233</v>
      </c>
      <c r="B129" s="271" t="s">
        <v>1105</v>
      </c>
      <c r="C129" s="272" t="s">
        <v>1106</v>
      </c>
      <c r="D129" s="272" t="s">
        <v>193</v>
      </c>
      <c r="E129" s="272" t="s">
        <v>4234</v>
      </c>
      <c r="F129" s="272" t="s">
        <v>4235</v>
      </c>
      <c r="G129" s="272" t="s">
        <v>4236</v>
      </c>
      <c r="H129" s="272" t="s">
        <v>1440</v>
      </c>
      <c r="I129" s="273"/>
      <c r="J129" s="248"/>
      <c r="K129" s="248" t="s">
        <v>1441</v>
      </c>
      <c r="L129" s="248"/>
      <c r="M129" s="277" t="s">
        <v>159</v>
      </c>
      <c r="N129" s="278" t="s">
        <v>1320</v>
      </c>
      <c r="O129" s="279" t="s">
        <v>1321</v>
      </c>
      <c r="P129" s="89"/>
      <c r="Q129" s="235" t="s">
        <v>1322</v>
      </c>
      <c r="R129" s="235" t="s">
        <v>1442</v>
      </c>
      <c r="S129" s="293" t="s">
        <v>1443</v>
      </c>
      <c r="T129" s="293" t="s">
        <v>4237</v>
      </c>
      <c r="U129" s="272" t="s">
        <v>4238</v>
      </c>
      <c r="V129" s="272" t="s">
        <v>1445</v>
      </c>
      <c r="W129" s="285" t="s">
        <v>219</v>
      </c>
      <c r="AA129" s="286">
        <f>IF(OR(J129="Fail",ISBLANK(J129)),INDEX('Issue Code Table'!C:C,MATCH(N:N,'Issue Code Table'!A:A,0)),IF(M129="Critical",6,IF(M129="Significant",5,IF(M129="Moderate",3,2))))</f>
        <v>5</v>
      </c>
    </row>
    <row r="130" spans="1:27" s="73" customFormat="1" ht="87.5" x14ac:dyDescent="0.25">
      <c r="A130" s="270" t="s">
        <v>4239</v>
      </c>
      <c r="B130" s="271" t="s">
        <v>1105</v>
      </c>
      <c r="C130" s="272" t="s">
        <v>1106</v>
      </c>
      <c r="D130" s="272" t="s">
        <v>193</v>
      </c>
      <c r="E130" s="272" t="s">
        <v>4240</v>
      </c>
      <c r="F130" s="272" t="s">
        <v>4241</v>
      </c>
      <c r="G130" s="272" t="s">
        <v>4242</v>
      </c>
      <c r="H130" s="272" t="s">
        <v>1450</v>
      </c>
      <c r="I130" s="273"/>
      <c r="J130" s="248"/>
      <c r="K130" s="248" t="s">
        <v>1451</v>
      </c>
      <c r="L130" s="248"/>
      <c r="M130" s="277" t="s">
        <v>159</v>
      </c>
      <c r="N130" s="278" t="s">
        <v>1320</v>
      </c>
      <c r="O130" s="279" t="s">
        <v>1321</v>
      </c>
      <c r="P130" s="89"/>
      <c r="Q130" s="235" t="s">
        <v>1322</v>
      </c>
      <c r="R130" s="235" t="s">
        <v>1452</v>
      </c>
      <c r="S130" s="293" t="s">
        <v>1453</v>
      </c>
      <c r="T130" s="293" t="s">
        <v>4243</v>
      </c>
      <c r="U130" s="272" t="s">
        <v>4244</v>
      </c>
      <c r="V130" s="272" t="s">
        <v>1455</v>
      </c>
      <c r="W130" s="285" t="s">
        <v>219</v>
      </c>
      <c r="AA130" s="286">
        <f>IF(OR(J130="Fail",ISBLANK(J130)),INDEX('Issue Code Table'!C:C,MATCH(N:N,'Issue Code Table'!A:A,0)),IF(M130="Critical",6,IF(M130="Significant",5,IF(M130="Moderate",3,2))))</f>
        <v>5</v>
      </c>
    </row>
    <row r="131" spans="1:27" s="73" customFormat="1" ht="87.5" x14ac:dyDescent="0.25">
      <c r="A131" s="270" t="s">
        <v>4245</v>
      </c>
      <c r="B131" s="271" t="s">
        <v>1105</v>
      </c>
      <c r="C131" s="272" t="s">
        <v>1106</v>
      </c>
      <c r="D131" s="272" t="s">
        <v>193</v>
      </c>
      <c r="E131" s="272" t="s">
        <v>4246</v>
      </c>
      <c r="F131" s="272" t="s">
        <v>4247</v>
      </c>
      <c r="G131" s="272" t="s">
        <v>4248</v>
      </c>
      <c r="H131" s="272" t="s">
        <v>1460</v>
      </c>
      <c r="I131" s="273"/>
      <c r="J131" s="248"/>
      <c r="K131" s="248" t="s">
        <v>1461</v>
      </c>
      <c r="L131" s="248"/>
      <c r="M131" s="277" t="s">
        <v>159</v>
      </c>
      <c r="N131" s="278" t="s">
        <v>1320</v>
      </c>
      <c r="O131" s="279" t="s">
        <v>1321</v>
      </c>
      <c r="P131" s="89"/>
      <c r="Q131" s="235" t="s">
        <v>1322</v>
      </c>
      <c r="R131" s="235" t="s">
        <v>1462</v>
      </c>
      <c r="S131" s="293" t="s">
        <v>1463</v>
      </c>
      <c r="T131" s="293" t="s">
        <v>4249</v>
      </c>
      <c r="U131" s="272" t="s">
        <v>4250</v>
      </c>
      <c r="V131" s="272" t="s">
        <v>1465</v>
      </c>
      <c r="W131" s="285" t="s">
        <v>219</v>
      </c>
      <c r="AA131" s="286">
        <f>IF(OR(J131="Fail",ISBLANK(J131)),INDEX('Issue Code Table'!C:C,MATCH(N:N,'Issue Code Table'!A:A,0)),IF(M131="Critical",6,IF(M131="Significant",5,IF(M131="Moderate",3,2))))</f>
        <v>5</v>
      </c>
    </row>
    <row r="132" spans="1:27" s="73" customFormat="1" ht="225" x14ac:dyDescent="0.25">
      <c r="A132" s="270" t="s">
        <v>4251</v>
      </c>
      <c r="B132" s="271" t="s">
        <v>1105</v>
      </c>
      <c r="C132" s="272" t="s">
        <v>1106</v>
      </c>
      <c r="D132" s="272" t="s">
        <v>193</v>
      </c>
      <c r="E132" s="272" t="s">
        <v>4252</v>
      </c>
      <c r="F132" s="272" t="s">
        <v>4253</v>
      </c>
      <c r="G132" s="272" t="s">
        <v>4254</v>
      </c>
      <c r="H132" s="272" t="s">
        <v>1470</v>
      </c>
      <c r="I132" s="273"/>
      <c r="J132" s="248"/>
      <c r="K132" s="248" t="s">
        <v>1471</v>
      </c>
      <c r="L132" s="248"/>
      <c r="M132" s="277" t="s">
        <v>159</v>
      </c>
      <c r="N132" s="278" t="s">
        <v>1320</v>
      </c>
      <c r="O132" s="279" t="s">
        <v>1321</v>
      </c>
      <c r="P132" s="89"/>
      <c r="Q132" s="235" t="s">
        <v>1322</v>
      </c>
      <c r="R132" s="235" t="s">
        <v>1472</v>
      </c>
      <c r="S132" s="293" t="s">
        <v>1334</v>
      </c>
      <c r="T132" s="293" t="s">
        <v>4255</v>
      </c>
      <c r="U132" s="272" t="s">
        <v>4256</v>
      </c>
      <c r="V132" s="272" t="s">
        <v>1474</v>
      </c>
      <c r="W132" s="285" t="s">
        <v>219</v>
      </c>
      <c r="AA132" s="286">
        <f>IF(OR(J132="Fail",ISBLANK(J132)),INDEX('Issue Code Table'!C:C,MATCH(N:N,'Issue Code Table'!A:A,0)),IF(M132="Critical",6,IF(M132="Significant",5,IF(M132="Moderate",3,2))))</f>
        <v>5</v>
      </c>
    </row>
    <row r="133" spans="1:27" s="73" customFormat="1" ht="87.5" x14ac:dyDescent="0.25">
      <c r="A133" s="270" t="s">
        <v>4257</v>
      </c>
      <c r="B133" s="271" t="s">
        <v>1105</v>
      </c>
      <c r="C133" s="272" t="s">
        <v>1106</v>
      </c>
      <c r="D133" s="272" t="s">
        <v>193</v>
      </c>
      <c r="E133" s="272" t="s">
        <v>4258</v>
      </c>
      <c r="F133" s="272" t="s">
        <v>4259</v>
      </c>
      <c r="G133" s="272" t="s">
        <v>4260</v>
      </c>
      <c r="H133" s="272" t="s">
        <v>1479</v>
      </c>
      <c r="I133" s="273"/>
      <c r="J133" s="248"/>
      <c r="K133" s="248" t="s">
        <v>1480</v>
      </c>
      <c r="L133" s="248"/>
      <c r="M133" s="277" t="s">
        <v>159</v>
      </c>
      <c r="N133" s="278" t="s">
        <v>1320</v>
      </c>
      <c r="O133" s="279" t="s">
        <v>1321</v>
      </c>
      <c r="P133" s="89"/>
      <c r="Q133" s="235" t="s">
        <v>1322</v>
      </c>
      <c r="R133" s="235" t="s">
        <v>1481</v>
      </c>
      <c r="S133" s="293" t="s">
        <v>1482</v>
      </c>
      <c r="T133" s="293" t="s">
        <v>4261</v>
      </c>
      <c r="U133" s="272" t="s">
        <v>4262</v>
      </c>
      <c r="V133" s="272" t="s">
        <v>1484</v>
      </c>
      <c r="W133" s="285" t="s">
        <v>219</v>
      </c>
      <c r="AA133" s="286">
        <f>IF(OR(J133="Fail",ISBLANK(J133)),INDEX('Issue Code Table'!C:C,MATCH(N:N,'Issue Code Table'!A:A,0)),IF(M133="Critical",6,IF(M133="Significant",5,IF(M133="Moderate",3,2))))</f>
        <v>5</v>
      </c>
    </row>
    <row r="134" spans="1:27" s="73" customFormat="1" ht="87.5" x14ac:dyDescent="0.25">
      <c r="A134" s="270" t="s">
        <v>4263</v>
      </c>
      <c r="B134" s="271" t="s">
        <v>1105</v>
      </c>
      <c r="C134" s="272" t="s">
        <v>1106</v>
      </c>
      <c r="D134" s="272" t="s">
        <v>193</v>
      </c>
      <c r="E134" s="272" t="s">
        <v>4264</v>
      </c>
      <c r="F134" s="272" t="s">
        <v>4265</v>
      </c>
      <c r="G134" s="272" t="s">
        <v>4266</v>
      </c>
      <c r="H134" s="272" t="s">
        <v>1489</v>
      </c>
      <c r="I134" s="273"/>
      <c r="J134" s="248"/>
      <c r="K134" s="248" t="s">
        <v>1490</v>
      </c>
      <c r="L134" s="248"/>
      <c r="M134" s="277" t="s">
        <v>159</v>
      </c>
      <c r="N134" s="278" t="s">
        <v>1320</v>
      </c>
      <c r="O134" s="279" t="s">
        <v>1321</v>
      </c>
      <c r="P134" s="89"/>
      <c r="Q134" s="235" t="s">
        <v>1322</v>
      </c>
      <c r="R134" s="235" t="s">
        <v>1491</v>
      </c>
      <c r="S134" s="293" t="s">
        <v>1482</v>
      </c>
      <c r="T134" s="293" t="s">
        <v>4267</v>
      </c>
      <c r="U134" s="272" t="s">
        <v>4268</v>
      </c>
      <c r="V134" s="272" t="s">
        <v>1493</v>
      </c>
      <c r="W134" s="285" t="s">
        <v>219</v>
      </c>
      <c r="AA134" s="286">
        <f>IF(OR(J134="Fail",ISBLANK(J134)),INDEX('Issue Code Table'!C:C,MATCH(N:N,'Issue Code Table'!A:A,0)),IF(M134="Critical",6,IF(M134="Significant",5,IF(M134="Moderate",3,2))))</f>
        <v>5</v>
      </c>
    </row>
    <row r="135" spans="1:27" s="73" customFormat="1" ht="87.5" x14ac:dyDescent="0.25">
      <c r="A135" s="270" t="s">
        <v>4269</v>
      </c>
      <c r="B135" s="271" t="s">
        <v>1105</v>
      </c>
      <c r="C135" s="272" t="s">
        <v>1106</v>
      </c>
      <c r="D135" s="272" t="s">
        <v>193</v>
      </c>
      <c r="E135" s="272" t="s">
        <v>4270</v>
      </c>
      <c r="F135" s="272" t="s">
        <v>4271</v>
      </c>
      <c r="G135" s="272" t="s">
        <v>4272</v>
      </c>
      <c r="H135" s="272" t="s">
        <v>1498</v>
      </c>
      <c r="I135" s="273"/>
      <c r="J135" s="248"/>
      <c r="K135" s="248" t="s">
        <v>1499</v>
      </c>
      <c r="L135" s="248"/>
      <c r="M135" s="277" t="s">
        <v>159</v>
      </c>
      <c r="N135" s="278" t="s">
        <v>1320</v>
      </c>
      <c r="O135" s="279" t="s">
        <v>1321</v>
      </c>
      <c r="P135" s="89"/>
      <c r="Q135" s="235" t="s">
        <v>1322</v>
      </c>
      <c r="R135" s="235" t="s">
        <v>1500</v>
      </c>
      <c r="S135" s="293" t="s">
        <v>1482</v>
      </c>
      <c r="T135" s="293" t="s">
        <v>4273</v>
      </c>
      <c r="U135" s="272" t="s">
        <v>4274</v>
      </c>
      <c r="V135" s="272" t="s">
        <v>4275</v>
      </c>
      <c r="W135" s="285" t="s">
        <v>219</v>
      </c>
      <c r="AA135" s="286">
        <f>IF(OR(J135="Fail",ISBLANK(J135)),INDEX('Issue Code Table'!C:C,MATCH(N:N,'Issue Code Table'!A:A,0)),IF(M135="Critical",6,IF(M135="Significant",5,IF(M135="Moderate",3,2))))</f>
        <v>5</v>
      </c>
    </row>
    <row r="136" spans="1:27" s="73" customFormat="1" ht="87.5" x14ac:dyDescent="0.25">
      <c r="A136" s="270" t="s">
        <v>4276</v>
      </c>
      <c r="B136" s="271" t="s">
        <v>1105</v>
      </c>
      <c r="C136" s="272" t="s">
        <v>1106</v>
      </c>
      <c r="D136" s="272" t="s">
        <v>193</v>
      </c>
      <c r="E136" s="272" t="s">
        <v>4277</v>
      </c>
      <c r="F136" s="272" t="s">
        <v>4278</v>
      </c>
      <c r="G136" s="272" t="s">
        <v>4279</v>
      </c>
      <c r="H136" s="272" t="s">
        <v>1507</v>
      </c>
      <c r="I136" s="273"/>
      <c r="J136" s="248"/>
      <c r="K136" s="248" t="s">
        <v>1508</v>
      </c>
      <c r="L136" s="248"/>
      <c r="M136" s="277" t="s">
        <v>159</v>
      </c>
      <c r="N136" s="278" t="s">
        <v>1320</v>
      </c>
      <c r="O136" s="279" t="s">
        <v>1321</v>
      </c>
      <c r="P136" s="89"/>
      <c r="Q136" s="235" t="s">
        <v>1322</v>
      </c>
      <c r="R136" s="235" t="s">
        <v>1509</v>
      </c>
      <c r="S136" s="293" t="s">
        <v>1482</v>
      </c>
      <c r="T136" s="293" t="s">
        <v>4267</v>
      </c>
      <c r="U136" s="272" t="s">
        <v>4280</v>
      </c>
      <c r="V136" s="272" t="s">
        <v>1511</v>
      </c>
      <c r="W136" s="285" t="s">
        <v>219</v>
      </c>
      <c r="AA136" s="286">
        <f>IF(OR(J136="Fail",ISBLANK(J136)),INDEX('Issue Code Table'!C:C,MATCH(N:N,'Issue Code Table'!A:A,0)),IF(M136="Critical",6,IF(M136="Significant",5,IF(M136="Moderate",3,2))))</f>
        <v>5</v>
      </c>
    </row>
    <row r="137" spans="1:27" s="73" customFormat="1" ht="112.5" x14ac:dyDescent="0.25">
      <c r="A137" s="270" t="s">
        <v>4281</v>
      </c>
      <c r="B137" s="271" t="s">
        <v>1513</v>
      </c>
      <c r="C137" s="272" t="s">
        <v>1514</v>
      </c>
      <c r="D137" s="272" t="s">
        <v>193</v>
      </c>
      <c r="E137" s="272" t="s">
        <v>1515</v>
      </c>
      <c r="F137" s="272" t="s">
        <v>4282</v>
      </c>
      <c r="G137" s="272" t="s">
        <v>4283</v>
      </c>
      <c r="H137" s="272" t="s">
        <v>1518</v>
      </c>
      <c r="I137" s="273"/>
      <c r="J137" s="248"/>
      <c r="K137" s="248" t="s">
        <v>1519</v>
      </c>
      <c r="L137" s="248"/>
      <c r="M137" s="277" t="s">
        <v>199</v>
      </c>
      <c r="N137" s="278" t="s">
        <v>1520</v>
      </c>
      <c r="O137" s="279" t="s">
        <v>1521</v>
      </c>
      <c r="P137" s="89"/>
      <c r="Q137" s="235" t="s">
        <v>1522</v>
      </c>
      <c r="R137" s="235" t="s">
        <v>1523</v>
      </c>
      <c r="S137" s="293" t="s">
        <v>1524</v>
      </c>
      <c r="T137" s="293" t="s">
        <v>3675</v>
      </c>
      <c r="U137" s="272" t="s">
        <v>4284</v>
      </c>
      <c r="V137" s="272" t="s">
        <v>1526</v>
      </c>
      <c r="W137" s="293"/>
      <c r="AA137" s="286">
        <f>IF(OR(J137="Fail",ISBLANK(J137)),INDEX('Issue Code Table'!C:C,MATCH(N:N,'Issue Code Table'!A:A,0)),IF(M137="Critical",6,IF(M137="Significant",5,IF(M137="Moderate",3,2))))</f>
        <v>3</v>
      </c>
    </row>
    <row r="138" spans="1:27" s="73" customFormat="1" ht="100" x14ac:dyDescent="0.25">
      <c r="A138" s="270" t="s">
        <v>4285</v>
      </c>
      <c r="B138" s="271" t="s">
        <v>1528</v>
      </c>
      <c r="C138" s="272" t="s">
        <v>1529</v>
      </c>
      <c r="D138" s="272" t="s">
        <v>193</v>
      </c>
      <c r="E138" s="272" t="s">
        <v>1530</v>
      </c>
      <c r="F138" s="272" t="s">
        <v>4286</v>
      </c>
      <c r="G138" s="272" t="s">
        <v>4287</v>
      </c>
      <c r="H138" s="272" t="s">
        <v>1533</v>
      </c>
      <c r="I138" s="273"/>
      <c r="J138" s="248"/>
      <c r="K138" s="248" t="s">
        <v>1534</v>
      </c>
      <c r="L138" s="248"/>
      <c r="M138" s="277" t="s">
        <v>199</v>
      </c>
      <c r="N138" s="278" t="s">
        <v>1520</v>
      </c>
      <c r="O138" s="279" t="s">
        <v>1521</v>
      </c>
      <c r="P138" s="89"/>
      <c r="Q138" s="235" t="s">
        <v>1522</v>
      </c>
      <c r="R138" s="235" t="s">
        <v>1535</v>
      </c>
      <c r="S138" s="293" t="s">
        <v>1536</v>
      </c>
      <c r="T138" s="293" t="s">
        <v>3675</v>
      </c>
      <c r="U138" s="272" t="s">
        <v>4288</v>
      </c>
      <c r="V138" s="272" t="s">
        <v>4289</v>
      </c>
      <c r="W138" s="293"/>
      <c r="AA138" s="286">
        <f>IF(OR(J138="Fail",ISBLANK(J138)),INDEX('Issue Code Table'!C:C,MATCH(N:N,'Issue Code Table'!A:A,0)),IF(M138="Critical",6,IF(M138="Significant",5,IF(M138="Moderate",3,2))))</f>
        <v>3</v>
      </c>
    </row>
    <row r="139" spans="1:27" s="73" customFormat="1" ht="112.5" x14ac:dyDescent="0.25">
      <c r="A139" s="270" t="s">
        <v>4290</v>
      </c>
      <c r="B139" s="271" t="s">
        <v>1528</v>
      </c>
      <c r="C139" s="272" t="s">
        <v>1529</v>
      </c>
      <c r="D139" s="272" t="s">
        <v>193</v>
      </c>
      <c r="E139" s="272" t="s">
        <v>1540</v>
      </c>
      <c r="F139" s="272" t="s">
        <v>4291</v>
      </c>
      <c r="G139" s="272" t="s">
        <v>4292</v>
      </c>
      <c r="H139" s="272" t="s">
        <v>1543</v>
      </c>
      <c r="I139" s="273"/>
      <c r="J139" s="248"/>
      <c r="K139" s="248" t="s">
        <v>1544</v>
      </c>
      <c r="L139" s="248"/>
      <c r="M139" s="277" t="s">
        <v>199</v>
      </c>
      <c r="N139" s="278" t="s">
        <v>1520</v>
      </c>
      <c r="O139" s="279" t="s">
        <v>1521</v>
      </c>
      <c r="P139" s="89"/>
      <c r="Q139" s="235" t="s">
        <v>1522</v>
      </c>
      <c r="R139" s="235" t="s">
        <v>1545</v>
      </c>
      <c r="S139" s="293" t="s">
        <v>1546</v>
      </c>
      <c r="T139" s="293" t="s">
        <v>3675</v>
      </c>
      <c r="U139" s="272" t="s">
        <v>4293</v>
      </c>
      <c r="V139" s="272" t="s">
        <v>1548</v>
      </c>
      <c r="W139" s="293"/>
      <c r="AA139" s="286">
        <f>IF(OR(J139="Fail",ISBLANK(J139)),INDEX('Issue Code Table'!C:C,MATCH(N:N,'Issue Code Table'!A:A,0)),IF(M139="Critical",6,IF(M139="Significant",5,IF(M139="Moderate",3,2))))</f>
        <v>3</v>
      </c>
    </row>
    <row r="140" spans="1:27" s="73" customFormat="1" ht="162.5" x14ac:dyDescent="0.25">
      <c r="A140" s="270" t="s">
        <v>4294</v>
      </c>
      <c r="B140" s="271" t="s">
        <v>1550</v>
      </c>
      <c r="C140" s="272" t="s">
        <v>1551</v>
      </c>
      <c r="D140" s="272" t="s">
        <v>193</v>
      </c>
      <c r="E140" s="272" t="s">
        <v>1552</v>
      </c>
      <c r="F140" s="272" t="s">
        <v>4295</v>
      </c>
      <c r="G140" s="272" t="s">
        <v>4296</v>
      </c>
      <c r="H140" s="272" t="s">
        <v>1555</v>
      </c>
      <c r="I140" s="273"/>
      <c r="J140" s="248"/>
      <c r="K140" s="248" t="s">
        <v>1556</v>
      </c>
      <c r="L140" s="248"/>
      <c r="M140" s="277" t="s">
        <v>199</v>
      </c>
      <c r="N140" s="278" t="s">
        <v>1520</v>
      </c>
      <c r="O140" s="279" t="s">
        <v>1521</v>
      </c>
      <c r="P140" s="89"/>
      <c r="Q140" s="235" t="s">
        <v>1522</v>
      </c>
      <c r="R140" s="235" t="s">
        <v>1557</v>
      </c>
      <c r="S140" s="293" t="s">
        <v>1558</v>
      </c>
      <c r="T140" s="293" t="s">
        <v>4297</v>
      </c>
      <c r="U140" s="272" t="s">
        <v>4298</v>
      </c>
      <c r="V140" s="272" t="s">
        <v>1560</v>
      </c>
      <c r="W140" s="293"/>
      <c r="AA140" s="286">
        <f>IF(OR(J140="Fail",ISBLANK(J140)),INDEX('Issue Code Table'!C:C,MATCH(N:N,'Issue Code Table'!A:A,0)),IF(M140="Critical",6,IF(M140="Significant",5,IF(M140="Moderate",3,2))))</f>
        <v>3</v>
      </c>
    </row>
    <row r="141" spans="1:27" s="73" customFormat="1" ht="100" x14ac:dyDescent="0.25">
      <c r="A141" s="270" t="s">
        <v>4299</v>
      </c>
      <c r="B141" s="271" t="s">
        <v>711</v>
      </c>
      <c r="C141" s="272" t="s">
        <v>712</v>
      </c>
      <c r="D141" s="272" t="s">
        <v>193</v>
      </c>
      <c r="E141" s="272" t="s">
        <v>1562</v>
      </c>
      <c r="F141" s="272" t="s">
        <v>4300</v>
      </c>
      <c r="G141" s="272" t="s">
        <v>4301</v>
      </c>
      <c r="H141" s="272" t="s">
        <v>1565</v>
      </c>
      <c r="I141" s="273"/>
      <c r="J141" s="248"/>
      <c r="K141" s="248" t="s">
        <v>1566</v>
      </c>
      <c r="L141" s="248"/>
      <c r="M141" s="277" t="s">
        <v>199</v>
      </c>
      <c r="N141" s="278" t="s">
        <v>1520</v>
      </c>
      <c r="O141" s="279" t="s">
        <v>1521</v>
      </c>
      <c r="P141" s="89"/>
      <c r="Q141" s="235" t="s">
        <v>1522</v>
      </c>
      <c r="R141" s="235" t="s">
        <v>1567</v>
      </c>
      <c r="S141" s="293" t="s">
        <v>1568</v>
      </c>
      <c r="T141" s="293" t="s">
        <v>4302</v>
      </c>
      <c r="U141" s="272" t="s">
        <v>4303</v>
      </c>
      <c r="V141" s="272" t="s">
        <v>1570</v>
      </c>
      <c r="W141" s="293"/>
      <c r="AA141" s="286">
        <f>IF(OR(J141="Fail",ISBLANK(J141)),INDEX('Issue Code Table'!C:C,MATCH(N:N,'Issue Code Table'!A:A,0)),IF(M141="Critical",6,IF(M141="Significant",5,IF(M141="Moderate",3,2))))</f>
        <v>3</v>
      </c>
    </row>
    <row r="142" spans="1:27" s="73" customFormat="1" ht="125" x14ac:dyDescent="0.25">
      <c r="A142" s="270" t="s">
        <v>4304</v>
      </c>
      <c r="B142" s="293" t="s">
        <v>1572</v>
      </c>
      <c r="C142" s="272" t="s">
        <v>1573</v>
      </c>
      <c r="D142" s="272" t="s">
        <v>193</v>
      </c>
      <c r="E142" s="272" t="s">
        <v>1574</v>
      </c>
      <c r="F142" s="272" t="s">
        <v>4305</v>
      </c>
      <c r="G142" s="272" t="s">
        <v>4306</v>
      </c>
      <c r="H142" s="272" t="s">
        <v>1577</v>
      </c>
      <c r="I142" s="273"/>
      <c r="J142" s="248"/>
      <c r="K142" s="248" t="s">
        <v>1578</v>
      </c>
      <c r="L142" s="248"/>
      <c r="M142" s="277" t="s">
        <v>402</v>
      </c>
      <c r="N142" s="278" t="s">
        <v>1579</v>
      </c>
      <c r="O142" s="279" t="s">
        <v>1580</v>
      </c>
      <c r="P142" s="89"/>
      <c r="Q142" s="235" t="s">
        <v>1522</v>
      </c>
      <c r="R142" s="235" t="s">
        <v>1581</v>
      </c>
      <c r="S142" s="293" t="s">
        <v>1568</v>
      </c>
      <c r="T142" s="293" t="s">
        <v>4307</v>
      </c>
      <c r="U142" s="272" t="s">
        <v>4308</v>
      </c>
      <c r="V142" s="272" t="s">
        <v>1583</v>
      </c>
      <c r="W142" s="293"/>
      <c r="AA142" s="286">
        <f>IF(OR(J142="Fail",ISBLANK(J142)),INDEX('Issue Code Table'!C:C,MATCH(N:N,'Issue Code Table'!A:A,0)),IF(M142="Critical",6,IF(M142="Significant",5,IF(M142="Moderate",3,2))))</f>
        <v>2</v>
      </c>
    </row>
    <row r="143" spans="1:27" s="73" customFormat="1" ht="100" x14ac:dyDescent="0.25">
      <c r="A143" s="270" t="s">
        <v>4309</v>
      </c>
      <c r="B143" s="271" t="s">
        <v>711</v>
      </c>
      <c r="C143" s="272" t="s">
        <v>712</v>
      </c>
      <c r="D143" s="272" t="s">
        <v>193</v>
      </c>
      <c r="E143" s="272" t="s">
        <v>1585</v>
      </c>
      <c r="F143" s="272" t="s">
        <v>4310</v>
      </c>
      <c r="G143" s="272" t="s">
        <v>4311</v>
      </c>
      <c r="H143" s="272" t="s">
        <v>1588</v>
      </c>
      <c r="I143" s="273"/>
      <c r="J143" s="248"/>
      <c r="K143" s="248" t="s">
        <v>1589</v>
      </c>
      <c r="L143" s="248"/>
      <c r="M143" s="277" t="s">
        <v>199</v>
      </c>
      <c r="N143" s="278" t="s">
        <v>718</v>
      </c>
      <c r="O143" s="279" t="s">
        <v>719</v>
      </c>
      <c r="P143" s="89"/>
      <c r="Q143" s="235" t="s">
        <v>1522</v>
      </c>
      <c r="R143" s="235" t="s">
        <v>1590</v>
      </c>
      <c r="S143" s="293" t="s">
        <v>1568</v>
      </c>
      <c r="T143" s="293" t="s">
        <v>4312</v>
      </c>
      <c r="U143" s="272" t="s">
        <v>4313</v>
      </c>
      <c r="V143" s="272" t="s">
        <v>1592</v>
      </c>
      <c r="W143" s="293"/>
      <c r="AA143" s="286">
        <f>IF(OR(J143="Fail",ISBLANK(J143)),INDEX('Issue Code Table'!C:C,MATCH(N:N,'Issue Code Table'!A:A,0)),IF(M143="Critical",6,IF(M143="Significant",5,IF(M143="Moderate",3,2))))</f>
        <v>5</v>
      </c>
    </row>
    <row r="144" spans="1:27" s="73" customFormat="1" ht="100" x14ac:dyDescent="0.25">
      <c r="A144" s="270" t="s">
        <v>4314</v>
      </c>
      <c r="B144" s="271" t="s">
        <v>711</v>
      </c>
      <c r="C144" s="272" t="s">
        <v>712</v>
      </c>
      <c r="D144" s="272" t="s">
        <v>193</v>
      </c>
      <c r="E144" s="272" t="s">
        <v>1594</v>
      </c>
      <c r="F144" s="272" t="s">
        <v>4315</v>
      </c>
      <c r="G144" s="272" t="s">
        <v>4316</v>
      </c>
      <c r="H144" s="272" t="s">
        <v>1597</v>
      </c>
      <c r="I144" s="273"/>
      <c r="J144" s="248"/>
      <c r="K144" s="248" t="s">
        <v>1598</v>
      </c>
      <c r="L144" s="248"/>
      <c r="M144" s="277" t="s">
        <v>199</v>
      </c>
      <c r="N144" s="278" t="s">
        <v>1599</v>
      </c>
      <c r="O144" s="279" t="s">
        <v>1600</v>
      </c>
      <c r="P144" s="89"/>
      <c r="Q144" s="235" t="s">
        <v>1522</v>
      </c>
      <c r="R144" s="235" t="s">
        <v>1601</v>
      </c>
      <c r="S144" s="293" t="s">
        <v>1568</v>
      </c>
      <c r="T144" s="293" t="s">
        <v>4317</v>
      </c>
      <c r="U144" s="272" t="s">
        <v>4318</v>
      </c>
      <c r="V144" s="272" t="s">
        <v>1603</v>
      </c>
      <c r="W144" s="293"/>
      <c r="AA144" s="286">
        <f>IF(OR(J144="Fail",ISBLANK(J144)),INDEX('Issue Code Table'!C:C,MATCH(N:N,'Issue Code Table'!A:A,0)),IF(M144="Critical",6,IF(M144="Significant",5,IF(M144="Moderate",3,2))))</f>
        <v>5</v>
      </c>
    </row>
    <row r="145" spans="1:27" s="73" customFormat="1" ht="125" x14ac:dyDescent="0.25">
      <c r="A145" s="270" t="s">
        <v>4319</v>
      </c>
      <c r="B145" s="271" t="s">
        <v>1513</v>
      </c>
      <c r="C145" s="272" t="s">
        <v>1514</v>
      </c>
      <c r="D145" s="272" t="s">
        <v>193</v>
      </c>
      <c r="E145" s="272" t="s">
        <v>1605</v>
      </c>
      <c r="F145" s="272" t="s">
        <v>4282</v>
      </c>
      <c r="G145" s="272" t="s">
        <v>4320</v>
      </c>
      <c r="H145" s="272" t="s">
        <v>1607</v>
      </c>
      <c r="I145" s="273"/>
      <c r="J145" s="248"/>
      <c r="K145" s="248" t="s">
        <v>1608</v>
      </c>
      <c r="L145" s="248"/>
      <c r="M145" s="277" t="s">
        <v>199</v>
      </c>
      <c r="N145" s="278" t="s">
        <v>1520</v>
      </c>
      <c r="O145" s="279" t="s">
        <v>1521</v>
      </c>
      <c r="P145" s="89"/>
      <c r="Q145" s="235" t="s">
        <v>1609</v>
      </c>
      <c r="R145" s="235" t="s">
        <v>1610</v>
      </c>
      <c r="S145" s="293" t="s">
        <v>1524</v>
      </c>
      <c r="T145" s="293" t="s">
        <v>3675</v>
      </c>
      <c r="U145" s="272" t="s">
        <v>4321</v>
      </c>
      <c r="V145" s="272" t="s">
        <v>1612</v>
      </c>
      <c r="W145" s="293"/>
      <c r="AA145" s="286">
        <f>IF(OR(J145="Fail",ISBLANK(J145)),INDEX('Issue Code Table'!C:C,MATCH(N:N,'Issue Code Table'!A:A,0)),IF(M145="Critical",6,IF(M145="Significant",5,IF(M145="Moderate",3,2))))</f>
        <v>3</v>
      </c>
    </row>
    <row r="146" spans="1:27" s="73" customFormat="1" ht="100" x14ac:dyDescent="0.25">
      <c r="A146" s="270" t="s">
        <v>4322</v>
      </c>
      <c r="B146" s="271" t="s">
        <v>711</v>
      </c>
      <c r="C146" s="272" t="s">
        <v>712</v>
      </c>
      <c r="D146" s="272" t="s">
        <v>193</v>
      </c>
      <c r="E146" s="272" t="s">
        <v>1614</v>
      </c>
      <c r="F146" s="272" t="s">
        <v>4286</v>
      </c>
      <c r="G146" s="272" t="s">
        <v>4323</v>
      </c>
      <c r="H146" s="272" t="s">
        <v>1616</v>
      </c>
      <c r="I146" s="273"/>
      <c r="J146" s="248"/>
      <c r="K146" s="248" t="s">
        <v>1617</v>
      </c>
      <c r="L146" s="248"/>
      <c r="M146" s="277" t="s">
        <v>199</v>
      </c>
      <c r="N146" s="278" t="s">
        <v>1520</v>
      </c>
      <c r="O146" s="279" t="s">
        <v>1521</v>
      </c>
      <c r="P146" s="89"/>
      <c r="Q146" s="235" t="s">
        <v>1609</v>
      </c>
      <c r="R146" s="235" t="s">
        <v>1618</v>
      </c>
      <c r="S146" s="293" t="s">
        <v>1536</v>
      </c>
      <c r="T146" s="293" t="s">
        <v>3675</v>
      </c>
      <c r="U146" s="272" t="s">
        <v>4324</v>
      </c>
      <c r="V146" s="272" t="s">
        <v>1620</v>
      </c>
      <c r="W146" s="293"/>
      <c r="AA146" s="286">
        <f>IF(OR(J146="Fail",ISBLANK(J146)),INDEX('Issue Code Table'!C:C,MATCH(N:N,'Issue Code Table'!A:A,0)),IF(M146="Critical",6,IF(M146="Significant",5,IF(M146="Moderate",3,2))))</f>
        <v>3</v>
      </c>
    </row>
    <row r="147" spans="1:27" s="73" customFormat="1" ht="200" x14ac:dyDescent="0.25">
      <c r="A147" s="270" t="s">
        <v>4325</v>
      </c>
      <c r="B147" s="271" t="s">
        <v>711</v>
      </c>
      <c r="C147" s="272" t="s">
        <v>712</v>
      </c>
      <c r="D147" s="272" t="s">
        <v>193</v>
      </c>
      <c r="E147" s="272" t="s">
        <v>1622</v>
      </c>
      <c r="F147" s="272" t="s">
        <v>4326</v>
      </c>
      <c r="G147" s="272" t="s">
        <v>4327</v>
      </c>
      <c r="H147" s="272" t="s">
        <v>1625</v>
      </c>
      <c r="I147" s="273"/>
      <c r="J147" s="248"/>
      <c r="K147" s="248" t="s">
        <v>1626</v>
      </c>
      <c r="L147" s="248"/>
      <c r="M147" s="277" t="s">
        <v>199</v>
      </c>
      <c r="N147" s="278" t="s">
        <v>1520</v>
      </c>
      <c r="O147" s="279" t="s">
        <v>1521</v>
      </c>
      <c r="P147" s="89"/>
      <c r="Q147" s="235" t="s">
        <v>1609</v>
      </c>
      <c r="R147" s="235" t="s">
        <v>1627</v>
      </c>
      <c r="S147" s="293" t="s">
        <v>1546</v>
      </c>
      <c r="T147" s="293" t="s">
        <v>3675</v>
      </c>
      <c r="U147" s="272" t="s">
        <v>4328</v>
      </c>
      <c r="V147" s="272" t="s">
        <v>1629</v>
      </c>
      <c r="W147" s="293"/>
      <c r="AA147" s="286">
        <f>IF(OR(J147="Fail",ISBLANK(J147)),INDEX('Issue Code Table'!C:C,MATCH(N:N,'Issue Code Table'!A:A,0)),IF(M147="Critical",6,IF(M147="Significant",5,IF(M147="Moderate",3,2))))</f>
        <v>3</v>
      </c>
    </row>
    <row r="148" spans="1:27" s="73" customFormat="1" ht="162.5" x14ac:dyDescent="0.25">
      <c r="A148" s="270" t="s">
        <v>4329</v>
      </c>
      <c r="B148" s="271" t="s">
        <v>1550</v>
      </c>
      <c r="C148" s="272" t="s">
        <v>1551</v>
      </c>
      <c r="D148" s="272" t="s">
        <v>193</v>
      </c>
      <c r="E148" s="272" t="s">
        <v>1631</v>
      </c>
      <c r="F148" s="272" t="s">
        <v>4330</v>
      </c>
      <c r="G148" s="272" t="s">
        <v>4331</v>
      </c>
      <c r="H148" s="272" t="s">
        <v>1633</v>
      </c>
      <c r="I148" s="273"/>
      <c r="J148" s="248"/>
      <c r="K148" s="248" t="s">
        <v>1634</v>
      </c>
      <c r="L148" s="248"/>
      <c r="M148" s="277" t="s">
        <v>199</v>
      </c>
      <c r="N148" s="278" t="s">
        <v>1308</v>
      </c>
      <c r="O148" s="279" t="s">
        <v>1309</v>
      </c>
      <c r="P148" s="89"/>
      <c r="Q148" s="235" t="s">
        <v>1609</v>
      </c>
      <c r="R148" s="235" t="s">
        <v>1635</v>
      </c>
      <c r="S148" s="293" t="s">
        <v>1558</v>
      </c>
      <c r="T148" s="293" t="s">
        <v>4297</v>
      </c>
      <c r="U148" s="272" t="s">
        <v>4332</v>
      </c>
      <c r="V148" s="272" t="s">
        <v>1637</v>
      </c>
      <c r="W148" s="293"/>
      <c r="AA148" s="286">
        <f>IF(OR(J148="Fail",ISBLANK(J148)),INDEX('Issue Code Table'!C:C,MATCH(N:N,'Issue Code Table'!A:A,0)),IF(M148="Critical",6,IF(M148="Significant",5,IF(M148="Moderate",3,2))))</f>
        <v>3</v>
      </c>
    </row>
    <row r="149" spans="1:27" s="73" customFormat="1" ht="100" x14ac:dyDescent="0.25">
      <c r="A149" s="270" t="s">
        <v>4333</v>
      </c>
      <c r="B149" s="271" t="s">
        <v>711</v>
      </c>
      <c r="C149" s="272" t="s">
        <v>712</v>
      </c>
      <c r="D149" s="272" t="s">
        <v>193</v>
      </c>
      <c r="E149" s="272" t="s">
        <v>1639</v>
      </c>
      <c r="F149" s="272" t="s">
        <v>4334</v>
      </c>
      <c r="G149" s="272" t="s">
        <v>4335</v>
      </c>
      <c r="H149" s="272" t="s">
        <v>1642</v>
      </c>
      <c r="I149" s="273"/>
      <c r="J149" s="248"/>
      <c r="K149" s="248" t="s">
        <v>1643</v>
      </c>
      <c r="L149" s="248"/>
      <c r="M149" s="277" t="s">
        <v>199</v>
      </c>
      <c r="N149" s="278" t="s">
        <v>1644</v>
      </c>
      <c r="O149" s="279" t="s">
        <v>1645</v>
      </c>
      <c r="P149" s="89"/>
      <c r="Q149" s="235" t="s">
        <v>1609</v>
      </c>
      <c r="R149" s="235" t="s">
        <v>1646</v>
      </c>
      <c r="S149" s="293" t="s">
        <v>1568</v>
      </c>
      <c r="T149" s="293" t="s">
        <v>4302</v>
      </c>
      <c r="U149" s="272" t="s">
        <v>4336</v>
      </c>
      <c r="V149" s="272" t="s">
        <v>1648</v>
      </c>
      <c r="W149" s="293"/>
      <c r="AA149" s="286">
        <f>IF(OR(J149="Fail",ISBLANK(J149)),INDEX('Issue Code Table'!C:C,MATCH(N:N,'Issue Code Table'!A:A,0)),IF(M149="Critical",6,IF(M149="Significant",5,IF(M149="Moderate",3,2))))</f>
        <v>3</v>
      </c>
    </row>
    <row r="150" spans="1:27" s="73" customFormat="1" ht="100" x14ac:dyDescent="0.25">
      <c r="A150" s="270" t="s">
        <v>4337</v>
      </c>
      <c r="B150" s="271" t="s">
        <v>711</v>
      </c>
      <c r="C150" s="272" t="s">
        <v>712</v>
      </c>
      <c r="D150" s="272" t="s">
        <v>193</v>
      </c>
      <c r="E150" s="272" t="s">
        <v>1650</v>
      </c>
      <c r="F150" s="272" t="s">
        <v>4305</v>
      </c>
      <c r="G150" s="272" t="s">
        <v>4338</v>
      </c>
      <c r="H150" s="272" t="s">
        <v>1652</v>
      </c>
      <c r="I150" s="273"/>
      <c r="J150" s="248"/>
      <c r="K150" s="248" t="s">
        <v>1653</v>
      </c>
      <c r="L150" s="248"/>
      <c r="M150" s="277" t="s">
        <v>402</v>
      </c>
      <c r="N150" s="278" t="s">
        <v>1579</v>
      </c>
      <c r="O150" s="279" t="s">
        <v>1580</v>
      </c>
      <c r="P150" s="89"/>
      <c r="Q150" s="235" t="s">
        <v>1609</v>
      </c>
      <c r="R150" s="235" t="s">
        <v>1654</v>
      </c>
      <c r="S150" s="293" t="s">
        <v>1568</v>
      </c>
      <c r="T150" s="293" t="s">
        <v>4307</v>
      </c>
      <c r="U150" s="272" t="s">
        <v>4339</v>
      </c>
      <c r="V150" s="272" t="s">
        <v>4340</v>
      </c>
      <c r="W150" s="293"/>
      <c r="AA150" s="286">
        <f>IF(OR(J150="Fail",ISBLANK(J150)),INDEX('Issue Code Table'!C:C,MATCH(N:N,'Issue Code Table'!A:A,0)),IF(M150="Critical",6,IF(M150="Significant",5,IF(M150="Moderate",3,2))))</f>
        <v>2</v>
      </c>
    </row>
    <row r="151" spans="1:27" s="73" customFormat="1" ht="100" x14ac:dyDescent="0.25">
      <c r="A151" s="270" t="s">
        <v>4341</v>
      </c>
      <c r="B151" s="271" t="s">
        <v>711</v>
      </c>
      <c r="C151" s="272" t="s">
        <v>712</v>
      </c>
      <c r="D151" s="272" t="s">
        <v>193</v>
      </c>
      <c r="E151" s="272" t="s">
        <v>1658</v>
      </c>
      <c r="F151" s="272" t="s">
        <v>4310</v>
      </c>
      <c r="G151" s="272" t="s">
        <v>4342</v>
      </c>
      <c r="H151" s="272" t="s">
        <v>1660</v>
      </c>
      <c r="I151" s="273"/>
      <c r="J151" s="248"/>
      <c r="K151" s="248" t="s">
        <v>1661</v>
      </c>
      <c r="L151" s="248"/>
      <c r="M151" s="277" t="s">
        <v>159</v>
      </c>
      <c r="N151" s="278" t="s">
        <v>718</v>
      </c>
      <c r="O151" s="279" t="s">
        <v>719</v>
      </c>
      <c r="P151" s="89"/>
      <c r="Q151" s="235" t="s">
        <v>1609</v>
      </c>
      <c r="R151" s="235" t="s">
        <v>1662</v>
      </c>
      <c r="S151" s="293" t="s">
        <v>1568</v>
      </c>
      <c r="T151" s="293" t="s">
        <v>4312</v>
      </c>
      <c r="U151" s="272" t="s">
        <v>4343</v>
      </c>
      <c r="V151" s="272" t="s">
        <v>1664</v>
      </c>
      <c r="W151" s="285" t="s">
        <v>219</v>
      </c>
      <c r="AA151" s="286">
        <f>IF(OR(J151="Fail",ISBLANK(J151)),INDEX('Issue Code Table'!C:C,MATCH(N:N,'Issue Code Table'!A:A,0)),IF(M151="Critical",6,IF(M151="Significant",5,IF(M151="Moderate",3,2))))</f>
        <v>5</v>
      </c>
    </row>
    <row r="152" spans="1:27" s="73" customFormat="1" ht="100" x14ac:dyDescent="0.25">
      <c r="A152" s="270" t="s">
        <v>4344</v>
      </c>
      <c r="B152" s="271" t="s">
        <v>711</v>
      </c>
      <c r="C152" s="272" t="s">
        <v>712</v>
      </c>
      <c r="D152" s="272" t="s">
        <v>193</v>
      </c>
      <c r="E152" s="272" t="s">
        <v>1666</v>
      </c>
      <c r="F152" s="272" t="s">
        <v>4315</v>
      </c>
      <c r="G152" s="272" t="s">
        <v>4345</v>
      </c>
      <c r="H152" s="272" t="s">
        <v>1668</v>
      </c>
      <c r="I152" s="273"/>
      <c r="J152" s="248"/>
      <c r="K152" s="248" t="s">
        <v>1669</v>
      </c>
      <c r="L152" s="248"/>
      <c r="M152" s="277" t="s">
        <v>199</v>
      </c>
      <c r="N152" s="278" t="s">
        <v>1599</v>
      </c>
      <c r="O152" s="279" t="s">
        <v>1600</v>
      </c>
      <c r="P152" s="89"/>
      <c r="Q152" s="235" t="s">
        <v>1609</v>
      </c>
      <c r="R152" s="235" t="s">
        <v>1670</v>
      </c>
      <c r="S152" s="293" t="s">
        <v>1568</v>
      </c>
      <c r="T152" s="293" t="s">
        <v>4317</v>
      </c>
      <c r="U152" s="272" t="s">
        <v>4346</v>
      </c>
      <c r="V152" s="272" t="s">
        <v>1672</v>
      </c>
      <c r="W152" s="293"/>
      <c r="AA152" s="286">
        <f>IF(OR(J152="Fail",ISBLANK(J152)),INDEX('Issue Code Table'!C:C,MATCH(N:N,'Issue Code Table'!A:A,0)),IF(M152="Critical",6,IF(M152="Significant",5,IF(M152="Moderate",3,2))))</f>
        <v>5</v>
      </c>
    </row>
    <row r="153" spans="1:27" s="73" customFormat="1" ht="112.5" x14ac:dyDescent="0.25">
      <c r="A153" s="270" t="s">
        <v>4347</v>
      </c>
      <c r="B153" s="271" t="s">
        <v>1513</v>
      </c>
      <c r="C153" s="272" t="s">
        <v>1514</v>
      </c>
      <c r="D153" s="272" t="s">
        <v>193</v>
      </c>
      <c r="E153" s="272" t="s">
        <v>1674</v>
      </c>
      <c r="F153" s="272" t="s">
        <v>4282</v>
      </c>
      <c r="G153" s="272" t="s">
        <v>4348</v>
      </c>
      <c r="H153" s="272" t="s">
        <v>1676</v>
      </c>
      <c r="I153" s="273"/>
      <c r="J153" s="248"/>
      <c r="K153" s="248" t="s">
        <v>1677</v>
      </c>
      <c r="L153" s="248"/>
      <c r="M153" s="277" t="s">
        <v>199</v>
      </c>
      <c r="N153" s="278" t="s">
        <v>1520</v>
      </c>
      <c r="O153" s="279" t="s">
        <v>1521</v>
      </c>
      <c r="P153" s="89"/>
      <c r="Q153" s="235" t="s">
        <v>1678</v>
      </c>
      <c r="R153" s="235" t="s">
        <v>1679</v>
      </c>
      <c r="S153" s="293" t="s">
        <v>1524</v>
      </c>
      <c r="T153" s="293" t="s">
        <v>3675</v>
      </c>
      <c r="U153" s="272" t="s">
        <v>4349</v>
      </c>
      <c r="V153" s="272" t="s">
        <v>1681</v>
      </c>
      <c r="W153" s="293"/>
      <c r="AA153" s="286">
        <f>IF(OR(J153="Fail",ISBLANK(J153)),INDEX('Issue Code Table'!C:C,MATCH(N:N,'Issue Code Table'!A:A,0)),IF(M153="Critical",6,IF(M153="Significant",5,IF(M153="Moderate",3,2))))</f>
        <v>3</v>
      </c>
    </row>
    <row r="154" spans="1:27" s="73" customFormat="1" ht="100" x14ac:dyDescent="0.25">
      <c r="A154" s="270" t="s">
        <v>4350</v>
      </c>
      <c r="B154" s="271" t="s">
        <v>711</v>
      </c>
      <c r="C154" s="272" t="s">
        <v>712</v>
      </c>
      <c r="D154" s="272" t="s">
        <v>193</v>
      </c>
      <c r="E154" s="272" t="s">
        <v>1683</v>
      </c>
      <c r="F154" s="272" t="s">
        <v>4286</v>
      </c>
      <c r="G154" s="272" t="s">
        <v>4351</v>
      </c>
      <c r="H154" s="272" t="s">
        <v>1685</v>
      </c>
      <c r="I154" s="273"/>
      <c r="J154" s="248"/>
      <c r="K154" s="248" t="s">
        <v>1686</v>
      </c>
      <c r="L154" s="248"/>
      <c r="M154" s="277" t="s">
        <v>199</v>
      </c>
      <c r="N154" s="278" t="s">
        <v>1520</v>
      </c>
      <c r="O154" s="279" t="s">
        <v>1521</v>
      </c>
      <c r="P154" s="89"/>
      <c r="Q154" s="235" t="s">
        <v>1678</v>
      </c>
      <c r="R154" s="235" t="s">
        <v>1687</v>
      </c>
      <c r="S154" s="293" t="s">
        <v>1536</v>
      </c>
      <c r="T154" s="293" t="s">
        <v>3675</v>
      </c>
      <c r="U154" s="272" t="s">
        <v>4352</v>
      </c>
      <c r="V154" s="272" t="s">
        <v>1689</v>
      </c>
      <c r="W154" s="293"/>
      <c r="AA154" s="286">
        <f>IF(OR(J154="Fail",ISBLANK(J154)),INDEX('Issue Code Table'!C:C,MATCH(N:N,'Issue Code Table'!A:A,0)),IF(M154="Critical",6,IF(M154="Significant",5,IF(M154="Moderate",3,2))))</f>
        <v>3</v>
      </c>
    </row>
    <row r="155" spans="1:27" s="73" customFormat="1" ht="200" x14ac:dyDescent="0.25">
      <c r="A155" s="270" t="s">
        <v>4353</v>
      </c>
      <c r="B155" s="271" t="s">
        <v>711</v>
      </c>
      <c r="C155" s="272" t="s">
        <v>712</v>
      </c>
      <c r="D155" s="272" t="s">
        <v>193</v>
      </c>
      <c r="E155" s="272" t="s">
        <v>1691</v>
      </c>
      <c r="F155" s="272" t="s">
        <v>4326</v>
      </c>
      <c r="G155" s="272" t="s">
        <v>4354</v>
      </c>
      <c r="H155" s="272" t="s">
        <v>1693</v>
      </c>
      <c r="I155" s="273"/>
      <c r="J155" s="248"/>
      <c r="K155" s="248" t="s">
        <v>1694</v>
      </c>
      <c r="L155" s="248"/>
      <c r="M155" s="277" t="s">
        <v>199</v>
      </c>
      <c r="N155" s="278" t="s">
        <v>1520</v>
      </c>
      <c r="O155" s="279" t="s">
        <v>1521</v>
      </c>
      <c r="P155" s="89"/>
      <c r="Q155" s="235" t="s">
        <v>1678</v>
      </c>
      <c r="R155" s="235" t="s">
        <v>1695</v>
      </c>
      <c r="S155" s="293" t="s">
        <v>1546</v>
      </c>
      <c r="T155" s="293" t="s">
        <v>3675</v>
      </c>
      <c r="U155" s="272" t="s">
        <v>4355</v>
      </c>
      <c r="V155" s="272" t="s">
        <v>1697</v>
      </c>
      <c r="W155" s="293"/>
      <c r="AA155" s="286">
        <f>IF(OR(J155="Fail",ISBLANK(J155)),INDEX('Issue Code Table'!C:C,MATCH(N:N,'Issue Code Table'!A:A,0)),IF(M155="Critical",6,IF(M155="Significant",5,IF(M155="Moderate",3,2))))</f>
        <v>3</v>
      </c>
    </row>
    <row r="156" spans="1:27" s="73" customFormat="1" ht="100" x14ac:dyDescent="0.25">
      <c r="A156" s="270" t="s">
        <v>4356</v>
      </c>
      <c r="B156" s="271" t="s">
        <v>1550</v>
      </c>
      <c r="C156" s="272" t="s">
        <v>1551</v>
      </c>
      <c r="D156" s="272" t="s">
        <v>193</v>
      </c>
      <c r="E156" s="272" t="s">
        <v>1699</v>
      </c>
      <c r="F156" s="272" t="s">
        <v>4357</v>
      </c>
      <c r="G156" s="272" t="s">
        <v>4358</v>
      </c>
      <c r="H156" s="272" t="s">
        <v>4359</v>
      </c>
      <c r="I156" s="273"/>
      <c r="J156" s="248"/>
      <c r="K156" s="248" t="s">
        <v>4360</v>
      </c>
      <c r="L156" s="248"/>
      <c r="M156" s="277" t="s">
        <v>199</v>
      </c>
      <c r="N156" s="278" t="s">
        <v>1308</v>
      </c>
      <c r="O156" s="279" t="s">
        <v>1309</v>
      </c>
      <c r="P156" s="89"/>
      <c r="Q156" s="235" t="s">
        <v>1678</v>
      </c>
      <c r="R156" s="235" t="s">
        <v>1704</v>
      </c>
      <c r="S156" s="293" t="s">
        <v>1705</v>
      </c>
      <c r="T156" s="293" t="s">
        <v>4297</v>
      </c>
      <c r="U156" s="272" t="s">
        <v>4361</v>
      </c>
      <c r="V156" s="272" t="s">
        <v>1707</v>
      </c>
      <c r="W156" s="293"/>
      <c r="AA156" s="286">
        <f>IF(OR(J156="Fail",ISBLANK(J156)),INDEX('Issue Code Table'!C:C,MATCH(N:N,'Issue Code Table'!A:A,0)),IF(M156="Critical",6,IF(M156="Significant",5,IF(M156="Moderate",3,2))))</f>
        <v>3</v>
      </c>
    </row>
    <row r="157" spans="1:27" s="73" customFormat="1" ht="150" x14ac:dyDescent="0.25">
      <c r="A157" s="270" t="s">
        <v>4362</v>
      </c>
      <c r="B157" s="271" t="s">
        <v>1528</v>
      </c>
      <c r="C157" s="272" t="s">
        <v>1529</v>
      </c>
      <c r="D157" s="272" t="s">
        <v>193</v>
      </c>
      <c r="E157" s="272" t="s">
        <v>1709</v>
      </c>
      <c r="F157" s="272" t="s">
        <v>4363</v>
      </c>
      <c r="G157" s="272" t="s">
        <v>4364</v>
      </c>
      <c r="H157" s="272" t="s">
        <v>1712</v>
      </c>
      <c r="I157" s="273"/>
      <c r="J157" s="248"/>
      <c r="K157" s="248" t="s">
        <v>1713</v>
      </c>
      <c r="L157" s="248"/>
      <c r="M157" s="277" t="s">
        <v>199</v>
      </c>
      <c r="N157" s="278" t="s">
        <v>1520</v>
      </c>
      <c r="O157" s="279" t="s">
        <v>1714</v>
      </c>
      <c r="P157" s="89"/>
      <c r="Q157" s="235" t="s">
        <v>1678</v>
      </c>
      <c r="R157" s="235" t="s">
        <v>1715</v>
      </c>
      <c r="S157" s="293" t="s">
        <v>1716</v>
      </c>
      <c r="T157" s="293" t="s">
        <v>4365</v>
      </c>
      <c r="U157" s="272" t="s">
        <v>4366</v>
      </c>
      <c r="V157" s="272" t="s">
        <v>1718</v>
      </c>
      <c r="W157" s="293"/>
      <c r="AA157" s="286">
        <f>IF(OR(J157="Fail",ISBLANK(J157)),INDEX('Issue Code Table'!C:C,MATCH(N:N,'Issue Code Table'!A:A,0)),IF(M157="Critical",6,IF(M157="Significant",5,IF(M157="Moderate",3,2))))</f>
        <v>3</v>
      </c>
    </row>
    <row r="158" spans="1:27" s="73" customFormat="1" ht="100" x14ac:dyDescent="0.25">
      <c r="A158" s="270" t="s">
        <v>4367</v>
      </c>
      <c r="B158" s="271" t="s">
        <v>327</v>
      </c>
      <c r="C158" s="272" t="s">
        <v>328</v>
      </c>
      <c r="D158" s="272" t="s">
        <v>193</v>
      </c>
      <c r="E158" s="272" t="s">
        <v>1720</v>
      </c>
      <c r="F158" s="272" t="s">
        <v>4368</v>
      </c>
      <c r="G158" s="272" t="s">
        <v>4369</v>
      </c>
      <c r="H158" s="272" t="s">
        <v>1723</v>
      </c>
      <c r="I158" s="273"/>
      <c r="J158" s="248"/>
      <c r="K158" s="248" t="s">
        <v>1724</v>
      </c>
      <c r="L158" s="248"/>
      <c r="M158" s="277" t="s">
        <v>199</v>
      </c>
      <c r="N158" s="278" t="s">
        <v>1520</v>
      </c>
      <c r="O158" s="279" t="s">
        <v>1521</v>
      </c>
      <c r="P158" s="89"/>
      <c r="Q158" s="235" t="s">
        <v>1678</v>
      </c>
      <c r="R158" s="235" t="s">
        <v>1725</v>
      </c>
      <c r="S158" s="293" t="s">
        <v>1726</v>
      </c>
      <c r="T158" s="293" t="s">
        <v>4370</v>
      </c>
      <c r="U158" s="272" t="s">
        <v>4371</v>
      </c>
      <c r="V158" s="272" t="s">
        <v>1728</v>
      </c>
      <c r="W158" s="293"/>
      <c r="AA158" s="286">
        <f>IF(OR(J158="Fail",ISBLANK(J158)),INDEX('Issue Code Table'!C:C,MATCH(N:N,'Issue Code Table'!A:A,0)),IF(M158="Critical",6,IF(M158="Significant",5,IF(M158="Moderate",3,2))))</f>
        <v>3</v>
      </c>
    </row>
    <row r="159" spans="1:27" s="73" customFormat="1" ht="100" x14ac:dyDescent="0.25">
      <c r="A159" s="270" t="s">
        <v>4372</v>
      </c>
      <c r="B159" s="271" t="s">
        <v>711</v>
      </c>
      <c r="C159" s="272" t="s">
        <v>712</v>
      </c>
      <c r="D159" s="272" t="s">
        <v>193</v>
      </c>
      <c r="E159" s="272" t="s">
        <v>1730</v>
      </c>
      <c r="F159" s="272" t="s">
        <v>4373</v>
      </c>
      <c r="G159" s="272" t="s">
        <v>4374</v>
      </c>
      <c r="H159" s="272" t="s">
        <v>1733</v>
      </c>
      <c r="I159" s="273"/>
      <c r="J159" s="248"/>
      <c r="K159" s="248" t="s">
        <v>1734</v>
      </c>
      <c r="L159" s="248"/>
      <c r="M159" s="277" t="s">
        <v>199</v>
      </c>
      <c r="N159" s="278" t="s">
        <v>1644</v>
      </c>
      <c r="O159" s="279" t="s">
        <v>1645</v>
      </c>
      <c r="P159" s="89"/>
      <c r="Q159" s="235" t="s">
        <v>1678</v>
      </c>
      <c r="R159" s="235" t="s">
        <v>1735</v>
      </c>
      <c r="S159" s="293" t="s">
        <v>1568</v>
      </c>
      <c r="T159" s="293" t="s">
        <v>4302</v>
      </c>
      <c r="U159" s="272" t="s">
        <v>4375</v>
      </c>
      <c r="V159" s="272" t="s">
        <v>1737</v>
      </c>
      <c r="W159" s="293"/>
      <c r="AA159" s="286">
        <f>IF(OR(J159="Fail",ISBLANK(J159)),INDEX('Issue Code Table'!C:C,MATCH(N:N,'Issue Code Table'!A:A,0)),IF(M159="Critical",6,IF(M159="Significant",5,IF(M159="Moderate",3,2))))</f>
        <v>3</v>
      </c>
    </row>
    <row r="160" spans="1:27" s="73" customFormat="1" ht="100" x14ac:dyDescent="0.25">
      <c r="A160" s="270" t="s">
        <v>4376</v>
      </c>
      <c r="B160" s="271" t="s">
        <v>711</v>
      </c>
      <c r="C160" s="272" t="s">
        <v>712</v>
      </c>
      <c r="D160" s="272" t="s">
        <v>193</v>
      </c>
      <c r="E160" s="272" t="s">
        <v>1739</v>
      </c>
      <c r="F160" s="272" t="s">
        <v>4305</v>
      </c>
      <c r="G160" s="272" t="s">
        <v>4377</v>
      </c>
      <c r="H160" s="272" t="s">
        <v>1741</v>
      </c>
      <c r="I160" s="273"/>
      <c r="J160" s="248"/>
      <c r="K160" s="248" t="s">
        <v>1742</v>
      </c>
      <c r="L160" s="248"/>
      <c r="M160" s="277" t="s">
        <v>402</v>
      </c>
      <c r="N160" s="278" t="s">
        <v>1579</v>
      </c>
      <c r="O160" s="279" t="s">
        <v>1580</v>
      </c>
      <c r="P160" s="89"/>
      <c r="Q160" s="235" t="s">
        <v>1678</v>
      </c>
      <c r="R160" s="235" t="s">
        <v>1743</v>
      </c>
      <c r="S160" s="293" t="s">
        <v>1568</v>
      </c>
      <c r="T160" s="293" t="s">
        <v>4307</v>
      </c>
      <c r="U160" s="272" t="s">
        <v>4378</v>
      </c>
      <c r="V160" s="272" t="s">
        <v>1745</v>
      </c>
      <c r="W160" s="293"/>
      <c r="AA160" s="286">
        <f>IF(OR(J160="Fail",ISBLANK(J160)),INDEX('Issue Code Table'!C:C,MATCH(N:N,'Issue Code Table'!A:A,0)),IF(M160="Critical",6,IF(M160="Significant",5,IF(M160="Moderate",3,2))))</f>
        <v>2</v>
      </c>
    </row>
    <row r="161" spans="1:27" s="73" customFormat="1" ht="100" x14ac:dyDescent="0.25">
      <c r="A161" s="270" t="s">
        <v>4379</v>
      </c>
      <c r="B161" s="271" t="s">
        <v>711</v>
      </c>
      <c r="C161" s="272" t="s">
        <v>712</v>
      </c>
      <c r="D161" s="272" t="s">
        <v>193</v>
      </c>
      <c r="E161" s="272" t="s">
        <v>1747</v>
      </c>
      <c r="F161" s="272" t="s">
        <v>4310</v>
      </c>
      <c r="G161" s="272" t="s">
        <v>4380</v>
      </c>
      <c r="H161" s="272" t="s">
        <v>1749</v>
      </c>
      <c r="I161" s="273"/>
      <c r="J161" s="248"/>
      <c r="K161" s="248" t="s">
        <v>1750</v>
      </c>
      <c r="L161" s="248"/>
      <c r="M161" s="277" t="s">
        <v>199</v>
      </c>
      <c r="N161" s="278" t="s">
        <v>718</v>
      </c>
      <c r="O161" s="279" t="s">
        <v>719</v>
      </c>
      <c r="P161" s="89"/>
      <c r="Q161" s="235" t="s">
        <v>1678</v>
      </c>
      <c r="R161" s="235" t="s">
        <v>1751</v>
      </c>
      <c r="S161" s="293" t="s">
        <v>1568</v>
      </c>
      <c r="T161" s="293" t="s">
        <v>4312</v>
      </c>
      <c r="U161" s="272" t="s">
        <v>4381</v>
      </c>
      <c r="V161" s="272" t="s">
        <v>1753</v>
      </c>
      <c r="W161" s="293"/>
      <c r="AA161" s="286">
        <f>IF(OR(J161="Fail",ISBLANK(J161)),INDEX('Issue Code Table'!C:C,MATCH(N:N,'Issue Code Table'!A:A,0)),IF(M161="Critical",6,IF(M161="Significant",5,IF(M161="Moderate",3,2))))</f>
        <v>5</v>
      </c>
    </row>
    <row r="162" spans="1:27" s="73" customFormat="1" ht="100" x14ac:dyDescent="0.25">
      <c r="A162" s="270" t="s">
        <v>4382</v>
      </c>
      <c r="B162" s="271" t="s">
        <v>711</v>
      </c>
      <c r="C162" s="272" t="s">
        <v>712</v>
      </c>
      <c r="D162" s="272" t="s">
        <v>193</v>
      </c>
      <c r="E162" s="272" t="s">
        <v>1755</v>
      </c>
      <c r="F162" s="272" t="s">
        <v>4315</v>
      </c>
      <c r="G162" s="272" t="s">
        <v>4383</v>
      </c>
      <c r="H162" s="272" t="s">
        <v>1757</v>
      </c>
      <c r="I162" s="273"/>
      <c r="J162" s="248"/>
      <c r="K162" s="248" t="s">
        <v>1758</v>
      </c>
      <c r="L162" s="248"/>
      <c r="M162" s="277" t="s">
        <v>199</v>
      </c>
      <c r="N162" s="278" t="s">
        <v>1599</v>
      </c>
      <c r="O162" s="279" t="s">
        <v>1600</v>
      </c>
      <c r="P162" s="89"/>
      <c r="Q162" s="235" t="s">
        <v>1678</v>
      </c>
      <c r="R162" s="235" t="s">
        <v>1759</v>
      </c>
      <c r="S162" s="293" t="s">
        <v>1568</v>
      </c>
      <c r="T162" s="293" t="s">
        <v>4317</v>
      </c>
      <c r="U162" s="272" t="s">
        <v>4384</v>
      </c>
      <c r="V162" s="272" t="s">
        <v>1761</v>
      </c>
      <c r="W162" s="293"/>
      <c r="AA162" s="286">
        <f>IF(OR(J162="Fail",ISBLANK(J162)),INDEX('Issue Code Table'!C:C,MATCH(N:N,'Issue Code Table'!A:A,0)),IF(M162="Critical",6,IF(M162="Significant",5,IF(M162="Moderate",3,2))))</f>
        <v>5</v>
      </c>
    </row>
    <row r="163" spans="1:27" s="73" customFormat="1" ht="275" x14ac:dyDescent="0.25">
      <c r="A163" s="270" t="s">
        <v>4385</v>
      </c>
      <c r="B163" s="271" t="s">
        <v>711</v>
      </c>
      <c r="C163" s="272" t="s">
        <v>712</v>
      </c>
      <c r="D163" s="272" t="s">
        <v>193</v>
      </c>
      <c r="E163" s="272" t="s">
        <v>1763</v>
      </c>
      <c r="F163" s="272" t="s">
        <v>4386</v>
      </c>
      <c r="G163" s="272" t="s">
        <v>196</v>
      </c>
      <c r="H163" s="272" t="s">
        <v>1765</v>
      </c>
      <c r="I163" s="273"/>
      <c r="J163" s="248"/>
      <c r="K163" s="248" t="s">
        <v>1766</v>
      </c>
      <c r="L163" s="248"/>
      <c r="M163" s="277" t="s">
        <v>199</v>
      </c>
      <c r="N163" s="278" t="s">
        <v>1599</v>
      </c>
      <c r="O163" s="279" t="s">
        <v>1600</v>
      </c>
      <c r="P163" s="89"/>
      <c r="Q163" s="235" t="s">
        <v>1767</v>
      </c>
      <c r="R163" s="235" t="s">
        <v>1768</v>
      </c>
      <c r="S163" s="293" t="s">
        <v>1769</v>
      </c>
      <c r="T163" s="293" t="s">
        <v>4387</v>
      </c>
      <c r="U163" s="272" t="s">
        <v>4388</v>
      </c>
      <c r="V163" s="272" t="s">
        <v>1771</v>
      </c>
      <c r="W163" s="293"/>
      <c r="AA163" s="286">
        <f>IF(OR(J163="Fail",ISBLANK(J163)),INDEX('Issue Code Table'!C:C,MATCH(N:N,'Issue Code Table'!A:A,0)),IF(M163="Critical",6,IF(M163="Significant",5,IF(M163="Moderate",3,2))))</f>
        <v>5</v>
      </c>
    </row>
    <row r="164" spans="1:27" s="73" customFormat="1" ht="225" x14ac:dyDescent="0.25">
      <c r="A164" s="270" t="s">
        <v>4389</v>
      </c>
      <c r="B164" s="271" t="s">
        <v>711</v>
      </c>
      <c r="C164" s="272" t="s">
        <v>712</v>
      </c>
      <c r="D164" s="272" t="s">
        <v>193</v>
      </c>
      <c r="E164" s="272" t="s">
        <v>1773</v>
      </c>
      <c r="F164" s="272" t="s">
        <v>4390</v>
      </c>
      <c r="G164" s="272" t="s">
        <v>196</v>
      </c>
      <c r="H164" s="272" t="s">
        <v>1775</v>
      </c>
      <c r="I164" s="273"/>
      <c r="J164" s="248"/>
      <c r="K164" s="248" t="s">
        <v>1776</v>
      </c>
      <c r="L164" s="248"/>
      <c r="M164" s="277" t="s">
        <v>199</v>
      </c>
      <c r="N164" s="278" t="s">
        <v>1777</v>
      </c>
      <c r="O164" s="279" t="s">
        <v>1778</v>
      </c>
      <c r="P164" s="89"/>
      <c r="Q164" s="235" t="s">
        <v>1779</v>
      </c>
      <c r="R164" s="235" t="s">
        <v>1780</v>
      </c>
      <c r="S164" s="293" t="s">
        <v>1781</v>
      </c>
      <c r="T164" s="293" t="s">
        <v>4387</v>
      </c>
      <c r="U164" s="272" t="s">
        <v>4391</v>
      </c>
      <c r="V164" s="272" t="s">
        <v>4392</v>
      </c>
      <c r="W164" s="293"/>
      <c r="AA164" s="286">
        <f>IF(OR(J164="Fail",ISBLANK(J164)),INDEX('Issue Code Table'!C:C,MATCH(N:N,'Issue Code Table'!A:A,0)),IF(M164="Critical",6,IF(M164="Significant",5,IF(M164="Moderate",3,2))))</f>
        <v>4</v>
      </c>
    </row>
    <row r="165" spans="1:27" s="73" customFormat="1" ht="409.5" x14ac:dyDescent="0.25">
      <c r="A165" s="270" t="s">
        <v>4393</v>
      </c>
      <c r="B165" s="271" t="s">
        <v>711</v>
      </c>
      <c r="C165" s="272" t="s">
        <v>712</v>
      </c>
      <c r="D165" s="272" t="s">
        <v>193</v>
      </c>
      <c r="E165" s="272" t="s">
        <v>1785</v>
      </c>
      <c r="F165" s="272" t="s">
        <v>4394</v>
      </c>
      <c r="G165" s="272" t="s">
        <v>196</v>
      </c>
      <c r="H165" s="272" t="s">
        <v>4395</v>
      </c>
      <c r="I165" s="273"/>
      <c r="J165" s="248"/>
      <c r="K165" s="248" t="s">
        <v>1788</v>
      </c>
      <c r="L165" s="248"/>
      <c r="M165" s="277" t="s">
        <v>199</v>
      </c>
      <c r="N165" s="278" t="s">
        <v>1777</v>
      </c>
      <c r="O165" s="279" t="s">
        <v>1778</v>
      </c>
      <c r="P165" s="89"/>
      <c r="Q165" s="235" t="s">
        <v>1779</v>
      </c>
      <c r="R165" s="235" t="s">
        <v>1789</v>
      </c>
      <c r="S165" s="293" t="s">
        <v>1769</v>
      </c>
      <c r="T165" s="293" t="s">
        <v>4387</v>
      </c>
      <c r="U165" s="272" t="s">
        <v>4396</v>
      </c>
      <c r="V165" s="272" t="s">
        <v>1791</v>
      </c>
      <c r="W165" s="293"/>
      <c r="AA165" s="286">
        <f>IF(OR(J165="Fail",ISBLANK(J165)),INDEX('Issue Code Table'!C:C,MATCH(N:N,'Issue Code Table'!A:A,0)),IF(M165="Critical",6,IF(M165="Significant",5,IF(M165="Moderate",3,2))))</f>
        <v>4</v>
      </c>
    </row>
    <row r="166" spans="1:27" s="73" customFormat="1" ht="409.5" x14ac:dyDescent="0.25">
      <c r="A166" s="270" t="s">
        <v>4397</v>
      </c>
      <c r="B166" s="271" t="s">
        <v>711</v>
      </c>
      <c r="C166" s="272" t="s">
        <v>712</v>
      </c>
      <c r="D166" s="272" t="s">
        <v>193</v>
      </c>
      <c r="E166" s="272" t="s">
        <v>1793</v>
      </c>
      <c r="F166" s="272" t="s">
        <v>4398</v>
      </c>
      <c r="G166" s="272" t="s">
        <v>196</v>
      </c>
      <c r="H166" s="272" t="s">
        <v>1795</v>
      </c>
      <c r="I166" s="273"/>
      <c r="J166" s="248"/>
      <c r="K166" s="248" t="s">
        <v>1796</v>
      </c>
      <c r="L166" s="248"/>
      <c r="M166" s="277" t="s">
        <v>199</v>
      </c>
      <c r="N166" s="278" t="s">
        <v>1777</v>
      </c>
      <c r="O166" s="279" t="s">
        <v>1778</v>
      </c>
      <c r="P166" s="89"/>
      <c r="Q166" s="235" t="s">
        <v>1779</v>
      </c>
      <c r="R166" s="235" t="s">
        <v>1797</v>
      </c>
      <c r="S166" s="293" t="s">
        <v>1769</v>
      </c>
      <c r="T166" s="293" t="s">
        <v>4387</v>
      </c>
      <c r="U166" s="272" t="s">
        <v>4399</v>
      </c>
      <c r="V166" s="272" t="s">
        <v>1799</v>
      </c>
      <c r="W166" s="293"/>
      <c r="AA166" s="286">
        <f>IF(OR(J166="Fail",ISBLANK(J166)),INDEX('Issue Code Table'!C:C,MATCH(N:N,'Issue Code Table'!A:A,0)),IF(M166="Critical",6,IF(M166="Significant",5,IF(M166="Moderate",3,2))))</f>
        <v>4</v>
      </c>
    </row>
    <row r="167" spans="1:27" s="73" customFormat="1" ht="137.5" x14ac:dyDescent="0.25">
      <c r="A167" s="270" t="s">
        <v>4400</v>
      </c>
      <c r="B167" s="271" t="s">
        <v>711</v>
      </c>
      <c r="C167" s="272" t="s">
        <v>712</v>
      </c>
      <c r="D167" s="272" t="s">
        <v>193</v>
      </c>
      <c r="E167" s="272" t="s">
        <v>1801</v>
      </c>
      <c r="F167" s="272" t="s">
        <v>4401</v>
      </c>
      <c r="G167" s="272" t="s">
        <v>196</v>
      </c>
      <c r="H167" s="272" t="s">
        <v>1803</v>
      </c>
      <c r="I167" s="273"/>
      <c r="J167" s="248"/>
      <c r="K167" s="248" t="s">
        <v>1804</v>
      </c>
      <c r="L167" s="248"/>
      <c r="M167" s="277" t="s">
        <v>199</v>
      </c>
      <c r="N167" s="278" t="s">
        <v>718</v>
      </c>
      <c r="O167" s="279" t="s">
        <v>719</v>
      </c>
      <c r="P167" s="89"/>
      <c r="Q167" s="235" t="s">
        <v>1805</v>
      </c>
      <c r="R167" s="235" t="s">
        <v>1806</v>
      </c>
      <c r="S167" s="293" t="s">
        <v>1807</v>
      </c>
      <c r="T167" s="293" t="s">
        <v>4387</v>
      </c>
      <c r="U167" s="272" t="s">
        <v>4402</v>
      </c>
      <c r="V167" s="272" t="s">
        <v>1809</v>
      </c>
      <c r="W167" s="293"/>
      <c r="AA167" s="286">
        <f>IF(OR(J167="Fail",ISBLANK(J167)),INDEX('Issue Code Table'!C:C,MATCH(N:N,'Issue Code Table'!A:A,0)),IF(M167="Critical",6,IF(M167="Significant",5,IF(M167="Moderate",3,2))))</f>
        <v>5</v>
      </c>
    </row>
    <row r="168" spans="1:27" s="73" customFormat="1" ht="187.5" x14ac:dyDescent="0.25">
      <c r="A168" s="270" t="s">
        <v>4403</v>
      </c>
      <c r="B168" s="271" t="s">
        <v>711</v>
      </c>
      <c r="C168" s="272" t="s">
        <v>712</v>
      </c>
      <c r="D168" s="272" t="s">
        <v>193</v>
      </c>
      <c r="E168" s="272" t="s">
        <v>1811</v>
      </c>
      <c r="F168" s="272" t="s">
        <v>4404</v>
      </c>
      <c r="G168" s="272" t="s">
        <v>196</v>
      </c>
      <c r="H168" s="272" t="s">
        <v>1813</v>
      </c>
      <c r="I168" s="273"/>
      <c r="J168" s="248"/>
      <c r="K168" s="248" t="s">
        <v>1814</v>
      </c>
      <c r="L168" s="248"/>
      <c r="M168" s="277" t="s">
        <v>199</v>
      </c>
      <c r="N168" s="278" t="s">
        <v>718</v>
      </c>
      <c r="O168" s="279" t="s">
        <v>719</v>
      </c>
      <c r="P168" s="89"/>
      <c r="Q168" s="235" t="s">
        <v>1805</v>
      </c>
      <c r="R168" s="235" t="s">
        <v>1815</v>
      </c>
      <c r="S168" s="293" t="s">
        <v>1769</v>
      </c>
      <c r="T168" s="293" t="s">
        <v>4387</v>
      </c>
      <c r="U168" s="272" t="s">
        <v>4405</v>
      </c>
      <c r="V168" s="272" t="s">
        <v>1817</v>
      </c>
      <c r="W168" s="293"/>
      <c r="AA168" s="286">
        <f>IF(OR(J168="Fail",ISBLANK(J168)),INDEX('Issue Code Table'!C:C,MATCH(N:N,'Issue Code Table'!A:A,0)),IF(M168="Critical",6,IF(M168="Significant",5,IF(M168="Moderate",3,2))))</f>
        <v>5</v>
      </c>
    </row>
    <row r="169" spans="1:27" s="73" customFormat="1" ht="137.5" x14ac:dyDescent="0.25">
      <c r="A169" s="270" t="s">
        <v>4406</v>
      </c>
      <c r="B169" s="271" t="s">
        <v>711</v>
      </c>
      <c r="C169" s="272" t="s">
        <v>712</v>
      </c>
      <c r="D169" s="272" t="s">
        <v>193</v>
      </c>
      <c r="E169" s="272" t="s">
        <v>1819</v>
      </c>
      <c r="F169" s="272" t="s">
        <v>4407</v>
      </c>
      <c r="G169" s="272" t="s">
        <v>196</v>
      </c>
      <c r="H169" s="272" t="s">
        <v>1821</v>
      </c>
      <c r="I169" s="273"/>
      <c r="J169" s="248"/>
      <c r="K169" s="248" t="s">
        <v>1822</v>
      </c>
      <c r="L169" s="248"/>
      <c r="M169" s="277" t="s">
        <v>199</v>
      </c>
      <c r="N169" s="278" t="s">
        <v>718</v>
      </c>
      <c r="O169" s="279" t="s">
        <v>719</v>
      </c>
      <c r="P169" s="89"/>
      <c r="Q169" s="235" t="s">
        <v>1823</v>
      </c>
      <c r="R169" s="235" t="s">
        <v>1824</v>
      </c>
      <c r="S169" s="293" t="s">
        <v>1769</v>
      </c>
      <c r="T169" s="293" t="s">
        <v>4387</v>
      </c>
      <c r="U169" s="272" t="s">
        <v>4408</v>
      </c>
      <c r="V169" s="272" t="s">
        <v>1826</v>
      </c>
      <c r="W169" s="293"/>
      <c r="AA169" s="286">
        <f>IF(OR(J169="Fail",ISBLANK(J169)),INDEX('Issue Code Table'!C:C,MATCH(N:N,'Issue Code Table'!A:A,0)),IF(M169="Critical",6,IF(M169="Significant",5,IF(M169="Moderate",3,2))))</f>
        <v>5</v>
      </c>
    </row>
    <row r="170" spans="1:27" s="73" customFormat="1" ht="187.5" x14ac:dyDescent="0.25">
      <c r="A170" s="270" t="s">
        <v>4409</v>
      </c>
      <c r="B170" s="271" t="s">
        <v>711</v>
      </c>
      <c r="C170" s="272" t="s">
        <v>712</v>
      </c>
      <c r="D170" s="272" t="s">
        <v>193</v>
      </c>
      <c r="E170" s="272" t="s">
        <v>1828</v>
      </c>
      <c r="F170" s="272" t="s">
        <v>4410</v>
      </c>
      <c r="G170" s="272" t="s">
        <v>196</v>
      </c>
      <c r="H170" s="272" t="s">
        <v>1830</v>
      </c>
      <c r="I170" s="273"/>
      <c r="J170" s="248"/>
      <c r="K170" s="248" t="s">
        <v>1831</v>
      </c>
      <c r="L170" s="248"/>
      <c r="M170" s="277" t="s">
        <v>199</v>
      </c>
      <c r="N170" s="278" t="s">
        <v>1777</v>
      </c>
      <c r="O170" s="279" t="s">
        <v>1778</v>
      </c>
      <c r="P170" s="89"/>
      <c r="Q170" s="235" t="s">
        <v>1823</v>
      </c>
      <c r="R170" s="235" t="s">
        <v>1832</v>
      </c>
      <c r="S170" s="293" t="s">
        <v>1769</v>
      </c>
      <c r="T170" s="293" t="s">
        <v>4387</v>
      </c>
      <c r="U170" s="272" t="s">
        <v>4411</v>
      </c>
      <c r="V170" s="272" t="s">
        <v>1834</v>
      </c>
      <c r="W170" s="293"/>
      <c r="AA170" s="286">
        <f>IF(OR(J170="Fail",ISBLANK(J170)),INDEX('Issue Code Table'!C:C,MATCH(N:N,'Issue Code Table'!A:A,0)),IF(M170="Critical",6,IF(M170="Significant",5,IF(M170="Moderate",3,2))))</f>
        <v>4</v>
      </c>
    </row>
    <row r="171" spans="1:27" s="73" customFormat="1" ht="212.5" x14ac:dyDescent="0.25">
      <c r="A171" s="270" t="s">
        <v>4412</v>
      </c>
      <c r="B171" s="271" t="s">
        <v>711</v>
      </c>
      <c r="C171" s="272" t="s">
        <v>712</v>
      </c>
      <c r="D171" s="272" t="s">
        <v>193</v>
      </c>
      <c r="E171" s="272" t="s">
        <v>1836</v>
      </c>
      <c r="F171" s="272" t="s">
        <v>4413</v>
      </c>
      <c r="G171" s="272" t="s">
        <v>196</v>
      </c>
      <c r="H171" s="272" t="s">
        <v>1838</v>
      </c>
      <c r="I171" s="273"/>
      <c r="J171" s="248"/>
      <c r="K171" s="248" t="s">
        <v>1839</v>
      </c>
      <c r="L171" s="248"/>
      <c r="M171" s="277" t="s">
        <v>199</v>
      </c>
      <c r="N171" s="278" t="s">
        <v>718</v>
      </c>
      <c r="O171" s="279" t="s">
        <v>719</v>
      </c>
      <c r="P171" s="89"/>
      <c r="Q171" s="235" t="s">
        <v>1823</v>
      </c>
      <c r="R171" s="235" t="s">
        <v>1840</v>
      </c>
      <c r="S171" s="293" t="s">
        <v>1769</v>
      </c>
      <c r="T171" s="293" t="s">
        <v>4387</v>
      </c>
      <c r="U171" s="272" t="s">
        <v>4414</v>
      </c>
      <c r="V171" s="272" t="s">
        <v>1842</v>
      </c>
      <c r="W171" s="293"/>
      <c r="AA171" s="286">
        <f>IF(OR(J171="Fail",ISBLANK(J171)),INDEX('Issue Code Table'!C:C,MATCH(N:N,'Issue Code Table'!A:A,0)),IF(M171="Critical",6,IF(M171="Significant",5,IF(M171="Moderate",3,2))))</f>
        <v>5</v>
      </c>
    </row>
    <row r="172" spans="1:27" s="73" customFormat="1" ht="250" x14ac:dyDescent="0.25">
      <c r="A172" s="270" t="s">
        <v>4415</v>
      </c>
      <c r="B172" s="271" t="s">
        <v>711</v>
      </c>
      <c r="C172" s="272" t="s">
        <v>712</v>
      </c>
      <c r="D172" s="272" t="s">
        <v>193</v>
      </c>
      <c r="E172" s="272" t="s">
        <v>1844</v>
      </c>
      <c r="F172" s="272" t="s">
        <v>4416</v>
      </c>
      <c r="G172" s="272" t="s">
        <v>196</v>
      </c>
      <c r="H172" s="272" t="s">
        <v>1846</v>
      </c>
      <c r="I172" s="273"/>
      <c r="J172" s="248"/>
      <c r="K172" s="248" t="s">
        <v>1847</v>
      </c>
      <c r="L172" s="248"/>
      <c r="M172" s="277" t="s">
        <v>159</v>
      </c>
      <c r="N172" s="278" t="s">
        <v>1599</v>
      </c>
      <c r="O172" s="279" t="s">
        <v>1600</v>
      </c>
      <c r="P172" s="89"/>
      <c r="Q172" s="235" t="s">
        <v>1823</v>
      </c>
      <c r="R172" s="235" t="s">
        <v>1848</v>
      </c>
      <c r="S172" s="293" t="s">
        <v>1769</v>
      </c>
      <c r="T172" s="293" t="s">
        <v>4387</v>
      </c>
      <c r="U172" s="272" t="s">
        <v>4417</v>
      </c>
      <c r="V172" s="272" t="s">
        <v>1850</v>
      </c>
      <c r="W172" s="285" t="s">
        <v>219</v>
      </c>
      <c r="AA172" s="286">
        <f>IF(OR(J172="Fail",ISBLANK(J172)),INDEX('Issue Code Table'!C:C,MATCH(N:N,'Issue Code Table'!A:A,0)),IF(M172="Critical",6,IF(M172="Significant",5,IF(M172="Moderate",3,2))))</f>
        <v>5</v>
      </c>
    </row>
    <row r="173" spans="1:27" s="73" customFormat="1" ht="312.5" x14ac:dyDescent="0.25">
      <c r="A173" s="270" t="s">
        <v>4418</v>
      </c>
      <c r="B173" s="271" t="s">
        <v>711</v>
      </c>
      <c r="C173" s="272" t="s">
        <v>712</v>
      </c>
      <c r="D173" s="272" t="s">
        <v>193</v>
      </c>
      <c r="E173" s="272" t="s">
        <v>1852</v>
      </c>
      <c r="F173" s="272" t="s">
        <v>4419</v>
      </c>
      <c r="G173" s="272" t="s">
        <v>196</v>
      </c>
      <c r="H173" s="272" t="s">
        <v>1854</v>
      </c>
      <c r="I173" s="273"/>
      <c r="J173" s="248"/>
      <c r="K173" s="248" t="s">
        <v>1855</v>
      </c>
      <c r="L173" s="248"/>
      <c r="M173" s="277" t="s">
        <v>159</v>
      </c>
      <c r="N173" s="278" t="s">
        <v>1599</v>
      </c>
      <c r="O173" s="279" t="s">
        <v>1600</v>
      </c>
      <c r="P173" s="89"/>
      <c r="Q173" s="235" t="s">
        <v>1823</v>
      </c>
      <c r="R173" s="235" t="s">
        <v>1856</v>
      </c>
      <c r="S173" s="293" t="s">
        <v>1769</v>
      </c>
      <c r="T173" s="293" t="s">
        <v>4387</v>
      </c>
      <c r="U173" s="272" t="s">
        <v>4420</v>
      </c>
      <c r="V173" s="272" t="s">
        <v>4421</v>
      </c>
      <c r="W173" s="285" t="s">
        <v>219</v>
      </c>
      <c r="AA173" s="286">
        <f>IF(OR(J173="Fail",ISBLANK(J173)),INDEX('Issue Code Table'!C:C,MATCH(N:N,'Issue Code Table'!A:A,0)),IF(M173="Critical",6,IF(M173="Significant",5,IF(M173="Moderate",3,2))))</f>
        <v>5</v>
      </c>
    </row>
    <row r="174" spans="1:27" s="73" customFormat="1" ht="137.5" x14ac:dyDescent="0.25">
      <c r="A174" s="270" t="s">
        <v>4422</v>
      </c>
      <c r="B174" s="271" t="s">
        <v>711</v>
      </c>
      <c r="C174" s="272" t="s">
        <v>712</v>
      </c>
      <c r="D174" s="272" t="s">
        <v>193</v>
      </c>
      <c r="E174" s="272" t="s">
        <v>1860</v>
      </c>
      <c r="F174" s="272" t="s">
        <v>4423</v>
      </c>
      <c r="G174" s="272" t="s">
        <v>196</v>
      </c>
      <c r="H174" s="272" t="s">
        <v>1862</v>
      </c>
      <c r="I174" s="273"/>
      <c r="J174" s="248"/>
      <c r="K174" s="248" t="s">
        <v>1863</v>
      </c>
      <c r="L174" s="248"/>
      <c r="M174" s="277" t="s">
        <v>159</v>
      </c>
      <c r="N174" s="278" t="s">
        <v>1599</v>
      </c>
      <c r="O174" s="279" t="s">
        <v>1600</v>
      </c>
      <c r="P174" s="89"/>
      <c r="Q174" s="235" t="s">
        <v>1823</v>
      </c>
      <c r="R174" s="235" t="s">
        <v>1864</v>
      </c>
      <c r="S174" s="293" t="s">
        <v>1769</v>
      </c>
      <c r="T174" s="293" t="s">
        <v>4387</v>
      </c>
      <c r="U174" s="272" t="s">
        <v>4424</v>
      </c>
      <c r="V174" s="272" t="s">
        <v>1866</v>
      </c>
      <c r="W174" s="285" t="s">
        <v>219</v>
      </c>
      <c r="AA174" s="286">
        <f>IF(OR(J174="Fail",ISBLANK(J174)),INDEX('Issue Code Table'!C:C,MATCH(N:N,'Issue Code Table'!A:A,0)),IF(M174="Critical",6,IF(M174="Significant",5,IF(M174="Moderate",3,2))))</f>
        <v>5</v>
      </c>
    </row>
    <row r="175" spans="1:27" s="73" customFormat="1" ht="137.5" x14ac:dyDescent="0.25">
      <c r="A175" s="270" t="s">
        <v>4425</v>
      </c>
      <c r="B175" s="271" t="s">
        <v>1868</v>
      </c>
      <c r="C175" s="272" t="s">
        <v>1869</v>
      </c>
      <c r="D175" s="272" t="s">
        <v>193</v>
      </c>
      <c r="E175" s="272" t="s">
        <v>1870</v>
      </c>
      <c r="F175" s="272" t="s">
        <v>4426</v>
      </c>
      <c r="G175" s="272" t="s">
        <v>196</v>
      </c>
      <c r="H175" s="272" t="s">
        <v>1872</v>
      </c>
      <c r="I175" s="273"/>
      <c r="J175" s="248"/>
      <c r="K175" s="248" t="s">
        <v>1873</v>
      </c>
      <c r="L175" s="248"/>
      <c r="M175" s="277" t="s">
        <v>199</v>
      </c>
      <c r="N175" s="278" t="s">
        <v>718</v>
      </c>
      <c r="O175" s="279" t="s">
        <v>719</v>
      </c>
      <c r="P175" s="89"/>
      <c r="Q175" s="235" t="s">
        <v>1874</v>
      </c>
      <c r="R175" s="235" t="s">
        <v>1875</v>
      </c>
      <c r="S175" s="293" t="s">
        <v>1876</v>
      </c>
      <c r="T175" s="293" t="s">
        <v>4387</v>
      </c>
      <c r="U175" s="272" t="s">
        <v>4427</v>
      </c>
      <c r="V175" s="272" t="s">
        <v>1878</v>
      </c>
      <c r="W175" s="293"/>
      <c r="AA175" s="286">
        <f>IF(OR(J175="Fail",ISBLANK(J175)),INDEX('Issue Code Table'!C:C,MATCH(N:N,'Issue Code Table'!A:A,0)),IF(M175="Critical",6,IF(M175="Significant",5,IF(M175="Moderate",3,2))))</f>
        <v>5</v>
      </c>
    </row>
    <row r="176" spans="1:27" s="73" customFormat="1" ht="137.5" x14ac:dyDescent="0.25">
      <c r="A176" s="270" t="s">
        <v>4428</v>
      </c>
      <c r="B176" s="271" t="s">
        <v>1868</v>
      </c>
      <c r="C176" s="272" t="s">
        <v>1869</v>
      </c>
      <c r="D176" s="272" t="s">
        <v>193</v>
      </c>
      <c r="E176" s="272" t="s">
        <v>1880</v>
      </c>
      <c r="F176" s="272" t="s">
        <v>4429</v>
      </c>
      <c r="G176" s="272" t="s">
        <v>196</v>
      </c>
      <c r="H176" s="272" t="s">
        <v>1882</v>
      </c>
      <c r="I176" s="273"/>
      <c r="J176" s="248"/>
      <c r="K176" s="248" t="s">
        <v>1883</v>
      </c>
      <c r="L176" s="248"/>
      <c r="M176" s="277" t="s">
        <v>199</v>
      </c>
      <c r="N176" s="278" t="s">
        <v>718</v>
      </c>
      <c r="O176" s="279" t="s">
        <v>719</v>
      </c>
      <c r="P176" s="89"/>
      <c r="Q176" s="235" t="s">
        <v>1874</v>
      </c>
      <c r="R176" s="235" t="s">
        <v>1884</v>
      </c>
      <c r="S176" s="293" t="s">
        <v>1885</v>
      </c>
      <c r="T176" s="293" t="s">
        <v>4387</v>
      </c>
      <c r="U176" s="272" t="s">
        <v>4430</v>
      </c>
      <c r="V176" s="272" t="s">
        <v>1887</v>
      </c>
      <c r="W176" s="293"/>
      <c r="AA176" s="286">
        <f>IF(OR(J176="Fail",ISBLANK(J176)),INDEX('Issue Code Table'!C:C,MATCH(N:N,'Issue Code Table'!A:A,0)),IF(M176="Critical",6,IF(M176="Significant",5,IF(M176="Moderate",3,2))))</f>
        <v>5</v>
      </c>
    </row>
    <row r="177" spans="1:27" s="73" customFormat="1" ht="225" x14ac:dyDescent="0.25">
      <c r="A177" s="270" t="s">
        <v>4431</v>
      </c>
      <c r="B177" s="271" t="s">
        <v>1868</v>
      </c>
      <c r="C177" s="272" t="s">
        <v>1869</v>
      </c>
      <c r="D177" s="272" t="s">
        <v>193</v>
      </c>
      <c r="E177" s="272" t="s">
        <v>1889</v>
      </c>
      <c r="F177" s="272" t="s">
        <v>4432</v>
      </c>
      <c r="G177" s="272" t="s">
        <v>196</v>
      </c>
      <c r="H177" s="272" t="s">
        <v>1891</v>
      </c>
      <c r="I177" s="273"/>
      <c r="J177" s="248"/>
      <c r="K177" s="248" t="s">
        <v>1892</v>
      </c>
      <c r="L177" s="248"/>
      <c r="M177" s="277" t="s">
        <v>199</v>
      </c>
      <c r="N177" s="278" t="s">
        <v>718</v>
      </c>
      <c r="O177" s="279" t="s">
        <v>719</v>
      </c>
      <c r="P177" s="89"/>
      <c r="Q177" s="235" t="s">
        <v>1874</v>
      </c>
      <c r="R177" s="235" t="s">
        <v>1893</v>
      </c>
      <c r="S177" s="293" t="s">
        <v>1894</v>
      </c>
      <c r="T177" s="293" t="s">
        <v>4387</v>
      </c>
      <c r="U177" s="272" t="s">
        <v>4433</v>
      </c>
      <c r="V177" s="272" t="s">
        <v>1896</v>
      </c>
      <c r="W177" s="293"/>
      <c r="AA177" s="286">
        <f>IF(OR(J177="Fail",ISBLANK(J177)),INDEX('Issue Code Table'!C:C,MATCH(N:N,'Issue Code Table'!A:A,0)),IF(M177="Critical",6,IF(M177="Significant",5,IF(M177="Moderate",3,2))))</f>
        <v>5</v>
      </c>
    </row>
    <row r="178" spans="1:27" s="73" customFormat="1" ht="237.5" x14ac:dyDescent="0.25">
      <c r="A178" s="270" t="s">
        <v>4434</v>
      </c>
      <c r="B178" s="271" t="s">
        <v>711</v>
      </c>
      <c r="C178" s="272" t="s">
        <v>712</v>
      </c>
      <c r="D178" s="272" t="s">
        <v>193</v>
      </c>
      <c r="E178" s="272" t="s">
        <v>1898</v>
      </c>
      <c r="F178" s="272" t="s">
        <v>4435</v>
      </c>
      <c r="G178" s="272" t="s">
        <v>196</v>
      </c>
      <c r="H178" s="272" t="s">
        <v>1900</v>
      </c>
      <c r="I178" s="273"/>
      <c r="J178" s="248"/>
      <c r="K178" s="248" t="s">
        <v>1901</v>
      </c>
      <c r="L178" s="248"/>
      <c r="M178" s="277" t="s">
        <v>199</v>
      </c>
      <c r="N178" s="278" t="s">
        <v>718</v>
      </c>
      <c r="O178" s="279" t="s">
        <v>719</v>
      </c>
      <c r="P178" s="89"/>
      <c r="Q178" s="235" t="s">
        <v>1874</v>
      </c>
      <c r="R178" s="235" t="s">
        <v>1902</v>
      </c>
      <c r="S178" s="293" t="s">
        <v>1903</v>
      </c>
      <c r="T178" s="293" t="s">
        <v>4387</v>
      </c>
      <c r="U178" s="272" t="s">
        <v>4436</v>
      </c>
      <c r="V178" s="272" t="s">
        <v>1905</v>
      </c>
      <c r="W178" s="293"/>
      <c r="AA178" s="286">
        <f>IF(OR(J178="Fail",ISBLANK(J178)),INDEX('Issue Code Table'!C:C,MATCH(N:N,'Issue Code Table'!A:A,0)),IF(M178="Critical",6,IF(M178="Significant",5,IF(M178="Moderate",3,2))))</f>
        <v>5</v>
      </c>
    </row>
    <row r="179" spans="1:27" s="73" customFormat="1" ht="237.5" x14ac:dyDescent="0.25">
      <c r="A179" s="270" t="s">
        <v>4437</v>
      </c>
      <c r="B179" s="271" t="s">
        <v>711</v>
      </c>
      <c r="C179" s="272" t="s">
        <v>712</v>
      </c>
      <c r="D179" s="272" t="s">
        <v>193</v>
      </c>
      <c r="E179" s="272" t="s">
        <v>1907</v>
      </c>
      <c r="F179" s="272" t="s">
        <v>4438</v>
      </c>
      <c r="G179" s="272" t="s">
        <v>196</v>
      </c>
      <c r="H179" s="272" t="s">
        <v>1909</v>
      </c>
      <c r="I179" s="273"/>
      <c r="J179" s="248"/>
      <c r="K179" s="248" t="s">
        <v>1910</v>
      </c>
      <c r="L179" s="248"/>
      <c r="M179" s="277" t="s">
        <v>199</v>
      </c>
      <c r="N179" s="278" t="s">
        <v>718</v>
      </c>
      <c r="O179" s="279" t="s">
        <v>719</v>
      </c>
      <c r="P179" s="89"/>
      <c r="Q179" s="235" t="s">
        <v>1911</v>
      </c>
      <c r="R179" s="235" t="s">
        <v>1912</v>
      </c>
      <c r="S179" s="293" t="s">
        <v>1769</v>
      </c>
      <c r="T179" s="293" t="s">
        <v>4387</v>
      </c>
      <c r="U179" s="272" t="s">
        <v>4439</v>
      </c>
      <c r="V179" s="272" t="s">
        <v>1914</v>
      </c>
      <c r="W179" s="293"/>
      <c r="AA179" s="286">
        <f>IF(OR(J179="Fail",ISBLANK(J179)),INDEX('Issue Code Table'!C:C,MATCH(N:N,'Issue Code Table'!A:A,0)),IF(M179="Critical",6,IF(M179="Significant",5,IF(M179="Moderate",3,2))))</f>
        <v>5</v>
      </c>
    </row>
    <row r="180" spans="1:27" s="73" customFormat="1" ht="262.5" x14ac:dyDescent="0.25">
      <c r="A180" s="270" t="s">
        <v>4440</v>
      </c>
      <c r="B180" s="271" t="s">
        <v>711</v>
      </c>
      <c r="C180" s="272" t="s">
        <v>712</v>
      </c>
      <c r="D180" s="272" t="s">
        <v>193</v>
      </c>
      <c r="E180" s="272" t="s">
        <v>1916</v>
      </c>
      <c r="F180" s="272" t="s">
        <v>4441</v>
      </c>
      <c r="G180" s="272" t="s">
        <v>196</v>
      </c>
      <c r="H180" s="272" t="s">
        <v>1918</v>
      </c>
      <c r="I180" s="273"/>
      <c r="J180" s="248"/>
      <c r="K180" s="248" t="s">
        <v>1919</v>
      </c>
      <c r="L180" s="248"/>
      <c r="M180" s="277" t="s">
        <v>199</v>
      </c>
      <c r="N180" s="278" t="s">
        <v>718</v>
      </c>
      <c r="O180" s="279" t="s">
        <v>719</v>
      </c>
      <c r="P180" s="89"/>
      <c r="Q180" s="235" t="s">
        <v>1911</v>
      </c>
      <c r="R180" s="235" t="s">
        <v>1920</v>
      </c>
      <c r="S180" s="293" t="s">
        <v>1769</v>
      </c>
      <c r="T180" s="293" t="s">
        <v>4387</v>
      </c>
      <c r="U180" s="272" t="s">
        <v>4442</v>
      </c>
      <c r="V180" s="272" t="s">
        <v>1922</v>
      </c>
      <c r="W180" s="293"/>
      <c r="AA180" s="286">
        <f>IF(OR(J180="Fail",ISBLANK(J180)),INDEX('Issue Code Table'!C:C,MATCH(N:N,'Issue Code Table'!A:A,0)),IF(M180="Critical",6,IF(M180="Significant",5,IF(M180="Moderate",3,2))))</f>
        <v>5</v>
      </c>
    </row>
    <row r="181" spans="1:27" s="73" customFormat="1" ht="137.5" x14ac:dyDescent="0.25">
      <c r="A181" s="270" t="s">
        <v>4443</v>
      </c>
      <c r="B181" s="271" t="s">
        <v>1868</v>
      </c>
      <c r="C181" s="272" t="s">
        <v>1869</v>
      </c>
      <c r="D181" s="272" t="s">
        <v>193</v>
      </c>
      <c r="E181" s="272" t="s">
        <v>1924</v>
      </c>
      <c r="F181" s="272" t="s">
        <v>4444</v>
      </c>
      <c r="G181" s="272" t="s">
        <v>196</v>
      </c>
      <c r="H181" s="272" t="s">
        <v>1926</v>
      </c>
      <c r="I181" s="273"/>
      <c r="J181" s="248"/>
      <c r="K181" s="248" t="s">
        <v>1927</v>
      </c>
      <c r="L181" s="248"/>
      <c r="M181" s="277" t="s">
        <v>199</v>
      </c>
      <c r="N181" s="278" t="s">
        <v>718</v>
      </c>
      <c r="O181" s="279" t="s">
        <v>719</v>
      </c>
      <c r="P181" s="89"/>
      <c r="Q181" s="235" t="s">
        <v>1911</v>
      </c>
      <c r="R181" s="235" t="s">
        <v>1928</v>
      </c>
      <c r="S181" s="293" t="s">
        <v>1769</v>
      </c>
      <c r="T181" s="293" t="s">
        <v>4387</v>
      </c>
      <c r="U181" s="272" t="s">
        <v>4445</v>
      </c>
      <c r="V181" s="272" t="s">
        <v>1930</v>
      </c>
      <c r="W181" s="293"/>
      <c r="AA181" s="286">
        <f>IF(OR(J181="Fail",ISBLANK(J181)),INDEX('Issue Code Table'!C:C,MATCH(N:N,'Issue Code Table'!A:A,0)),IF(M181="Critical",6,IF(M181="Significant",5,IF(M181="Moderate",3,2))))</f>
        <v>5</v>
      </c>
    </row>
    <row r="182" spans="1:27" s="73" customFormat="1" ht="409.5" x14ac:dyDescent="0.25">
      <c r="A182" s="270" t="s">
        <v>4446</v>
      </c>
      <c r="B182" s="271" t="s">
        <v>1868</v>
      </c>
      <c r="C182" s="272" t="s">
        <v>1869</v>
      </c>
      <c r="D182" s="272" t="s">
        <v>193</v>
      </c>
      <c r="E182" s="272" t="s">
        <v>1932</v>
      </c>
      <c r="F182" s="272" t="s">
        <v>4447</v>
      </c>
      <c r="G182" s="272" t="s">
        <v>196</v>
      </c>
      <c r="H182" s="272" t="s">
        <v>1934</v>
      </c>
      <c r="I182" s="273"/>
      <c r="J182" s="248"/>
      <c r="K182" s="248" t="s">
        <v>1935</v>
      </c>
      <c r="L182" s="248"/>
      <c r="M182" s="277" t="s">
        <v>199</v>
      </c>
      <c r="N182" s="278" t="s">
        <v>718</v>
      </c>
      <c r="O182" s="279" t="s">
        <v>719</v>
      </c>
      <c r="P182" s="89"/>
      <c r="Q182" s="235" t="s">
        <v>1911</v>
      </c>
      <c r="R182" s="235" t="s">
        <v>1936</v>
      </c>
      <c r="S182" s="293" t="s">
        <v>1937</v>
      </c>
      <c r="T182" s="293" t="s">
        <v>4387</v>
      </c>
      <c r="U182" s="272" t="s">
        <v>4448</v>
      </c>
      <c r="V182" s="272" t="s">
        <v>1939</v>
      </c>
      <c r="W182" s="293"/>
      <c r="AA182" s="286">
        <f>IF(OR(J182="Fail",ISBLANK(J182)),INDEX('Issue Code Table'!C:C,MATCH(N:N,'Issue Code Table'!A:A,0)),IF(M182="Critical",6,IF(M182="Significant",5,IF(M182="Moderate",3,2))))</f>
        <v>5</v>
      </c>
    </row>
    <row r="183" spans="1:27" s="73" customFormat="1" ht="409.5" x14ac:dyDescent="0.25">
      <c r="A183" s="270" t="s">
        <v>4449</v>
      </c>
      <c r="B183" s="271" t="s">
        <v>1868</v>
      </c>
      <c r="C183" s="272" t="s">
        <v>1869</v>
      </c>
      <c r="D183" s="272" t="s">
        <v>193</v>
      </c>
      <c r="E183" s="272" t="s">
        <v>1941</v>
      </c>
      <c r="F183" s="272" t="s">
        <v>4450</v>
      </c>
      <c r="G183" s="272" t="s">
        <v>196</v>
      </c>
      <c r="H183" s="272" t="s">
        <v>1943</v>
      </c>
      <c r="I183" s="273"/>
      <c r="J183" s="248"/>
      <c r="K183" s="248" t="s">
        <v>1944</v>
      </c>
      <c r="L183" s="248"/>
      <c r="M183" s="277" t="s">
        <v>199</v>
      </c>
      <c r="N183" s="278" t="s">
        <v>718</v>
      </c>
      <c r="O183" s="279" t="s">
        <v>719</v>
      </c>
      <c r="P183" s="89"/>
      <c r="Q183" s="235" t="s">
        <v>1911</v>
      </c>
      <c r="R183" s="235" t="s">
        <v>1945</v>
      </c>
      <c r="S183" s="293" t="s">
        <v>1946</v>
      </c>
      <c r="T183" s="293" t="s">
        <v>4387</v>
      </c>
      <c r="U183" s="272" t="s">
        <v>4451</v>
      </c>
      <c r="V183" s="272" t="s">
        <v>1948</v>
      </c>
      <c r="W183" s="293"/>
      <c r="AA183" s="286">
        <f>IF(OR(J183="Fail",ISBLANK(J183)),INDEX('Issue Code Table'!C:C,MATCH(N:N,'Issue Code Table'!A:A,0)),IF(M183="Critical",6,IF(M183="Significant",5,IF(M183="Moderate",3,2))))</f>
        <v>5</v>
      </c>
    </row>
    <row r="184" spans="1:27" s="73" customFormat="1" ht="362.5" x14ac:dyDescent="0.25">
      <c r="A184" s="270" t="s">
        <v>4452</v>
      </c>
      <c r="B184" s="271" t="s">
        <v>711</v>
      </c>
      <c r="C184" s="272" t="s">
        <v>712</v>
      </c>
      <c r="D184" s="272" t="s">
        <v>193</v>
      </c>
      <c r="E184" s="272" t="s">
        <v>1950</v>
      </c>
      <c r="F184" s="272" t="s">
        <v>4453</v>
      </c>
      <c r="G184" s="272" t="s">
        <v>196</v>
      </c>
      <c r="H184" s="272" t="s">
        <v>1952</v>
      </c>
      <c r="I184" s="273"/>
      <c r="J184" s="248"/>
      <c r="K184" s="248" t="s">
        <v>1953</v>
      </c>
      <c r="L184" s="248"/>
      <c r="M184" s="277" t="s">
        <v>159</v>
      </c>
      <c r="N184" s="278" t="s">
        <v>1599</v>
      </c>
      <c r="O184" s="279" t="s">
        <v>1600</v>
      </c>
      <c r="P184" s="89"/>
      <c r="Q184" s="235" t="s">
        <v>1954</v>
      </c>
      <c r="R184" s="235" t="s">
        <v>1955</v>
      </c>
      <c r="S184" s="293" t="s">
        <v>1769</v>
      </c>
      <c r="T184" s="293" t="s">
        <v>4387</v>
      </c>
      <c r="U184" s="272" t="s">
        <v>4454</v>
      </c>
      <c r="V184" s="272" t="s">
        <v>1957</v>
      </c>
      <c r="W184" s="285" t="s">
        <v>219</v>
      </c>
      <c r="AA184" s="286">
        <f>IF(OR(J184="Fail",ISBLANK(J184)),INDEX('Issue Code Table'!C:C,MATCH(N:N,'Issue Code Table'!A:A,0)),IF(M184="Critical",6,IF(M184="Significant",5,IF(M184="Moderate",3,2))))</f>
        <v>5</v>
      </c>
    </row>
    <row r="185" spans="1:27" s="73" customFormat="1" ht="409.5" x14ac:dyDescent="0.25">
      <c r="A185" s="270" t="s">
        <v>4455</v>
      </c>
      <c r="B185" s="271" t="s">
        <v>711</v>
      </c>
      <c r="C185" s="272" t="s">
        <v>712</v>
      </c>
      <c r="D185" s="272" t="s">
        <v>193</v>
      </c>
      <c r="E185" s="272" t="s">
        <v>1959</v>
      </c>
      <c r="F185" s="272" t="s">
        <v>4456</v>
      </c>
      <c r="G185" s="272" t="s">
        <v>196</v>
      </c>
      <c r="H185" s="272" t="s">
        <v>1961</v>
      </c>
      <c r="I185" s="273"/>
      <c r="J185" s="248"/>
      <c r="K185" s="248" t="s">
        <v>1962</v>
      </c>
      <c r="L185" s="248"/>
      <c r="M185" s="277" t="s">
        <v>199</v>
      </c>
      <c r="N185" s="278" t="s">
        <v>718</v>
      </c>
      <c r="O185" s="279" t="s">
        <v>719</v>
      </c>
      <c r="P185" s="89"/>
      <c r="Q185" s="235" t="s">
        <v>1963</v>
      </c>
      <c r="R185" s="235" t="s">
        <v>1964</v>
      </c>
      <c r="S185" s="293" t="s">
        <v>1769</v>
      </c>
      <c r="T185" s="293" t="s">
        <v>4387</v>
      </c>
      <c r="U185" s="272" t="s">
        <v>4457</v>
      </c>
      <c r="V185" s="272" t="s">
        <v>1966</v>
      </c>
      <c r="W185" s="293"/>
      <c r="AA185" s="286">
        <f>IF(OR(J185="Fail",ISBLANK(J185)),INDEX('Issue Code Table'!C:C,MATCH(N:N,'Issue Code Table'!A:A,0)),IF(M185="Critical",6,IF(M185="Significant",5,IF(M185="Moderate",3,2))))</f>
        <v>5</v>
      </c>
    </row>
    <row r="186" spans="1:27" s="73" customFormat="1" ht="400" x14ac:dyDescent="0.25">
      <c r="A186" s="270" t="s">
        <v>4458</v>
      </c>
      <c r="B186" s="271" t="s">
        <v>711</v>
      </c>
      <c r="C186" s="272" t="s">
        <v>712</v>
      </c>
      <c r="D186" s="272" t="s">
        <v>193</v>
      </c>
      <c r="E186" s="272" t="s">
        <v>1968</v>
      </c>
      <c r="F186" s="272" t="s">
        <v>4459</v>
      </c>
      <c r="G186" s="272" t="s">
        <v>196</v>
      </c>
      <c r="H186" s="272" t="s">
        <v>1970</v>
      </c>
      <c r="I186" s="273"/>
      <c r="J186" s="248"/>
      <c r="K186" s="248" t="s">
        <v>1971</v>
      </c>
      <c r="L186" s="248"/>
      <c r="M186" s="277" t="s">
        <v>159</v>
      </c>
      <c r="N186" s="278" t="s">
        <v>718</v>
      </c>
      <c r="O186" s="279" t="s">
        <v>719</v>
      </c>
      <c r="P186" s="89"/>
      <c r="Q186" s="235" t="s">
        <v>1963</v>
      </c>
      <c r="R186" s="235" t="s">
        <v>1972</v>
      </c>
      <c r="S186" s="293" t="s">
        <v>1973</v>
      </c>
      <c r="T186" s="293" t="s">
        <v>4387</v>
      </c>
      <c r="U186" s="272" t="s">
        <v>4460</v>
      </c>
      <c r="V186" s="272" t="s">
        <v>1975</v>
      </c>
      <c r="W186" s="285" t="s">
        <v>219</v>
      </c>
      <c r="AA186" s="286">
        <f>IF(OR(J186="Fail",ISBLANK(J186)),INDEX('Issue Code Table'!C:C,MATCH(N:N,'Issue Code Table'!A:A,0)),IF(M186="Critical",6,IF(M186="Significant",5,IF(M186="Moderate",3,2))))</f>
        <v>5</v>
      </c>
    </row>
    <row r="187" spans="1:27" s="73" customFormat="1" ht="175" x14ac:dyDescent="0.25">
      <c r="A187" s="270" t="s">
        <v>4461</v>
      </c>
      <c r="B187" s="271" t="s">
        <v>711</v>
      </c>
      <c r="C187" s="272" t="s">
        <v>712</v>
      </c>
      <c r="D187" s="272" t="s">
        <v>193</v>
      </c>
      <c r="E187" s="272" t="s">
        <v>1977</v>
      </c>
      <c r="F187" s="272" t="s">
        <v>4462</v>
      </c>
      <c r="G187" s="272" t="s">
        <v>196</v>
      </c>
      <c r="H187" s="272" t="s">
        <v>4463</v>
      </c>
      <c r="I187" s="273"/>
      <c r="J187" s="248"/>
      <c r="K187" s="248" t="s">
        <v>4464</v>
      </c>
      <c r="L187" s="248"/>
      <c r="M187" s="277" t="s">
        <v>159</v>
      </c>
      <c r="N187" s="278" t="s">
        <v>718</v>
      </c>
      <c r="O187" s="279" t="s">
        <v>719</v>
      </c>
      <c r="P187" s="89"/>
      <c r="Q187" s="235" t="s">
        <v>1963</v>
      </c>
      <c r="R187" s="235" t="s">
        <v>1982</v>
      </c>
      <c r="S187" s="293" t="s">
        <v>1769</v>
      </c>
      <c r="T187" s="293" t="s">
        <v>4387</v>
      </c>
      <c r="U187" s="272" t="s">
        <v>4465</v>
      </c>
      <c r="V187" s="272" t="s">
        <v>1984</v>
      </c>
      <c r="W187" s="285" t="s">
        <v>219</v>
      </c>
      <c r="AA187" s="286">
        <f>IF(OR(J187="Fail",ISBLANK(J187)),INDEX('Issue Code Table'!C:C,MATCH(N:N,'Issue Code Table'!A:A,0)),IF(M187="Critical",6,IF(M187="Significant",5,IF(M187="Moderate",3,2))))</f>
        <v>5</v>
      </c>
    </row>
    <row r="188" spans="1:27" s="73" customFormat="1" ht="200" x14ac:dyDescent="0.25">
      <c r="A188" s="270" t="s">
        <v>4466</v>
      </c>
      <c r="B188" s="271" t="s">
        <v>711</v>
      </c>
      <c r="C188" s="272" t="s">
        <v>712</v>
      </c>
      <c r="D188" s="272" t="s">
        <v>193</v>
      </c>
      <c r="E188" s="272" t="s">
        <v>1986</v>
      </c>
      <c r="F188" s="272" t="s">
        <v>4467</v>
      </c>
      <c r="G188" s="272" t="s">
        <v>196</v>
      </c>
      <c r="H188" s="272" t="s">
        <v>1988</v>
      </c>
      <c r="I188" s="273"/>
      <c r="J188" s="248"/>
      <c r="K188" s="248" t="s">
        <v>1989</v>
      </c>
      <c r="L188" s="248"/>
      <c r="M188" s="277" t="s">
        <v>199</v>
      </c>
      <c r="N188" s="278" t="s">
        <v>1777</v>
      </c>
      <c r="O188" s="279" t="s">
        <v>1778</v>
      </c>
      <c r="P188" s="89"/>
      <c r="Q188" s="235" t="s">
        <v>1963</v>
      </c>
      <c r="R188" s="235" t="s">
        <v>1990</v>
      </c>
      <c r="S188" s="293" t="s">
        <v>1769</v>
      </c>
      <c r="T188" s="293" t="s">
        <v>4387</v>
      </c>
      <c r="U188" s="272" t="s">
        <v>4468</v>
      </c>
      <c r="V188" s="272" t="s">
        <v>1992</v>
      </c>
      <c r="W188" s="293"/>
      <c r="AA188" s="286">
        <f>IF(OR(J188="Fail",ISBLANK(J188)),INDEX('Issue Code Table'!C:C,MATCH(N:N,'Issue Code Table'!A:A,0)),IF(M188="Critical",6,IF(M188="Significant",5,IF(M188="Moderate",3,2))))</f>
        <v>4</v>
      </c>
    </row>
    <row r="189" spans="1:27" s="73" customFormat="1" ht="312.5" x14ac:dyDescent="0.25">
      <c r="A189" s="270" t="s">
        <v>4469</v>
      </c>
      <c r="B189" s="271" t="s">
        <v>711</v>
      </c>
      <c r="C189" s="272" t="s">
        <v>712</v>
      </c>
      <c r="D189" s="272" t="s">
        <v>193</v>
      </c>
      <c r="E189" s="272" t="s">
        <v>1994</v>
      </c>
      <c r="F189" s="272" t="s">
        <v>4470</v>
      </c>
      <c r="G189" s="272" t="s">
        <v>196</v>
      </c>
      <c r="H189" s="272" t="s">
        <v>1996</v>
      </c>
      <c r="I189" s="273"/>
      <c r="J189" s="248"/>
      <c r="K189" s="248" t="s">
        <v>1997</v>
      </c>
      <c r="L189" s="248"/>
      <c r="M189" s="277" t="s">
        <v>199</v>
      </c>
      <c r="N189" s="278" t="s">
        <v>718</v>
      </c>
      <c r="O189" s="279" t="s">
        <v>719</v>
      </c>
      <c r="P189" s="89"/>
      <c r="Q189" s="235" t="s">
        <v>1963</v>
      </c>
      <c r="R189" s="235" t="s">
        <v>1998</v>
      </c>
      <c r="S189" s="293" t="s">
        <v>1769</v>
      </c>
      <c r="T189" s="293" t="s">
        <v>4387</v>
      </c>
      <c r="U189" s="272" t="s">
        <v>4471</v>
      </c>
      <c r="V189" s="272" t="s">
        <v>2000</v>
      </c>
      <c r="W189" s="293"/>
      <c r="AA189" s="286">
        <f>IF(OR(J189="Fail",ISBLANK(J189)),INDEX('Issue Code Table'!C:C,MATCH(N:N,'Issue Code Table'!A:A,0)),IF(M189="Critical",6,IF(M189="Significant",5,IF(M189="Moderate",3,2))))</f>
        <v>5</v>
      </c>
    </row>
    <row r="190" spans="1:27" s="73" customFormat="1" ht="100" x14ac:dyDescent="0.25">
      <c r="A190" s="270" t="s">
        <v>4472</v>
      </c>
      <c r="B190" s="271" t="s">
        <v>327</v>
      </c>
      <c r="C190" s="272" t="s">
        <v>328</v>
      </c>
      <c r="D190" s="272" t="s">
        <v>193</v>
      </c>
      <c r="E190" s="272" t="s">
        <v>4473</v>
      </c>
      <c r="F190" s="272" t="s">
        <v>4474</v>
      </c>
      <c r="G190" s="272" t="s">
        <v>4475</v>
      </c>
      <c r="H190" s="272" t="s">
        <v>2005</v>
      </c>
      <c r="I190" s="273"/>
      <c r="J190" s="248"/>
      <c r="K190" s="248" t="s">
        <v>2006</v>
      </c>
      <c r="L190" s="248"/>
      <c r="M190" s="277" t="s">
        <v>199</v>
      </c>
      <c r="N190" s="278" t="s">
        <v>1308</v>
      </c>
      <c r="O190" s="279" t="s">
        <v>1309</v>
      </c>
      <c r="P190" s="89"/>
      <c r="Q190" s="235" t="s">
        <v>2007</v>
      </c>
      <c r="R190" s="235" t="s">
        <v>2008</v>
      </c>
      <c r="S190" s="293" t="s">
        <v>2009</v>
      </c>
      <c r="T190" s="293" t="s">
        <v>4476</v>
      </c>
      <c r="U190" s="272" t="s">
        <v>4477</v>
      </c>
      <c r="V190" s="272" t="s">
        <v>2011</v>
      </c>
      <c r="W190" s="293"/>
      <c r="AA190" s="286">
        <f>IF(OR(J190="Fail",ISBLANK(J190)),INDEX('Issue Code Table'!C:C,MATCH(N:N,'Issue Code Table'!A:A,0)),IF(M190="Critical",6,IF(M190="Significant",5,IF(M190="Moderate",3,2))))</f>
        <v>3</v>
      </c>
    </row>
    <row r="191" spans="1:27" s="73" customFormat="1" ht="100" x14ac:dyDescent="0.25">
      <c r="A191" s="270" t="s">
        <v>4478</v>
      </c>
      <c r="B191" s="271" t="s">
        <v>327</v>
      </c>
      <c r="C191" s="272" t="s">
        <v>328</v>
      </c>
      <c r="D191" s="272" t="s">
        <v>193</v>
      </c>
      <c r="E191" s="272" t="s">
        <v>4479</v>
      </c>
      <c r="F191" s="272" t="s">
        <v>4480</v>
      </c>
      <c r="G191" s="272" t="s">
        <v>4481</v>
      </c>
      <c r="H191" s="272" t="s">
        <v>2016</v>
      </c>
      <c r="I191" s="273"/>
      <c r="J191" s="248"/>
      <c r="K191" s="248" t="s">
        <v>2017</v>
      </c>
      <c r="L191" s="248"/>
      <c r="M191" s="277" t="s">
        <v>199</v>
      </c>
      <c r="N191" s="278" t="s">
        <v>665</v>
      </c>
      <c r="O191" s="279" t="s">
        <v>666</v>
      </c>
      <c r="P191" s="89"/>
      <c r="Q191" s="235" t="s">
        <v>2007</v>
      </c>
      <c r="R191" s="235" t="s">
        <v>2018</v>
      </c>
      <c r="S191" s="293" t="s">
        <v>2019</v>
      </c>
      <c r="T191" s="293" t="s">
        <v>4482</v>
      </c>
      <c r="U191" s="272" t="s">
        <v>4483</v>
      </c>
      <c r="V191" s="272" t="s">
        <v>2021</v>
      </c>
      <c r="W191" s="293"/>
      <c r="AA191" s="286">
        <f>IF(OR(J191="Fail",ISBLANK(J191)),INDEX('Issue Code Table'!C:C,MATCH(N:N,'Issue Code Table'!A:A,0)),IF(M191="Critical",6,IF(M191="Significant",5,IF(M191="Moderate",3,2))))</f>
        <v>4</v>
      </c>
    </row>
    <row r="192" spans="1:27" s="73" customFormat="1" ht="137.5" x14ac:dyDescent="0.25">
      <c r="A192" s="270" t="s">
        <v>4484</v>
      </c>
      <c r="B192" s="293" t="s">
        <v>304</v>
      </c>
      <c r="C192" s="272" t="s">
        <v>305</v>
      </c>
      <c r="D192" s="272" t="s">
        <v>193</v>
      </c>
      <c r="E192" s="272" t="s">
        <v>4485</v>
      </c>
      <c r="F192" s="272" t="s">
        <v>4486</v>
      </c>
      <c r="G192" s="272" t="s">
        <v>4487</v>
      </c>
      <c r="H192" s="272" t="s">
        <v>2026</v>
      </c>
      <c r="I192" s="273"/>
      <c r="J192" s="248"/>
      <c r="K192" s="248" t="s">
        <v>2027</v>
      </c>
      <c r="L192" s="248"/>
      <c r="M192" s="277" t="s">
        <v>159</v>
      </c>
      <c r="N192" s="278" t="s">
        <v>686</v>
      </c>
      <c r="O192" s="279" t="s">
        <v>687</v>
      </c>
      <c r="P192" s="89"/>
      <c r="Q192" s="235" t="s">
        <v>2028</v>
      </c>
      <c r="R192" s="235" t="s">
        <v>2029</v>
      </c>
      <c r="S192" s="293" t="s">
        <v>2030</v>
      </c>
      <c r="T192" s="293" t="s">
        <v>4488</v>
      </c>
      <c r="U192" s="272" t="s">
        <v>4489</v>
      </c>
      <c r="V192" s="272" t="s">
        <v>2032</v>
      </c>
      <c r="W192" s="285" t="s">
        <v>219</v>
      </c>
      <c r="AA192" s="286">
        <f>IF(OR(J192="Fail",ISBLANK(J192)),INDEX('Issue Code Table'!C:C,MATCH(N:N,'Issue Code Table'!A:A,0)),IF(M192="Critical",6,IF(M192="Significant",5,IF(M192="Moderate",3,2))))</f>
        <v>5</v>
      </c>
    </row>
    <row r="193" spans="1:27" s="73" customFormat="1" ht="409.5" x14ac:dyDescent="0.25">
      <c r="A193" s="270" t="s">
        <v>4490</v>
      </c>
      <c r="B193" s="271" t="s">
        <v>191</v>
      </c>
      <c r="C193" s="272" t="s">
        <v>192</v>
      </c>
      <c r="D193" s="272" t="s">
        <v>193</v>
      </c>
      <c r="E193" s="272" t="s">
        <v>2034</v>
      </c>
      <c r="F193" s="272" t="s">
        <v>2035</v>
      </c>
      <c r="G193" s="272" t="s">
        <v>4491</v>
      </c>
      <c r="H193" s="272" t="s">
        <v>2037</v>
      </c>
      <c r="I193" s="273"/>
      <c r="J193" s="248"/>
      <c r="K193" s="248" t="s">
        <v>2038</v>
      </c>
      <c r="L193" s="248"/>
      <c r="M193" s="277" t="s">
        <v>199</v>
      </c>
      <c r="N193" s="278" t="s">
        <v>665</v>
      </c>
      <c r="O193" s="279" t="s">
        <v>666</v>
      </c>
      <c r="P193" s="89"/>
      <c r="Q193" s="235" t="s">
        <v>2039</v>
      </c>
      <c r="R193" s="235" t="s">
        <v>2040</v>
      </c>
      <c r="S193" s="293" t="s">
        <v>2041</v>
      </c>
      <c r="T193" s="293" t="s">
        <v>4492</v>
      </c>
      <c r="U193" s="272" t="s">
        <v>4493</v>
      </c>
      <c r="V193" s="272" t="s">
        <v>2043</v>
      </c>
      <c r="W193" s="293"/>
      <c r="AA193" s="286">
        <f>IF(OR(J193="Fail",ISBLANK(J193)),INDEX('Issue Code Table'!C:C,MATCH(N:N,'Issue Code Table'!A:A,0)),IF(M193="Critical",6,IF(M193="Significant",5,IF(M193="Moderate",3,2))))</f>
        <v>4</v>
      </c>
    </row>
    <row r="194" spans="1:27" s="73" customFormat="1" ht="409.5" x14ac:dyDescent="0.25">
      <c r="A194" s="270" t="s">
        <v>4494</v>
      </c>
      <c r="B194" s="271" t="s">
        <v>191</v>
      </c>
      <c r="C194" s="272" t="s">
        <v>192</v>
      </c>
      <c r="D194" s="272" t="s">
        <v>193</v>
      </c>
      <c r="E194" s="272" t="s">
        <v>4495</v>
      </c>
      <c r="F194" s="272" t="s">
        <v>4496</v>
      </c>
      <c r="G194" s="272" t="s">
        <v>4497</v>
      </c>
      <c r="H194" s="272" t="s">
        <v>2048</v>
      </c>
      <c r="I194" s="273"/>
      <c r="J194" s="248"/>
      <c r="K194" s="248" t="s">
        <v>2049</v>
      </c>
      <c r="L194" s="248"/>
      <c r="M194" s="277" t="s">
        <v>159</v>
      </c>
      <c r="N194" s="278" t="s">
        <v>213</v>
      </c>
      <c r="O194" s="279" t="s">
        <v>214</v>
      </c>
      <c r="P194" s="89"/>
      <c r="Q194" s="235" t="s">
        <v>2039</v>
      </c>
      <c r="R194" s="235" t="s">
        <v>2050</v>
      </c>
      <c r="S194" s="293" t="s">
        <v>2041</v>
      </c>
      <c r="T194" s="293" t="s">
        <v>4498</v>
      </c>
      <c r="U194" s="272" t="s">
        <v>4499</v>
      </c>
      <c r="V194" s="272" t="s">
        <v>2052</v>
      </c>
      <c r="W194" s="285" t="s">
        <v>219</v>
      </c>
      <c r="AA194" s="286">
        <f>IF(OR(J194="Fail",ISBLANK(J194)),INDEX('Issue Code Table'!C:C,MATCH(N:N,'Issue Code Table'!A:A,0)),IF(M194="Critical",6,IF(M194="Significant",5,IF(M194="Moderate",3,2))))</f>
        <v>5</v>
      </c>
    </row>
    <row r="195" spans="1:27" s="73" customFormat="1" ht="409.5" x14ac:dyDescent="0.25">
      <c r="A195" s="270" t="s">
        <v>4500</v>
      </c>
      <c r="B195" s="293" t="s">
        <v>304</v>
      </c>
      <c r="C195" s="272" t="s">
        <v>305</v>
      </c>
      <c r="D195" s="272" t="s">
        <v>193</v>
      </c>
      <c r="E195" s="272" t="s">
        <v>4501</v>
      </c>
      <c r="F195" s="272" t="s">
        <v>4496</v>
      </c>
      <c r="G195" s="272" t="s">
        <v>4502</v>
      </c>
      <c r="H195" s="272" t="s">
        <v>2056</v>
      </c>
      <c r="I195" s="273"/>
      <c r="J195" s="248"/>
      <c r="K195" s="248" t="s">
        <v>2057</v>
      </c>
      <c r="L195" s="248"/>
      <c r="M195" s="277" t="s">
        <v>159</v>
      </c>
      <c r="N195" s="278" t="s">
        <v>310</v>
      </c>
      <c r="O195" s="279" t="s">
        <v>311</v>
      </c>
      <c r="P195" s="89"/>
      <c r="Q195" s="235" t="s">
        <v>2039</v>
      </c>
      <c r="R195" s="235" t="s">
        <v>2058</v>
      </c>
      <c r="S195" s="293" t="s">
        <v>2041</v>
      </c>
      <c r="T195" s="293" t="s">
        <v>4503</v>
      </c>
      <c r="U195" s="272" t="s">
        <v>4504</v>
      </c>
      <c r="V195" s="272" t="s">
        <v>2060</v>
      </c>
      <c r="W195" s="285" t="s">
        <v>219</v>
      </c>
      <c r="AA195" s="286">
        <f>IF(OR(J195="Fail",ISBLANK(J195)),INDEX('Issue Code Table'!C:C,MATCH(N:N,'Issue Code Table'!A:A,0)),IF(M195="Critical",6,IF(M195="Significant",5,IF(M195="Moderate",3,2))))</f>
        <v>5</v>
      </c>
    </row>
    <row r="196" spans="1:27" s="73" customFormat="1" ht="409.5" x14ac:dyDescent="0.25">
      <c r="A196" s="270" t="s">
        <v>4505</v>
      </c>
      <c r="B196" s="271" t="s">
        <v>191</v>
      </c>
      <c r="C196" s="272" t="s">
        <v>192</v>
      </c>
      <c r="D196" s="272" t="s">
        <v>193</v>
      </c>
      <c r="E196" s="272" t="s">
        <v>2062</v>
      </c>
      <c r="F196" s="272" t="s">
        <v>4506</v>
      </c>
      <c r="G196" s="272" t="s">
        <v>4507</v>
      </c>
      <c r="H196" s="272" t="s">
        <v>2065</v>
      </c>
      <c r="I196" s="273"/>
      <c r="J196" s="248"/>
      <c r="K196" s="248" t="s">
        <v>2066</v>
      </c>
      <c r="L196" s="248"/>
      <c r="M196" s="277" t="s">
        <v>159</v>
      </c>
      <c r="N196" s="278" t="s">
        <v>248</v>
      </c>
      <c r="O196" s="279" t="s">
        <v>249</v>
      </c>
      <c r="P196" s="89"/>
      <c r="Q196" s="235" t="s">
        <v>2039</v>
      </c>
      <c r="R196" s="235" t="s">
        <v>2067</v>
      </c>
      <c r="S196" s="293" t="s">
        <v>2041</v>
      </c>
      <c r="T196" s="293" t="s">
        <v>4508</v>
      </c>
      <c r="U196" s="272" t="s">
        <v>4509</v>
      </c>
      <c r="V196" s="272" t="s">
        <v>2069</v>
      </c>
      <c r="W196" s="285" t="s">
        <v>219</v>
      </c>
      <c r="AA196" s="286">
        <f>IF(OR(J196="Fail",ISBLANK(J196)),INDEX('Issue Code Table'!C:C,MATCH(N:N,'Issue Code Table'!A:A,0)),IF(M196="Critical",6,IF(M196="Significant",5,IF(M196="Moderate",3,2))))</f>
        <v>4</v>
      </c>
    </row>
    <row r="197" spans="1:27" s="73" customFormat="1" ht="164.15" customHeight="1" x14ac:dyDescent="0.25">
      <c r="A197" s="270" t="s">
        <v>4510</v>
      </c>
      <c r="B197" s="271" t="s">
        <v>191</v>
      </c>
      <c r="C197" s="272" t="s">
        <v>192</v>
      </c>
      <c r="D197" s="272" t="s">
        <v>193</v>
      </c>
      <c r="E197" s="272" t="s">
        <v>2071</v>
      </c>
      <c r="F197" s="272" t="s">
        <v>4511</v>
      </c>
      <c r="G197" s="272" t="s">
        <v>4512</v>
      </c>
      <c r="H197" s="272" t="s">
        <v>2074</v>
      </c>
      <c r="I197" s="273"/>
      <c r="J197" s="248"/>
      <c r="K197" s="248" t="s">
        <v>2075</v>
      </c>
      <c r="L197" s="248" t="s">
        <v>4513</v>
      </c>
      <c r="M197" s="277" t="s">
        <v>159</v>
      </c>
      <c r="N197" s="278" t="s">
        <v>237</v>
      </c>
      <c r="O197" s="279" t="s">
        <v>238</v>
      </c>
      <c r="P197" s="89"/>
      <c r="Q197" s="235" t="s">
        <v>2039</v>
      </c>
      <c r="R197" s="235" t="s">
        <v>2077</v>
      </c>
      <c r="S197" s="293" t="s">
        <v>2041</v>
      </c>
      <c r="T197" s="293" t="s">
        <v>4514</v>
      </c>
      <c r="U197" s="272" t="s">
        <v>4515</v>
      </c>
      <c r="V197" s="272" t="s">
        <v>2079</v>
      </c>
      <c r="W197" s="285" t="s">
        <v>219</v>
      </c>
      <c r="AA197" s="286">
        <f>IF(OR(J197="Fail",ISBLANK(J197)),INDEX('Issue Code Table'!C:C,MATCH(N:N,'Issue Code Table'!A:A,0)),IF(M197="Critical",6,IF(M197="Significant",5,IF(M197="Moderate",3,2))))</f>
        <v>6</v>
      </c>
    </row>
    <row r="198" spans="1:27" s="73" customFormat="1" ht="66" customHeight="1" x14ac:dyDescent="0.25">
      <c r="A198" s="270" t="s">
        <v>4516</v>
      </c>
      <c r="B198" s="271" t="s">
        <v>191</v>
      </c>
      <c r="C198" s="272" t="s">
        <v>192</v>
      </c>
      <c r="D198" s="272" t="s">
        <v>193</v>
      </c>
      <c r="E198" s="272" t="s">
        <v>2081</v>
      </c>
      <c r="F198" s="272" t="s">
        <v>4517</v>
      </c>
      <c r="G198" s="272" t="s">
        <v>4518</v>
      </c>
      <c r="H198" s="272" t="s">
        <v>2084</v>
      </c>
      <c r="I198" s="273"/>
      <c r="J198" s="248"/>
      <c r="K198" s="248" t="s">
        <v>2085</v>
      </c>
      <c r="L198" s="248"/>
      <c r="M198" s="277" t="s">
        <v>159</v>
      </c>
      <c r="N198" s="278" t="s">
        <v>213</v>
      </c>
      <c r="O198" s="279" t="s">
        <v>214</v>
      </c>
      <c r="P198" s="89"/>
      <c r="Q198" s="235" t="s">
        <v>2039</v>
      </c>
      <c r="R198" s="235" t="s">
        <v>2086</v>
      </c>
      <c r="S198" s="293" t="s">
        <v>2041</v>
      </c>
      <c r="T198" s="293" t="s">
        <v>4519</v>
      </c>
      <c r="U198" s="272" t="s">
        <v>4520</v>
      </c>
      <c r="V198" s="272" t="s">
        <v>2088</v>
      </c>
      <c r="W198" s="285" t="s">
        <v>219</v>
      </c>
      <c r="AA198" s="286">
        <f>IF(OR(J198="Fail",ISBLANK(J198)),INDEX('Issue Code Table'!C:C,MATCH(N:N,'Issue Code Table'!A:A,0)),IF(M198="Critical",6,IF(M198="Significant",5,IF(M198="Moderate",3,2))))</f>
        <v>5</v>
      </c>
    </row>
    <row r="199" spans="1:27" s="73" customFormat="1" ht="409.5" x14ac:dyDescent="0.25">
      <c r="A199" s="270" t="s">
        <v>4521</v>
      </c>
      <c r="B199" s="293" t="s">
        <v>304</v>
      </c>
      <c r="C199" s="272" t="s">
        <v>305</v>
      </c>
      <c r="D199" s="272" t="s">
        <v>193</v>
      </c>
      <c r="E199" s="272" t="s">
        <v>4522</v>
      </c>
      <c r="F199" s="272" t="s">
        <v>4523</v>
      </c>
      <c r="G199" s="272" t="s">
        <v>4524</v>
      </c>
      <c r="H199" s="272" t="s">
        <v>2093</v>
      </c>
      <c r="I199" s="273"/>
      <c r="J199" s="248"/>
      <c r="K199" s="248" t="s">
        <v>2094</v>
      </c>
      <c r="L199" s="248"/>
      <c r="M199" s="277" t="s">
        <v>159</v>
      </c>
      <c r="N199" s="278" t="s">
        <v>310</v>
      </c>
      <c r="O199" s="279" t="s">
        <v>311</v>
      </c>
      <c r="P199" s="89"/>
      <c r="Q199" s="235" t="s">
        <v>2095</v>
      </c>
      <c r="R199" s="235" t="s">
        <v>2096</v>
      </c>
      <c r="S199" s="293" t="s">
        <v>2097</v>
      </c>
      <c r="T199" s="293" t="s">
        <v>3675</v>
      </c>
      <c r="U199" s="272" t="s">
        <v>4525</v>
      </c>
      <c r="V199" s="272" t="s">
        <v>2099</v>
      </c>
      <c r="W199" s="285" t="s">
        <v>219</v>
      </c>
      <c r="AA199" s="286">
        <f>IF(OR(J199="Fail",ISBLANK(J199)),INDEX('Issue Code Table'!C:C,MATCH(N:N,'Issue Code Table'!A:A,0)),IF(M199="Critical",6,IF(M199="Significant",5,IF(M199="Moderate",3,2))))</f>
        <v>5</v>
      </c>
    </row>
    <row r="200" spans="1:27" s="73" customFormat="1" ht="250" x14ac:dyDescent="0.25">
      <c r="A200" s="270" t="s">
        <v>4526</v>
      </c>
      <c r="B200" s="293" t="s">
        <v>304</v>
      </c>
      <c r="C200" s="272" t="s">
        <v>305</v>
      </c>
      <c r="D200" s="272" t="s">
        <v>193</v>
      </c>
      <c r="E200" s="272" t="s">
        <v>2101</v>
      </c>
      <c r="F200" s="272" t="s">
        <v>4527</v>
      </c>
      <c r="G200" s="272" t="s">
        <v>4528</v>
      </c>
      <c r="H200" s="273" t="s">
        <v>2104</v>
      </c>
      <c r="I200" s="273"/>
      <c r="J200" s="248"/>
      <c r="K200" s="275" t="s">
        <v>2105</v>
      </c>
      <c r="L200" s="248"/>
      <c r="M200" s="277" t="s">
        <v>159</v>
      </c>
      <c r="N200" s="278" t="s">
        <v>686</v>
      </c>
      <c r="O200" s="279" t="s">
        <v>687</v>
      </c>
      <c r="P200" s="89"/>
      <c r="Q200" s="235" t="s">
        <v>2095</v>
      </c>
      <c r="R200" s="235" t="s">
        <v>2106</v>
      </c>
      <c r="S200" s="293" t="s">
        <v>2107</v>
      </c>
      <c r="T200" s="293" t="s">
        <v>4529</v>
      </c>
      <c r="U200" s="272" t="s">
        <v>4530</v>
      </c>
      <c r="V200" s="272" t="s">
        <v>4531</v>
      </c>
      <c r="W200" s="285" t="s">
        <v>219</v>
      </c>
      <c r="AA200" s="286">
        <f>IF(OR(J200="Fail",ISBLANK(J200)),INDEX('Issue Code Table'!C:C,MATCH(N:N,'Issue Code Table'!A:A,0)),IF(M200="Critical",6,IF(M200="Significant",5,IF(M200="Moderate",3,2))))</f>
        <v>5</v>
      </c>
    </row>
    <row r="201" spans="1:27" s="73" customFormat="1" ht="250" x14ac:dyDescent="0.25">
      <c r="A201" s="270" t="s">
        <v>4532</v>
      </c>
      <c r="B201" s="271" t="s">
        <v>327</v>
      </c>
      <c r="C201" s="272" t="s">
        <v>328</v>
      </c>
      <c r="D201" s="272" t="s">
        <v>193</v>
      </c>
      <c r="E201" s="272" t="s">
        <v>4533</v>
      </c>
      <c r="F201" s="272" t="s">
        <v>4534</v>
      </c>
      <c r="G201" s="272" t="s">
        <v>4535</v>
      </c>
      <c r="H201" s="272" t="s">
        <v>2114</v>
      </c>
      <c r="I201" s="273"/>
      <c r="J201" s="248"/>
      <c r="K201" s="248" t="s">
        <v>2115</v>
      </c>
      <c r="L201" s="248"/>
      <c r="M201" s="277" t="s">
        <v>199</v>
      </c>
      <c r="N201" s="278" t="s">
        <v>1320</v>
      </c>
      <c r="O201" s="279" t="s">
        <v>2116</v>
      </c>
      <c r="P201" s="89"/>
      <c r="Q201" s="235" t="s">
        <v>2095</v>
      </c>
      <c r="R201" s="235" t="s">
        <v>2117</v>
      </c>
      <c r="S201" s="293" t="s">
        <v>2107</v>
      </c>
      <c r="T201" s="293" t="s">
        <v>4529</v>
      </c>
      <c r="U201" s="272" t="s">
        <v>4536</v>
      </c>
      <c r="V201" s="272" t="s">
        <v>2119</v>
      </c>
      <c r="W201" s="293"/>
      <c r="AA201" s="286">
        <f>IF(OR(J201="Fail",ISBLANK(J201)),INDEX('Issue Code Table'!C:C,MATCH(N:N,'Issue Code Table'!A:A,0)),IF(M201="Critical",6,IF(M201="Significant",5,IF(M201="Moderate",3,2))))</f>
        <v>5</v>
      </c>
    </row>
    <row r="202" spans="1:27" s="73" customFormat="1" ht="100" x14ac:dyDescent="0.25">
      <c r="A202" s="270" t="s">
        <v>4537</v>
      </c>
      <c r="B202" s="271" t="s">
        <v>327</v>
      </c>
      <c r="C202" s="272" t="s">
        <v>328</v>
      </c>
      <c r="D202" s="272" t="s">
        <v>193</v>
      </c>
      <c r="E202" s="272" t="s">
        <v>4538</v>
      </c>
      <c r="F202" s="272" t="s">
        <v>4539</v>
      </c>
      <c r="G202" s="272" t="s">
        <v>4540</v>
      </c>
      <c r="H202" s="272" t="s">
        <v>2124</v>
      </c>
      <c r="I202" s="273"/>
      <c r="J202" s="248"/>
      <c r="K202" s="248" t="s">
        <v>2125</v>
      </c>
      <c r="L202" s="248"/>
      <c r="M202" s="277" t="s">
        <v>159</v>
      </c>
      <c r="N202" s="278" t="s">
        <v>686</v>
      </c>
      <c r="O202" s="279" t="s">
        <v>687</v>
      </c>
      <c r="P202" s="89"/>
      <c r="Q202" s="235" t="s">
        <v>2095</v>
      </c>
      <c r="R202" s="235" t="s">
        <v>2126</v>
      </c>
      <c r="S202" s="293" t="s">
        <v>2127</v>
      </c>
      <c r="T202" s="293" t="s">
        <v>4541</v>
      </c>
      <c r="U202" s="272" t="s">
        <v>4542</v>
      </c>
      <c r="V202" s="272" t="s">
        <v>4543</v>
      </c>
      <c r="W202" s="285" t="s">
        <v>219</v>
      </c>
      <c r="AA202" s="286">
        <f>IF(OR(J202="Fail",ISBLANK(J202)),INDEX('Issue Code Table'!C:C,MATCH(N:N,'Issue Code Table'!A:A,0)),IF(M202="Critical",6,IF(M202="Significant",5,IF(M202="Moderate",3,2))))</f>
        <v>5</v>
      </c>
    </row>
    <row r="203" spans="1:27" s="73" customFormat="1" ht="300" x14ac:dyDescent="0.25">
      <c r="A203" s="270" t="s">
        <v>4544</v>
      </c>
      <c r="B203" s="271" t="s">
        <v>2131</v>
      </c>
      <c r="C203" s="272" t="s">
        <v>2132</v>
      </c>
      <c r="D203" s="272" t="s">
        <v>193</v>
      </c>
      <c r="E203" s="272" t="s">
        <v>2133</v>
      </c>
      <c r="F203" s="272" t="s">
        <v>4545</v>
      </c>
      <c r="G203" s="272" t="s">
        <v>4546</v>
      </c>
      <c r="H203" s="272" t="s">
        <v>2136</v>
      </c>
      <c r="I203" s="273"/>
      <c r="J203" s="248"/>
      <c r="K203" s="248" t="s">
        <v>2137</v>
      </c>
      <c r="L203" s="248"/>
      <c r="M203" s="277" t="s">
        <v>159</v>
      </c>
      <c r="N203" s="278" t="s">
        <v>686</v>
      </c>
      <c r="O203" s="279" t="s">
        <v>687</v>
      </c>
      <c r="P203" s="89"/>
      <c r="Q203" s="235" t="s">
        <v>2095</v>
      </c>
      <c r="R203" s="235" t="s">
        <v>2138</v>
      </c>
      <c r="S203" s="293" t="s">
        <v>2139</v>
      </c>
      <c r="T203" s="293" t="s">
        <v>4547</v>
      </c>
      <c r="U203" s="272" t="s">
        <v>4548</v>
      </c>
      <c r="V203" s="272" t="s">
        <v>2141</v>
      </c>
      <c r="W203" s="285" t="s">
        <v>219</v>
      </c>
      <c r="AA203" s="286">
        <f>IF(OR(J203="Fail",ISBLANK(J203)),INDEX('Issue Code Table'!C:C,MATCH(N:N,'Issue Code Table'!A:A,0)),IF(M203="Critical",6,IF(M203="Significant",5,IF(M203="Moderate",3,2))))</f>
        <v>5</v>
      </c>
    </row>
    <row r="204" spans="1:27" s="73" customFormat="1" ht="275" x14ac:dyDescent="0.25">
      <c r="A204" s="270" t="s">
        <v>4549</v>
      </c>
      <c r="B204" s="271" t="s">
        <v>2143</v>
      </c>
      <c r="C204" s="272" t="s">
        <v>2144</v>
      </c>
      <c r="D204" s="272" t="s">
        <v>193</v>
      </c>
      <c r="E204" s="272" t="s">
        <v>4550</v>
      </c>
      <c r="F204" s="272" t="s">
        <v>4551</v>
      </c>
      <c r="G204" s="272" t="s">
        <v>4552</v>
      </c>
      <c r="H204" s="272" t="s">
        <v>2148</v>
      </c>
      <c r="I204" s="273"/>
      <c r="J204" s="248"/>
      <c r="K204" s="248" t="s">
        <v>2149</v>
      </c>
      <c r="L204" s="248"/>
      <c r="M204" s="277" t="s">
        <v>159</v>
      </c>
      <c r="N204" s="278" t="s">
        <v>2150</v>
      </c>
      <c r="O204" s="279" t="s">
        <v>2151</v>
      </c>
      <c r="P204" s="89"/>
      <c r="Q204" s="235" t="s">
        <v>2095</v>
      </c>
      <c r="R204" s="235" t="s">
        <v>2152</v>
      </c>
      <c r="S204" s="293" t="s">
        <v>2153</v>
      </c>
      <c r="T204" s="293" t="s">
        <v>4553</v>
      </c>
      <c r="U204" s="272" t="s">
        <v>4554</v>
      </c>
      <c r="V204" s="272" t="s">
        <v>2155</v>
      </c>
      <c r="W204" s="285" t="s">
        <v>219</v>
      </c>
      <c r="AA204" s="286">
        <f>IF(OR(J204="Fail",ISBLANK(J204)),INDEX('Issue Code Table'!C:C,MATCH(N:N,'Issue Code Table'!A:A,0)),IF(M204="Critical",6,IF(M204="Significant",5,IF(M204="Moderate",3,2))))</f>
        <v>6</v>
      </c>
    </row>
    <row r="205" spans="1:27" s="73" customFormat="1" ht="237.5" x14ac:dyDescent="0.25">
      <c r="A205" s="270" t="s">
        <v>4555</v>
      </c>
      <c r="B205" s="293" t="s">
        <v>304</v>
      </c>
      <c r="C205" s="272" t="s">
        <v>305</v>
      </c>
      <c r="D205" s="272" t="s">
        <v>193</v>
      </c>
      <c r="E205" s="272" t="s">
        <v>4556</v>
      </c>
      <c r="F205" s="272" t="s">
        <v>4557</v>
      </c>
      <c r="G205" s="272" t="s">
        <v>4558</v>
      </c>
      <c r="H205" s="272" t="s">
        <v>2160</v>
      </c>
      <c r="I205" s="273"/>
      <c r="J205" s="248"/>
      <c r="K205" s="248" t="s">
        <v>2161</v>
      </c>
      <c r="L205" s="248"/>
      <c r="M205" s="277" t="s">
        <v>159</v>
      </c>
      <c r="N205" s="278" t="s">
        <v>686</v>
      </c>
      <c r="O205" s="279" t="s">
        <v>2162</v>
      </c>
      <c r="P205" s="89"/>
      <c r="Q205" s="235" t="s">
        <v>2163</v>
      </c>
      <c r="R205" s="235" t="s">
        <v>2164</v>
      </c>
      <c r="S205" s="293" t="s">
        <v>2165</v>
      </c>
      <c r="T205" s="293" t="s">
        <v>3675</v>
      </c>
      <c r="U205" s="272" t="s">
        <v>4559</v>
      </c>
      <c r="V205" s="272" t="s">
        <v>2167</v>
      </c>
      <c r="W205" s="285" t="s">
        <v>219</v>
      </c>
      <c r="AA205" s="286">
        <f>IF(OR(J205="Fail",ISBLANK(J205)),INDEX('Issue Code Table'!C:C,MATCH(N:N,'Issue Code Table'!A:A,0)),IF(M205="Critical",6,IF(M205="Significant",5,IF(M205="Moderate",3,2))))</f>
        <v>5</v>
      </c>
    </row>
    <row r="206" spans="1:27" s="73" customFormat="1" ht="100" x14ac:dyDescent="0.25">
      <c r="A206" s="270" t="s">
        <v>4560</v>
      </c>
      <c r="B206" s="271" t="s">
        <v>1528</v>
      </c>
      <c r="C206" s="272" t="s">
        <v>1529</v>
      </c>
      <c r="D206" s="272" t="s">
        <v>193</v>
      </c>
      <c r="E206" s="272" t="s">
        <v>2169</v>
      </c>
      <c r="F206" s="272" t="s">
        <v>4561</v>
      </c>
      <c r="G206" s="272" t="s">
        <v>4562</v>
      </c>
      <c r="H206" s="272" t="s">
        <v>2172</v>
      </c>
      <c r="I206" s="273"/>
      <c r="J206" s="248"/>
      <c r="K206" s="248" t="s">
        <v>2173</v>
      </c>
      <c r="L206" s="248"/>
      <c r="M206" s="277" t="s">
        <v>159</v>
      </c>
      <c r="N206" s="278" t="s">
        <v>686</v>
      </c>
      <c r="O206" s="279" t="s">
        <v>687</v>
      </c>
      <c r="P206" s="89"/>
      <c r="Q206" s="235" t="s">
        <v>2163</v>
      </c>
      <c r="R206" s="235" t="s">
        <v>2174</v>
      </c>
      <c r="S206" s="293" t="s">
        <v>2175</v>
      </c>
      <c r="T206" s="293" t="s">
        <v>4563</v>
      </c>
      <c r="U206" s="272" t="s">
        <v>4564</v>
      </c>
      <c r="V206" s="272" t="s">
        <v>2177</v>
      </c>
      <c r="W206" s="285" t="s">
        <v>219</v>
      </c>
      <c r="AA206" s="286">
        <f>IF(OR(J206="Fail",ISBLANK(J206)),INDEX('Issue Code Table'!C:C,MATCH(N:N,'Issue Code Table'!A:A,0)),IF(M206="Critical",6,IF(M206="Significant",5,IF(M206="Moderate",3,2))))</f>
        <v>5</v>
      </c>
    </row>
    <row r="207" spans="1:27" s="73" customFormat="1" ht="137.5" x14ac:dyDescent="0.25">
      <c r="A207" s="270" t="s">
        <v>4565</v>
      </c>
      <c r="B207" s="271" t="s">
        <v>1528</v>
      </c>
      <c r="C207" s="272" t="s">
        <v>1529</v>
      </c>
      <c r="D207" s="272" t="s">
        <v>193</v>
      </c>
      <c r="E207" s="272" t="s">
        <v>2179</v>
      </c>
      <c r="F207" s="272" t="s">
        <v>4566</v>
      </c>
      <c r="G207" s="272" t="s">
        <v>4567</v>
      </c>
      <c r="H207" s="272" t="s">
        <v>2182</v>
      </c>
      <c r="I207" s="273"/>
      <c r="J207" s="248"/>
      <c r="K207" s="248" t="s">
        <v>2183</v>
      </c>
      <c r="L207" s="248"/>
      <c r="M207" s="277" t="s">
        <v>159</v>
      </c>
      <c r="N207" s="278" t="s">
        <v>686</v>
      </c>
      <c r="O207" s="279" t="s">
        <v>687</v>
      </c>
      <c r="P207" s="89"/>
      <c r="Q207" s="235" t="s">
        <v>2163</v>
      </c>
      <c r="R207" s="235" t="s">
        <v>2184</v>
      </c>
      <c r="S207" s="293" t="s">
        <v>2175</v>
      </c>
      <c r="T207" s="293" t="s">
        <v>4563</v>
      </c>
      <c r="U207" s="272" t="s">
        <v>4568</v>
      </c>
      <c r="V207" s="272" t="s">
        <v>2186</v>
      </c>
      <c r="W207" s="285" t="s">
        <v>219</v>
      </c>
      <c r="AA207" s="286">
        <f>IF(OR(J207="Fail",ISBLANK(J207)),INDEX('Issue Code Table'!C:C,MATCH(N:N,'Issue Code Table'!A:A,0)),IF(M207="Critical",6,IF(M207="Significant",5,IF(M207="Moderate",3,2))))</f>
        <v>5</v>
      </c>
    </row>
    <row r="208" spans="1:27" s="73" customFormat="1" ht="112.5" x14ac:dyDescent="0.25">
      <c r="A208" s="270" t="s">
        <v>4569</v>
      </c>
      <c r="B208" s="271" t="s">
        <v>1528</v>
      </c>
      <c r="C208" s="272" t="s">
        <v>1529</v>
      </c>
      <c r="D208" s="272" t="s">
        <v>193</v>
      </c>
      <c r="E208" s="272" t="s">
        <v>4570</v>
      </c>
      <c r="F208" s="272" t="s">
        <v>4571</v>
      </c>
      <c r="G208" s="272" t="s">
        <v>4572</v>
      </c>
      <c r="H208" s="272" t="s">
        <v>2191</v>
      </c>
      <c r="I208" s="273"/>
      <c r="J208" s="248"/>
      <c r="K208" s="248" t="s">
        <v>2192</v>
      </c>
      <c r="L208" s="248"/>
      <c r="M208" s="277" t="s">
        <v>159</v>
      </c>
      <c r="N208" s="278" t="s">
        <v>1320</v>
      </c>
      <c r="O208" s="279" t="s">
        <v>2116</v>
      </c>
      <c r="P208" s="89"/>
      <c r="Q208" s="235" t="s">
        <v>2163</v>
      </c>
      <c r="R208" s="235" t="s">
        <v>2193</v>
      </c>
      <c r="S208" s="293" t="s">
        <v>2194</v>
      </c>
      <c r="T208" s="293" t="s">
        <v>4573</v>
      </c>
      <c r="U208" s="272" t="s">
        <v>4574</v>
      </c>
      <c r="V208" s="272" t="s">
        <v>2196</v>
      </c>
      <c r="W208" s="285" t="s">
        <v>219</v>
      </c>
      <c r="AA208" s="286">
        <f>IF(OR(J208="Fail",ISBLANK(J208)),INDEX('Issue Code Table'!C:C,MATCH(N:N,'Issue Code Table'!A:A,0)),IF(M208="Critical",6,IF(M208="Significant",5,IF(M208="Moderate",3,2))))</f>
        <v>5</v>
      </c>
    </row>
    <row r="209" spans="1:27" s="73" customFormat="1" ht="225" x14ac:dyDescent="0.25">
      <c r="A209" s="270" t="s">
        <v>4575</v>
      </c>
      <c r="B209" s="271" t="s">
        <v>1513</v>
      </c>
      <c r="C209" s="272" t="s">
        <v>1514</v>
      </c>
      <c r="D209" s="272" t="s">
        <v>193</v>
      </c>
      <c r="E209" s="272" t="s">
        <v>4576</v>
      </c>
      <c r="F209" s="272" t="s">
        <v>4577</v>
      </c>
      <c r="G209" s="272" t="s">
        <v>4578</v>
      </c>
      <c r="H209" s="272" t="s">
        <v>2201</v>
      </c>
      <c r="I209" s="273"/>
      <c r="J209" s="248"/>
      <c r="K209" s="248" t="s">
        <v>2202</v>
      </c>
      <c r="L209" s="248"/>
      <c r="M209" s="277" t="s">
        <v>159</v>
      </c>
      <c r="N209" s="278" t="s">
        <v>2203</v>
      </c>
      <c r="O209" s="279" t="s">
        <v>2204</v>
      </c>
      <c r="P209" s="89"/>
      <c r="Q209" s="235" t="s">
        <v>2163</v>
      </c>
      <c r="R209" s="235" t="s">
        <v>2205</v>
      </c>
      <c r="S209" s="293" t="s">
        <v>2206</v>
      </c>
      <c r="T209" s="293" t="s">
        <v>3675</v>
      </c>
      <c r="U209" s="272" t="s">
        <v>4579</v>
      </c>
      <c r="V209" s="272" t="s">
        <v>2208</v>
      </c>
      <c r="W209" s="285" t="s">
        <v>219</v>
      </c>
      <c r="AA209" s="286">
        <f>IF(OR(J209="Fail",ISBLANK(J209)),INDEX('Issue Code Table'!C:C,MATCH(N:N,'Issue Code Table'!A:A,0)),IF(M209="Critical",6,IF(M209="Significant",5,IF(M209="Moderate",3,2))))</f>
        <v>5</v>
      </c>
    </row>
    <row r="210" spans="1:27" s="73" customFormat="1" ht="387.5" x14ac:dyDescent="0.25">
      <c r="A210" s="270" t="s">
        <v>4580</v>
      </c>
      <c r="B210" s="271" t="s">
        <v>1513</v>
      </c>
      <c r="C210" s="272" t="s">
        <v>1514</v>
      </c>
      <c r="D210" s="272" t="s">
        <v>193</v>
      </c>
      <c r="E210" s="272" t="s">
        <v>4581</v>
      </c>
      <c r="F210" s="272" t="s">
        <v>4582</v>
      </c>
      <c r="G210" s="272" t="s">
        <v>4583</v>
      </c>
      <c r="H210" s="272" t="s">
        <v>2213</v>
      </c>
      <c r="I210" s="273"/>
      <c r="J210" s="248"/>
      <c r="K210" s="248" t="s">
        <v>2214</v>
      </c>
      <c r="L210" s="248"/>
      <c r="M210" s="277" t="s">
        <v>159</v>
      </c>
      <c r="N210" s="278" t="s">
        <v>1320</v>
      </c>
      <c r="O210" s="279" t="s">
        <v>2116</v>
      </c>
      <c r="P210" s="89"/>
      <c r="Q210" s="235" t="s">
        <v>2163</v>
      </c>
      <c r="R210" s="235" t="s">
        <v>2215</v>
      </c>
      <c r="S210" s="293" t="s">
        <v>2216</v>
      </c>
      <c r="T210" s="293" t="s">
        <v>3675</v>
      </c>
      <c r="U210" s="272" t="s">
        <v>4584</v>
      </c>
      <c r="V210" s="272" t="s">
        <v>2218</v>
      </c>
      <c r="W210" s="285" t="s">
        <v>219</v>
      </c>
      <c r="AA210" s="286">
        <f>IF(OR(J210="Fail",ISBLANK(J210)),INDEX('Issue Code Table'!C:C,MATCH(N:N,'Issue Code Table'!A:A,0)),IF(M210="Critical",6,IF(M210="Significant",5,IF(M210="Moderate",3,2))))</f>
        <v>5</v>
      </c>
    </row>
    <row r="211" spans="1:27" s="73" customFormat="1" ht="125" x14ac:dyDescent="0.25">
      <c r="A211" s="270" t="s">
        <v>4585</v>
      </c>
      <c r="B211" s="271" t="s">
        <v>839</v>
      </c>
      <c r="C211" s="271" t="s">
        <v>840</v>
      </c>
      <c r="D211" s="272" t="s">
        <v>193</v>
      </c>
      <c r="E211" s="272" t="s">
        <v>2220</v>
      </c>
      <c r="F211" s="272" t="s">
        <v>4586</v>
      </c>
      <c r="G211" s="272" t="s">
        <v>2222</v>
      </c>
      <c r="H211" s="272" t="s">
        <v>2223</v>
      </c>
      <c r="I211" s="273"/>
      <c r="J211" s="248"/>
      <c r="K211" s="248" t="s">
        <v>2224</v>
      </c>
      <c r="L211" s="248"/>
      <c r="M211" s="277" t="s">
        <v>199</v>
      </c>
      <c r="N211" s="278" t="s">
        <v>686</v>
      </c>
      <c r="O211" s="279" t="s">
        <v>687</v>
      </c>
      <c r="P211" s="89"/>
      <c r="Q211" s="235" t="s">
        <v>2163</v>
      </c>
      <c r="R211" s="235" t="s">
        <v>2225</v>
      </c>
      <c r="S211" s="293" t="s">
        <v>2226</v>
      </c>
      <c r="T211" s="293" t="s">
        <v>4587</v>
      </c>
      <c r="U211" s="272" t="s">
        <v>4588</v>
      </c>
      <c r="V211" s="272" t="s">
        <v>2228</v>
      </c>
      <c r="W211" s="293"/>
      <c r="AA211" s="286">
        <f>IF(OR(J211="Fail",ISBLANK(J211)),INDEX('Issue Code Table'!C:C,MATCH(N:N,'Issue Code Table'!A:A,0)),IF(M211="Critical",6,IF(M211="Significant",5,IF(M211="Moderate",3,2))))</f>
        <v>5</v>
      </c>
    </row>
    <row r="212" spans="1:27" s="73" customFormat="1" ht="125" x14ac:dyDescent="0.25">
      <c r="A212" s="270" t="s">
        <v>4589</v>
      </c>
      <c r="B212" s="271" t="s">
        <v>2230</v>
      </c>
      <c r="C212" s="272" t="s">
        <v>2231</v>
      </c>
      <c r="D212" s="272" t="s">
        <v>193</v>
      </c>
      <c r="E212" s="272" t="s">
        <v>2232</v>
      </c>
      <c r="F212" s="272" t="s">
        <v>4590</v>
      </c>
      <c r="G212" s="272" t="s">
        <v>4591</v>
      </c>
      <c r="H212" s="272" t="s">
        <v>2235</v>
      </c>
      <c r="I212" s="273"/>
      <c r="J212" s="248"/>
      <c r="K212" s="248" t="s">
        <v>2236</v>
      </c>
      <c r="L212" s="248"/>
      <c r="M212" s="277" t="s">
        <v>402</v>
      </c>
      <c r="N212" s="278" t="s">
        <v>2237</v>
      </c>
      <c r="O212" s="279" t="s">
        <v>2238</v>
      </c>
      <c r="P212" s="89"/>
      <c r="Q212" s="235" t="s">
        <v>2163</v>
      </c>
      <c r="R212" s="235" t="s">
        <v>2239</v>
      </c>
      <c r="S212" s="293" t="s">
        <v>2240</v>
      </c>
      <c r="T212" s="293" t="s">
        <v>4592</v>
      </c>
      <c r="U212" s="272" t="s">
        <v>4593</v>
      </c>
      <c r="V212" s="272" t="s">
        <v>2242</v>
      </c>
      <c r="W212" s="293"/>
      <c r="AA212" s="286">
        <f>IF(OR(J212="Fail",ISBLANK(J212)),INDEX('Issue Code Table'!C:C,MATCH(N:N,'Issue Code Table'!A:A,0)),IF(M212="Critical",6,IF(M212="Significant",5,IF(M212="Moderate",3,2))))</f>
        <v>2</v>
      </c>
    </row>
    <row r="213" spans="1:27" s="73" customFormat="1" ht="150" x14ac:dyDescent="0.25">
      <c r="A213" s="270" t="s">
        <v>4594</v>
      </c>
      <c r="B213" s="271" t="s">
        <v>2131</v>
      </c>
      <c r="C213" s="272" t="s">
        <v>2132</v>
      </c>
      <c r="D213" s="272" t="s">
        <v>193</v>
      </c>
      <c r="E213" s="272" t="s">
        <v>4595</v>
      </c>
      <c r="F213" s="272" t="s">
        <v>4596</v>
      </c>
      <c r="G213" s="272" t="s">
        <v>4597</v>
      </c>
      <c r="H213" s="272" t="s">
        <v>2247</v>
      </c>
      <c r="I213" s="273"/>
      <c r="J213" s="248"/>
      <c r="K213" s="248" t="s">
        <v>2248</v>
      </c>
      <c r="L213" s="248"/>
      <c r="M213" s="277" t="s">
        <v>159</v>
      </c>
      <c r="N213" s="278" t="s">
        <v>686</v>
      </c>
      <c r="O213" s="279" t="s">
        <v>687</v>
      </c>
      <c r="P213" s="89"/>
      <c r="Q213" s="235" t="s">
        <v>2249</v>
      </c>
      <c r="R213" s="235" t="s">
        <v>2250</v>
      </c>
      <c r="S213" s="293" t="s">
        <v>4598</v>
      </c>
      <c r="T213" s="293" t="s">
        <v>4599</v>
      </c>
      <c r="U213" s="272" t="s">
        <v>4600</v>
      </c>
      <c r="V213" s="272" t="s">
        <v>2253</v>
      </c>
      <c r="W213" s="285" t="s">
        <v>219</v>
      </c>
      <c r="AA213" s="286">
        <f>IF(OR(J213="Fail",ISBLANK(J213)),INDEX('Issue Code Table'!C:C,MATCH(N:N,'Issue Code Table'!A:A,0)),IF(M213="Critical",6,IF(M213="Significant",5,IF(M213="Moderate",3,2))))</f>
        <v>5</v>
      </c>
    </row>
    <row r="214" spans="1:27" s="73" customFormat="1" ht="100" x14ac:dyDescent="0.25">
      <c r="A214" s="270" t="s">
        <v>4601</v>
      </c>
      <c r="B214" s="271" t="s">
        <v>191</v>
      </c>
      <c r="C214" s="272" t="s">
        <v>192</v>
      </c>
      <c r="D214" s="272" t="s">
        <v>193</v>
      </c>
      <c r="E214" s="272" t="s">
        <v>4602</v>
      </c>
      <c r="F214" s="272" t="s">
        <v>4603</v>
      </c>
      <c r="G214" s="272" t="s">
        <v>4604</v>
      </c>
      <c r="H214" s="272" t="s">
        <v>2258</v>
      </c>
      <c r="I214" s="273"/>
      <c r="J214" s="248"/>
      <c r="K214" s="248" t="s">
        <v>2259</v>
      </c>
      <c r="L214" s="248"/>
      <c r="M214" s="277" t="s">
        <v>199</v>
      </c>
      <c r="N214" s="278" t="s">
        <v>665</v>
      </c>
      <c r="O214" s="279" t="s">
        <v>666</v>
      </c>
      <c r="P214" s="89"/>
      <c r="Q214" s="235" t="s">
        <v>2260</v>
      </c>
      <c r="R214" s="235" t="s">
        <v>2261</v>
      </c>
      <c r="S214" s="293" t="s">
        <v>2262</v>
      </c>
      <c r="T214" s="293" t="s">
        <v>4605</v>
      </c>
      <c r="U214" s="272" t="s">
        <v>4606</v>
      </c>
      <c r="V214" s="272" t="s">
        <v>2264</v>
      </c>
      <c r="W214" s="293"/>
      <c r="AA214" s="286">
        <f>IF(OR(J214="Fail",ISBLANK(J214)),INDEX('Issue Code Table'!C:C,MATCH(N:N,'Issue Code Table'!A:A,0)),IF(M214="Critical",6,IF(M214="Significant",5,IF(M214="Moderate",3,2))))</f>
        <v>4</v>
      </c>
    </row>
    <row r="215" spans="1:27" s="73" customFormat="1" ht="125" x14ac:dyDescent="0.25">
      <c r="A215" s="270" t="s">
        <v>4607</v>
      </c>
      <c r="B215" s="271" t="s">
        <v>1513</v>
      </c>
      <c r="C215" s="272" t="s">
        <v>1514</v>
      </c>
      <c r="D215" s="272" t="s">
        <v>193</v>
      </c>
      <c r="E215" s="272" t="s">
        <v>4608</v>
      </c>
      <c r="F215" s="272" t="s">
        <v>4609</v>
      </c>
      <c r="G215" s="272" t="s">
        <v>4610</v>
      </c>
      <c r="H215" s="272" t="s">
        <v>2269</v>
      </c>
      <c r="I215" s="273"/>
      <c r="J215" s="248"/>
      <c r="K215" s="248" t="s">
        <v>2270</v>
      </c>
      <c r="L215" s="248"/>
      <c r="M215" s="277" t="s">
        <v>159</v>
      </c>
      <c r="N215" s="278" t="s">
        <v>310</v>
      </c>
      <c r="O215" s="279" t="s">
        <v>311</v>
      </c>
      <c r="P215" s="89"/>
      <c r="Q215" s="235" t="s">
        <v>2271</v>
      </c>
      <c r="R215" s="235" t="s">
        <v>2272</v>
      </c>
      <c r="S215" s="293" t="s">
        <v>2273</v>
      </c>
      <c r="T215" s="293" t="s">
        <v>4611</v>
      </c>
      <c r="U215" s="272" t="s">
        <v>4612</v>
      </c>
      <c r="V215" s="272" t="s">
        <v>2275</v>
      </c>
      <c r="W215" s="285" t="s">
        <v>219</v>
      </c>
      <c r="AA215" s="286">
        <f>IF(OR(J215="Fail",ISBLANK(J215)),INDEX('Issue Code Table'!C:C,MATCH(N:N,'Issue Code Table'!A:A,0)),IF(M215="Critical",6,IF(M215="Significant",5,IF(M215="Moderate",3,2))))</f>
        <v>5</v>
      </c>
    </row>
    <row r="216" spans="1:27" s="73" customFormat="1" ht="100" x14ac:dyDescent="0.25">
      <c r="A216" s="270" t="s">
        <v>4613</v>
      </c>
      <c r="B216" s="293" t="s">
        <v>304</v>
      </c>
      <c r="C216" s="272" t="s">
        <v>305</v>
      </c>
      <c r="D216" s="272" t="s">
        <v>193</v>
      </c>
      <c r="E216" s="272" t="s">
        <v>4614</v>
      </c>
      <c r="F216" s="272" t="s">
        <v>4615</v>
      </c>
      <c r="G216" s="272" t="s">
        <v>4616</v>
      </c>
      <c r="H216" s="272" t="s">
        <v>2280</v>
      </c>
      <c r="I216" s="273"/>
      <c r="J216" s="248"/>
      <c r="K216" s="248" t="s">
        <v>2281</v>
      </c>
      <c r="L216" s="248"/>
      <c r="M216" s="277" t="s">
        <v>159</v>
      </c>
      <c r="N216" s="278" t="s">
        <v>310</v>
      </c>
      <c r="O216" s="279" t="s">
        <v>311</v>
      </c>
      <c r="P216" s="89"/>
      <c r="Q216" s="235" t="s">
        <v>2271</v>
      </c>
      <c r="R216" s="235" t="s">
        <v>2282</v>
      </c>
      <c r="S216" s="293" t="s">
        <v>2283</v>
      </c>
      <c r="T216" s="293" t="s">
        <v>4617</v>
      </c>
      <c r="U216" s="272" t="s">
        <v>4618</v>
      </c>
      <c r="V216" s="272" t="s">
        <v>2285</v>
      </c>
      <c r="W216" s="285" t="s">
        <v>219</v>
      </c>
      <c r="AA216" s="286">
        <f>IF(OR(J216="Fail",ISBLANK(J216)),INDEX('Issue Code Table'!C:C,MATCH(N:N,'Issue Code Table'!A:A,0)),IF(M216="Critical",6,IF(M216="Significant",5,IF(M216="Moderate",3,2))))</f>
        <v>5</v>
      </c>
    </row>
    <row r="217" spans="1:27" s="73" customFormat="1" ht="100" x14ac:dyDescent="0.25">
      <c r="A217" s="270" t="s">
        <v>4619</v>
      </c>
      <c r="B217" s="271" t="s">
        <v>327</v>
      </c>
      <c r="C217" s="272" t="s">
        <v>328</v>
      </c>
      <c r="D217" s="272" t="s">
        <v>193</v>
      </c>
      <c r="E217" s="272" t="s">
        <v>4620</v>
      </c>
      <c r="F217" s="272" t="s">
        <v>4621</v>
      </c>
      <c r="G217" s="272" t="s">
        <v>4622</v>
      </c>
      <c r="H217" s="272" t="s">
        <v>2290</v>
      </c>
      <c r="I217" s="273"/>
      <c r="J217" s="248"/>
      <c r="K217" s="248" t="s">
        <v>2291</v>
      </c>
      <c r="L217" s="248"/>
      <c r="M217" s="277" t="s">
        <v>159</v>
      </c>
      <c r="N217" s="278" t="s">
        <v>310</v>
      </c>
      <c r="O217" s="279" t="s">
        <v>311</v>
      </c>
      <c r="P217" s="89"/>
      <c r="Q217" s="235" t="s">
        <v>2271</v>
      </c>
      <c r="R217" s="235" t="s">
        <v>2292</v>
      </c>
      <c r="S217" s="293" t="s">
        <v>2293</v>
      </c>
      <c r="T217" s="293" t="s">
        <v>4623</v>
      </c>
      <c r="U217" s="272" t="s">
        <v>4624</v>
      </c>
      <c r="V217" s="272" t="s">
        <v>4625</v>
      </c>
      <c r="W217" s="285" t="s">
        <v>219</v>
      </c>
      <c r="AA217" s="286">
        <f>IF(OR(J217="Fail",ISBLANK(J217)),INDEX('Issue Code Table'!C:C,MATCH(N:N,'Issue Code Table'!A:A,0)),IF(M217="Critical",6,IF(M217="Significant",5,IF(M217="Moderate",3,2))))</f>
        <v>5</v>
      </c>
    </row>
    <row r="218" spans="1:27" s="73" customFormat="1" ht="387.5" x14ac:dyDescent="0.25">
      <c r="A218" s="270" t="s">
        <v>4626</v>
      </c>
      <c r="B218" s="271" t="s">
        <v>165</v>
      </c>
      <c r="C218" s="272" t="s">
        <v>166</v>
      </c>
      <c r="D218" s="272" t="s">
        <v>193</v>
      </c>
      <c r="E218" s="272" t="s">
        <v>2297</v>
      </c>
      <c r="F218" s="272" t="s">
        <v>4627</v>
      </c>
      <c r="G218" s="272" t="s">
        <v>4628</v>
      </c>
      <c r="H218" s="272" t="s">
        <v>2300</v>
      </c>
      <c r="I218" s="273"/>
      <c r="J218" s="248"/>
      <c r="K218" s="248" t="s">
        <v>2301</v>
      </c>
      <c r="L218" s="248"/>
      <c r="M218" s="277" t="s">
        <v>159</v>
      </c>
      <c r="N218" s="278" t="s">
        <v>2203</v>
      </c>
      <c r="O218" s="279" t="s">
        <v>2204</v>
      </c>
      <c r="P218" s="89"/>
      <c r="Q218" s="235" t="s">
        <v>2302</v>
      </c>
      <c r="R218" s="235" t="s">
        <v>2303</v>
      </c>
      <c r="S218" s="293" t="s">
        <v>4629</v>
      </c>
      <c r="T218" s="293" t="s">
        <v>4630</v>
      </c>
      <c r="U218" s="272" t="s">
        <v>4631</v>
      </c>
      <c r="V218" s="272" t="s">
        <v>2306</v>
      </c>
      <c r="W218" s="285" t="s">
        <v>219</v>
      </c>
      <c r="AA218" s="286">
        <f>IF(OR(J218="Fail",ISBLANK(J218)),INDEX('Issue Code Table'!C:C,MATCH(N:N,'Issue Code Table'!A:A,0)),IF(M218="Critical",6,IF(M218="Significant",5,IF(M218="Moderate",3,2))))</f>
        <v>5</v>
      </c>
    </row>
    <row r="219" spans="1:27" s="73" customFormat="1" ht="125" x14ac:dyDescent="0.25">
      <c r="A219" s="270" t="s">
        <v>4632</v>
      </c>
      <c r="B219" s="271" t="s">
        <v>2308</v>
      </c>
      <c r="C219" s="272" t="s">
        <v>2309</v>
      </c>
      <c r="D219" s="272" t="s">
        <v>193</v>
      </c>
      <c r="E219" s="272" t="s">
        <v>2310</v>
      </c>
      <c r="F219" s="272" t="s">
        <v>4633</v>
      </c>
      <c r="G219" s="272" t="s">
        <v>4634</v>
      </c>
      <c r="H219" s="272" t="s">
        <v>2313</v>
      </c>
      <c r="I219" s="273"/>
      <c r="J219" s="248"/>
      <c r="K219" s="248" t="s">
        <v>2314</v>
      </c>
      <c r="L219" s="248"/>
      <c r="M219" s="277" t="s">
        <v>159</v>
      </c>
      <c r="N219" s="278" t="s">
        <v>686</v>
      </c>
      <c r="O219" s="279" t="s">
        <v>687</v>
      </c>
      <c r="P219" s="89"/>
      <c r="Q219" s="235" t="s">
        <v>2315</v>
      </c>
      <c r="R219" s="235" t="s">
        <v>2316</v>
      </c>
      <c r="S219" s="293" t="s">
        <v>2317</v>
      </c>
      <c r="T219" s="293" t="s">
        <v>4635</v>
      </c>
      <c r="U219" s="272" t="s">
        <v>4636</v>
      </c>
      <c r="V219" s="272" t="s">
        <v>2319</v>
      </c>
      <c r="W219" s="285" t="s">
        <v>219</v>
      </c>
      <c r="AA219" s="286">
        <f>IF(OR(J219="Fail",ISBLANK(J219)),INDEX('Issue Code Table'!C:C,MATCH(N:N,'Issue Code Table'!A:A,0)),IF(M219="Critical",6,IF(M219="Significant",5,IF(M219="Moderate",3,2))))</f>
        <v>5</v>
      </c>
    </row>
    <row r="220" spans="1:27" s="73" customFormat="1" ht="287.5" x14ac:dyDescent="0.25">
      <c r="A220" s="270" t="s">
        <v>4637</v>
      </c>
      <c r="B220" s="271" t="s">
        <v>1528</v>
      </c>
      <c r="C220" s="272" t="s">
        <v>1529</v>
      </c>
      <c r="D220" s="272" t="s">
        <v>193</v>
      </c>
      <c r="E220" s="272" t="s">
        <v>4638</v>
      </c>
      <c r="F220" s="272" t="s">
        <v>4639</v>
      </c>
      <c r="G220" s="272" t="s">
        <v>4640</v>
      </c>
      <c r="H220" s="272" t="s">
        <v>2324</v>
      </c>
      <c r="I220" s="273"/>
      <c r="J220" s="248"/>
      <c r="K220" s="248" t="s">
        <v>2325</v>
      </c>
      <c r="L220" s="248"/>
      <c r="M220" s="277" t="s">
        <v>159</v>
      </c>
      <c r="N220" s="278" t="s">
        <v>686</v>
      </c>
      <c r="O220" s="279" t="s">
        <v>687</v>
      </c>
      <c r="P220" s="89"/>
      <c r="Q220" s="235" t="s">
        <v>2315</v>
      </c>
      <c r="R220" s="235" t="s">
        <v>2326</v>
      </c>
      <c r="S220" s="293" t="s">
        <v>2327</v>
      </c>
      <c r="T220" s="293" t="s">
        <v>4641</v>
      </c>
      <c r="U220" s="272" t="s">
        <v>4642</v>
      </c>
      <c r="V220" s="272" t="s">
        <v>2329</v>
      </c>
      <c r="W220" s="285" t="s">
        <v>219</v>
      </c>
      <c r="AA220" s="286">
        <f>IF(OR(J220="Fail",ISBLANK(J220)),INDEX('Issue Code Table'!C:C,MATCH(N:N,'Issue Code Table'!A:A,0)),IF(M220="Critical",6,IF(M220="Significant",5,IF(M220="Moderate",3,2))))</f>
        <v>5</v>
      </c>
    </row>
    <row r="221" spans="1:27" s="73" customFormat="1" ht="275" x14ac:dyDescent="0.25">
      <c r="A221" s="270" t="s">
        <v>4643</v>
      </c>
      <c r="B221" s="271" t="s">
        <v>2331</v>
      </c>
      <c r="C221" s="272" t="s">
        <v>2332</v>
      </c>
      <c r="D221" s="272" t="s">
        <v>193</v>
      </c>
      <c r="E221" s="272" t="s">
        <v>4644</v>
      </c>
      <c r="F221" s="272" t="s">
        <v>4645</v>
      </c>
      <c r="G221" s="272" t="s">
        <v>4646</v>
      </c>
      <c r="H221" s="272" t="s">
        <v>2336</v>
      </c>
      <c r="I221" s="273"/>
      <c r="J221" s="248"/>
      <c r="K221" s="248" t="s">
        <v>2337</v>
      </c>
      <c r="L221" s="248"/>
      <c r="M221" s="277" t="s">
        <v>159</v>
      </c>
      <c r="N221" s="278" t="s">
        <v>2338</v>
      </c>
      <c r="O221" s="279" t="s">
        <v>2339</v>
      </c>
      <c r="P221" s="89"/>
      <c r="Q221" s="235" t="s">
        <v>2340</v>
      </c>
      <c r="R221" s="235" t="s">
        <v>2341</v>
      </c>
      <c r="S221" s="293" t="s">
        <v>2342</v>
      </c>
      <c r="T221" s="293" t="s">
        <v>4647</v>
      </c>
      <c r="U221" s="272" t="s">
        <v>4648</v>
      </c>
      <c r="V221" s="272" t="s">
        <v>4649</v>
      </c>
      <c r="W221" s="285" t="s">
        <v>219</v>
      </c>
      <c r="AA221" s="286">
        <f>IF(OR(J221="Fail",ISBLANK(J221)),INDEX('Issue Code Table'!C:C,MATCH(N:N,'Issue Code Table'!A:A,0)),IF(M221="Critical",6,IF(M221="Significant",5,IF(M221="Moderate",3,2))))</f>
        <v>5</v>
      </c>
    </row>
    <row r="222" spans="1:27" s="73" customFormat="1" ht="200" x14ac:dyDescent="0.25">
      <c r="A222" s="270" t="s">
        <v>4650</v>
      </c>
      <c r="B222" s="271" t="s">
        <v>1868</v>
      </c>
      <c r="C222" s="272" t="s">
        <v>1869</v>
      </c>
      <c r="D222" s="272" t="s">
        <v>193</v>
      </c>
      <c r="E222" s="272" t="s">
        <v>4651</v>
      </c>
      <c r="F222" s="272" t="s">
        <v>4652</v>
      </c>
      <c r="G222" s="272" t="s">
        <v>4653</v>
      </c>
      <c r="H222" s="272" t="s">
        <v>2349</v>
      </c>
      <c r="I222" s="273"/>
      <c r="J222" s="248"/>
      <c r="K222" s="248" t="s">
        <v>2350</v>
      </c>
      <c r="L222" s="248"/>
      <c r="M222" s="277" t="s">
        <v>199</v>
      </c>
      <c r="N222" s="278" t="s">
        <v>2351</v>
      </c>
      <c r="O222" s="279" t="s">
        <v>2352</v>
      </c>
      <c r="P222" s="89"/>
      <c r="Q222" s="235" t="s">
        <v>2353</v>
      </c>
      <c r="R222" s="235" t="s">
        <v>2354</v>
      </c>
      <c r="S222" s="293" t="s">
        <v>2355</v>
      </c>
      <c r="T222" s="293" t="s">
        <v>3675</v>
      </c>
      <c r="U222" s="272" t="s">
        <v>4654</v>
      </c>
      <c r="V222" s="272" t="s">
        <v>2357</v>
      </c>
      <c r="W222" s="293"/>
      <c r="AA222" s="286">
        <f>IF(OR(J222="Fail",ISBLANK(J222)),INDEX('Issue Code Table'!C:C,MATCH(N:N,'Issue Code Table'!A:A,0)),IF(M222="Critical",6,IF(M222="Significant",5,IF(M222="Moderate",3,2))))</f>
        <v>4</v>
      </c>
    </row>
    <row r="223" spans="1:27" s="73" customFormat="1" ht="125" x14ac:dyDescent="0.25">
      <c r="A223" s="270" t="s">
        <v>4655</v>
      </c>
      <c r="B223" s="271" t="s">
        <v>753</v>
      </c>
      <c r="C223" s="272" t="s">
        <v>754</v>
      </c>
      <c r="D223" s="272" t="s">
        <v>193</v>
      </c>
      <c r="E223" s="272" t="s">
        <v>2359</v>
      </c>
      <c r="F223" s="272" t="s">
        <v>4656</v>
      </c>
      <c r="G223" s="272" t="s">
        <v>4657</v>
      </c>
      <c r="H223" s="272" t="s">
        <v>2362</v>
      </c>
      <c r="I223" s="273"/>
      <c r="J223" s="248"/>
      <c r="K223" s="248" t="s">
        <v>2363</v>
      </c>
      <c r="L223" s="248"/>
      <c r="M223" s="277" t="s">
        <v>159</v>
      </c>
      <c r="N223" s="278" t="s">
        <v>186</v>
      </c>
      <c r="O223" s="279" t="s">
        <v>187</v>
      </c>
      <c r="P223" s="89"/>
      <c r="Q223" s="235" t="s">
        <v>2364</v>
      </c>
      <c r="R223" s="235" t="s">
        <v>2365</v>
      </c>
      <c r="S223" s="293" t="s">
        <v>2366</v>
      </c>
      <c r="T223" s="293" t="s">
        <v>4658</v>
      </c>
      <c r="U223" s="272" t="s">
        <v>4659</v>
      </c>
      <c r="V223" s="272" t="s">
        <v>2368</v>
      </c>
      <c r="W223" s="285" t="s">
        <v>219</v>
      </c>
      <c r="AA223" s="286">
        <f>IF(OR(J223="Fail",ISBLANK(J223)),INDEX('Issue Code Table'!C:C,MATCH(N:N,'Issue Code Table'!A:A,0)),IF(M223="Critical",6,IF(M223="Significant",5,IF(M223="Moderate",3,2))))</f>
        <v>6</v>
      </c>
    </row>
    <row r="224" spans="1:27" s="73" customFormat="1" ht="250" x14ac:dyDescent="0.25">
      <c r="A224" s="270" t="s">
        <v>4660</v>
      </c>
      <c r="B224" s="271" t="s">
        <v>191</v>
      </c>
      <c r="C224" s="272" t="s">
        <v>192</v>
      </c>
      <c r="D224" s="272" t="s">
        <v>193</v>
      </c>
      <c r="E224" s="272" t="s">
        <v>4661</v>
      </c>
      <c r="F224" s="272" t="s">
        <v>4662</v>
      </c>
      <c r="G224" s="272" t="s">
        <v>4663</v>
      </c>
      <c r="H224" s="272" t="s">
        <v>2373</v>
      </c>
      <c r="I224" s="273"/>
      <c r="J224" s="248"/>
      <c r="K224" s="248" t="s">
        <v>2374</v>
      </c>
      <c r="L224" s="248"/>
      <c r="M224" s="277" t="s">
        <v>199</v>
      </c>
      <c r="N224" s="278" t="s">
        <v>665</v>
      </c>
      <c r="O224" s="279" t="s">
        <v>666</v>
      </c>
      <c r="P224" s="89"/>
      <c r="Q224" s="235" t="s">
        <v>2364</v>
      </c>
      <c r="R224" s="235" t="s">
        <v>2375</v>
      </c>
      <c r="S224" s="293" t="s">
        <v>2376</v>
      </c>
      <c r="T224" s="293" t="s">
        <v>4664</v>
      </c>
      <c r="U224" s="272" t="s">
        <v>4665</v>
      </c>
      <c r="V224" s="272" t="s">
        <v>2378</v>
      </c>
      <c r="W224" s="293"/>
      <c r="AA224" s="286">
        <f>IF(OR(J224="Fail",ISBLANK(J224)),INDEX('Issue Code Table'!C:C,MATCH(N:N,'Issue Code Table'!A:A,0)),IF(M224="Critical",6,IF(M224="Significant",5,IF(M224="Moderate",3,2))))</f>
        <v>4</v>
      </c>
    </row>
    <row r="225" spans="1:27" s="73" customFormat="1" ht="400" x14ac:dyDescent="0.25">
      <c r="A225" s="270" t="s">
        <v>4666</v>
      </c>
      <c r="B225" s="271" t="s">
        <v>2380</v>
      </c>
      <c r="C225" s="272" t="s">
        <v>2381</v>
      </c>
      <c r="D225" s="272" t="s">
        <v>193</v>
      </c>
      <c r="E225" s="272" t="s">
        <v>2382</v>
      </c>
      <c r="F225" s="272" t="s">
        <v>4667</v>
      </c>
      <c r="G225" s="272" t="s">
        <v>4668</v>
      </c>
      <c r="H225" s="272" t="s">
        <v>2385</v>
      </c>
      <c r="I225" s="273"/>
      <c r="J225" s="248"/>
      <c r="K225" s="248" t="s">
        <v>2386</v>
      </c>
      <c r="L225" s="248"/>
      <c r="M225" s="277" t="s">
        <v>199</v>
      </c>
      <c r="N225" s="278" t="s">
        <v>2387</v>
      </c>
      <c r="O225" s="279" t="s">
        <v>2388</v>
      </c>
      <c r="P225" s="89"/>
      <c r="Q225" s="235" t="s">
        <v>2389</v>
      </c>
      <c r="R225" s="235" t="s">
        <v>2390</v>
      </c>
      <c r="S225" s="293" t="s">
        <v>2391</v>
      </c>
      <c r="T225" s="293" t="s">
        <v>3675</v>
      </c>
      <c r="U225" s="272" t="s">
        <v>4669</v>
      </c>
      <c r="V225" s="272" t="s">
        <v>4670</v>
      </c>
      <c r="W225" s="293"/>
      <c r="AA225" s="286">
        <f>IF(OR(J225="Fail",ISBLANK(J225)),INDEX('Issue Code Table'!C:C,MATCH(N:N,'Issue Code Table'!A:A,0)),IF(M225="Critical",6,IF(M225="Significant",5,IF(M225="Moderate",3,2))))</f>
        <v>5</v>
      </c>
    </row>
    <row r="226" spans="1:27" s="73" customFormat="1" ht="112.5" x14ac:dyDescent="0.25">
      <c r="A226" s="270" t="s">
        <v>4671</v>
      </c>
      <c r="B226" s="271" t="s">
        <v>1550</v>
      </c>
      <c r="C226" s="272" t="s">
        <v>1551</v>
      </c>
      <c r="D226" s="272" t="s">
        <v>193</v>
      </c>
      <c r="E226" s="272" t="s">
        <v>2395</v>
      </c>
      <c r="F226" s="272" t="s">
        <v>4672</v>
      </c>
      <c r="G226" s="272" t="s">
        <v>4673</v>
      </c>
      <c r="H226" s="272" t="s">
        <v>2398</v>
      </c>
      <c r="I226" s="273"/>
      <c r="J226" s="248"/>
      <c r="K226" s="248" t="s">
        <v>2399</v>
      </c>
      <c r="L226" s="248"/>
      <c r="M226" s="277" t="s">
        <v>199</v>
      </c>
      <c r="N226" s="278" t="s">
        <v>2400</v>
      </c>
      <c r="O226" s="279" t="s">
        <v>2401</v>
      </c>
      <c r="P226" s="89"/>
      <c r="Q226" s="235" t="s">
        <v>2402</v>
      </c>
      <c r="R226" s="235" t="s">
        <v>2403</v>
      </c>
      <c r="S226" s="293" t="s">
        <v>2404</v>
      </c>
      <c r="T226" s="293" t="s">
        <v>4674</v>
      </c>
      <c r="U226" s="272" t="s">
        <v>4675</v>
      </c>
      <c r="V226" s="272" t="s">
        <v>2406</v>
      </c>
      <c r="W226" s="293"/>
      <c r="AA226" s="286">
        <f>IF(OR(J226="Fail",ISBLANK(J226)),INDEX('Issue Code Table'!C:C,MATCH(N:N,'Issue Code Table'!A:A,0)),IF(M226="Critical",6,IF(M226="Significant",5,IF(M226="Moderate",3,2))))</f>
        <v>5</v>
      </c>
    </row>
    <row r="227" spans="1:27" s="73" customFormat="1" ht="112.5" x14ac:dyDescent="0.25">
      <c r="A227" s="270" t="s">
        <v>4676</v>
      </c>
      <c r="B227" s="271" t="s">
        <v>1550</v>
      </c>
      <c r="C227" s="272" t="s">
        <v>1551</v>
      </c>
      <c r="D227" s="272" t="s">
        <v>193</v>
      </c>
      <c r="E227" s="272" t="s">
        <v>2408</v>
      </c>
      <c r="F227" s="272" t="s">
        <v>4677</v>
      </c>
      <c r="G227" s="272" t="s">
        <v>4678</v>
      </c>
      <c r="H227" s="272" t="s">
        <v>2411</v>
      </c>
      <c r="I227" s="273"/>
      <c r="J227" s="248"/>
      <c r="K227" s="248" t="s">
        <v>2412</v>
      </c>
      <c r="L227" s="248"/>
      <c r="M227" s="277" t="s">
        <v>199</v>
      </c>
      <c r="N227" s="278" t="s">
        <v>2400</v>
      </c>
      <c r="O227" s="279" t="s">
        <v>2401</v>
      </c>
      <c r="P227" s="89"/>
      <c r="Q227" s="235" t="s">
        <v>2402</v>
      </c>
      <c r="R227" s="235" t="s">
        <v>2413</v>
      </c>
      <c r="S227" s="293" t="s">
        <v>2414</v>
      </c>
      <c r="T227" s="293" t="s">
        <v>4679</v>
      </c>
      <c r="U227" s="272" t="s">
        <v>4680</v>
      </c>
      <c r="V227" s="272" t="s">
        <v>2416</v>
      </c>
      <c r="W227" s="293"/>
      <c r="AA227" s="286">
        <f>IF(OR(J227="Fail",ISBLANK(J227)),INDEX('Issue Code Table'!C:C,MATCH(N:N,'Issue Code Table'!A:A,0)),IF(M227="Critical",6,IF(M227="Significant",5,IF(M227="Moderate",3,2))))</f>
        <v>5</v>
      </c>
    </row>
    <row r="228" spans="1:27" s="73" customFormat="1" ht="87.5" x14ac:dyDescent="0.25">
      <c r="A228" s="270" t="s">
        <v>4681</v>
      </c>
      <c r="B228" s="293" t="s">
        <v>304</v>
      </c>
      <c r="C228" s="272" t="s">
        <v>305</v>
      </c>
      <c r="D228" s="272" t="s">
        <v>193</v>
      </c>
      <c r="E228" s="272" t="s">
        <v>4682</v>
      </c>
      <c r="F228" s="272" t="s">
        <v>4683</v>
      </c>
      <c r="G228" s="272" t="s">
        <v>4684</v>
      </c>
      <c r="H228" s="272" t="s">
        <v>2421</v>
      </c>
      <c r="I228" s="273"/>
      <c r="J228" s="248"/>
      <c r="K228" s="248" t="s">
        <v>2422</v>
      </c>
      <c r="L228" s="248"/>
      <c r="M228" s="277" t="s">
        <v>159</v>
      </c>
      <c r="N228" s="278" t="s">
        <v>686</v>
      </c>
      <c r="O228" s="279" t="s">
        <v>687</v>
      </c>
      <c r="P228" s="89"/>
      <c r="Q228" s="235" t="s">
        <v>2402</v>
      </c>
      <c r="R228" s="235" t="s">
        <v>2423</v>
      </c>
      <c r="S228" s="293" t="s">
        <v>2424</v>
      </c>
      <c r="T228" s="293" t="s">
        <v>4685</v>
      </c>
      <c r="U228" s="272" t="s">
        <v>4686</v>
      </c>
      <c r="V228" s="272" t="s">
        <v>2426</v>
      </c>
      <c r="W228" s="285" t="s">
        <v>219</v>
      </c>
      <c r="AA228" s="286">
        <f>IF(OR(J228="Fail",ISBLANK(J228)),INDEX('Issue Code Table'!C:C,MATCH(N:N,'Issue Code Table'!A:A,0)),IF(M228="Critical",6,IF(M228="Significant",5,IF(M228="Moderate",3,2))))</f>
        <v>5</v>
      </c>
    </row>
    <row r="229" spans="1:27" s="73" customFormat="1" ht="112.5" x14ac:dyDescent="0.25">
      <c r="A229" s="270" t="s">
        <v>4687</v>
      </c>
      <c r="B229" s="271" t="s">
        <v>327</v>
      </c>
      <c r="C229" s="272" t="s">
        <v>328</v>
      </c>
      <c r="D229" s="272" t="s">
        <v>193</v>
      </c>
      <c r="E229" s="272" t="s">
        <v>4688</v>
      </c>
      <c r="F229" s="272" t="s">
        <v>4689</v>
      </c>
      <c r="G229" s="272" t="s">
        <v>4690</v>
      </c>
      <c r="H229" s="272" t="s">
        <v>2431</v>
      </c>
      <c r="I229" s="273"/>
      <c r="J229" s="248"/>
      <c r="K229" s="248" t="s">
        <v>2432</v>
      </c>
      <c r="L229" s="248"/>
      <c r="M229" s="277" t="s">
        <v>199</v>
      </c>
      <c r="N229" s="278" t="s">
        <v>2400</v>
      </c>
      <c r="O229" s="279" t="s">
        <v>2401</v>
      </c>
      <c r="P229" s="89"/>
      <c r="Q229" s="235" t="s">
        <v>2402</v>
      </c>
      <c r="R229" s="235" t="s">
        <v>2433</v>
      </c>
      <c r="S229" s="293" t="s">
        <v>2434</v>
      </c>
      <c r="T229" s="293" t="s">
        <v>3675</v>
      </c>
      <c r="U229" s="272" t="s">
        <v>4691</v>
      </c>
      <c r="V229" s="272" t="s">
        <v>2436</v>
      </c>
      <c r="W229" s="293"/>
      <c r="AA229" s="286">
        <f>IF(OR(J229="Fail",ISBLANK(J229)),INDEX('Issue Code Table'!C:C,MATCH(N:N,'Issue Code Table'!A:A,0)),IF(M229="Critical",6,IF(M229="Significant",5,IF(M229="Moderate",3,2))))</f>
        <v>5</v>
      </c>
    </row>
    <row r="230" spans="1:27" s="73" customFormat="1" ht="100" x14ac:dyDescent="0.25">
      <c r="A230" s="270" t="s">
        <v>4692</v>
      </c>
      <c r="B230" s="271" t="s">
        <v>1550</v>
      </c>
      <c r="C230" s="272" t="s">
        <v>1551</v>
      </c>
      <c r="D230" s="272" t="s">
        <v>193</v>
      </c>
      <c r="E230" s="272" t="s">
        <v>4693</v>
      </c>
      <c r="F230" s="272" t="s">
        <v>4694</v>
      </c>
      <c r="G230" s="272" t="s">
        <v>4695</v>
      </c>
      <c r="H230" s="272" t="s">
        <v>2441</v>
      </c>
      <c r="I230" s="273"/>
      <c r="J230" s="248"/>
      <c r="K230" s="248" t="s">
        <v>2442</v>
      </c>
      <c r="L230" s="248"/>
      <c r="M230" s="277" t="s">
        <v>159</v>
      </c>
      <c r="N230" s="278" t="s">
        <v>686</v>
      </c>
      <c r="O230" s="279" t="s">
        <v>687</v>
      </c>
      <c r="P230" s="89"/>
      <c r="Q230" s="235" t="s">
        <v>2443</v>
      </c>
      <c r="R230" s="235" t="s">
        <v>2444</v>
      </c>
      <c r="S230" s="293" t="s">
        <v>2445</v>
      </c>
      <c r="T230" s="293" t="s">
        <v>4696</v>
      </c>
      <c r="U230" s="272" t="s">
        <v>4697</v>
      </c>
      <c r="V230" s="272" t="s">
        <v>2447</v>
      </c>
      <c r="W230" s="285" t="s">
        <v>219</v>
      </c>
      <c r="AA230" s="286">
        <f>IF(OR(J230="Fail",ISBLANK(J230)),INDEX('Issue Code Table'!C:C,MATCH(N:N,'Issue Code Table'!A:A,0)),IF(M230="Critical",6,IF(M230="Significant",5,IF(M230="Moderate",3,2))))</f>
        <v>5</v>
      </c>
    </row>
    <row r="231" spans="1:27" s="73" customFormat="1" ht="100" x14ac:dyDescent="0.25">
      <c r="A231" s="270" t="s">
        <v>4698</v>
      </c>
      <c r="B231" s="271" t="s">
        <v>1550</v>
      </c>
      <c r="C231" s="272" t="s">
        <v>1551</v>
      </c>
      <c r="D231" s="272" t="s">
        <v>193</v>
      </c>
      <c r="E231" s="272" t="s">
        <v>4699</v>
      </c>
      <c r="F231" s="272" t="s">
        <v>4700</v>
      </c>
      <c r="G231" s="272" t="s">
        <v>4701</v>
      </c>
      <c r="H231" s="272" t="s">
        <v>2452</v>
      </c>
      <c r="I231" s="273"/>
      <c r="J231" s="248"/>
      <c r="K231" s="248" t="s">
        <v>2453</v>
      </c>
      <c r="L231" s="248"/>
      <c r="M231" s="277" t="s">
        <v>159</v>
      </c>
      <c r="N231" s="278" t="s">
        <v>686</v>
      </c>
      <c r="O231" s="279" t="s">
        <v>687</v>
      </c>
      <c r="P231" s="89"/>
      <c r="Q231" s="235" t="s">
        <v>2443</v>
      </c>
      <c r="R231" s="235" t="s">
        <v>2454</v>
      </c>
      <c r="S231" s="293" t="s">
        <v>2455</v>
      </c>
      <c r="T231" s="293" t="s">
        <v>4702</v>
      </c>
      <c r="U231" s="272" t="s">
        <v>4703</v>
      </c>
      <c r="V231" s="272" t="s">
        <v>2457</v>
      </c>
      <c r="W231" s="285" t="s">
        <v>219</v>
      </c>
      <c r="AA231" s="286">
        <f>IF(OR(J231="Fail",ISBLANK(J231)),INDEX('Issue Code Table'!C:C,MATCH(N:N,'Issue Code Table'!A:A,0)),IF(M231="Critical",6,IF(M231="Significant",5,IF(M231="Moderate",3,2))))</f>
        <v>5</v>
      </c>
    </row>
    <row r="232" spans="1:27" s="73" customFormat="1" ht="100" x14ac:dyDescent="0.25">
      <c r="A232" s="270" t="s">
        <v>4704</v>
      </c>
      <c r="B232" s="293" t="s">
        <v>304</v>
      </c>
      <c r="C232" s="272" t="s">
        <v>305</v>
      </c>
      <c r="D232" s="272" t="s">
        <v>193</v>
      </c>
      <c r="E232" s="272" t="s">
        <v>4705</v>
      </c>
      <c r="F232" s="272" t="s">
        <v>4706</v>
      </c>
      <c r="G232" s="272" t="s">
        <v>4707</v>
      </c>
      <c r="H232" s="272" t="s">
        <v>2462</v>
      </c>
      <c r="I232" s="273"/>
      <c r="J232" s="248"/>
      <c r="K232" s="248" t="s">
        <v>2463</v>
      </c>
      <c r="L232" s="248"/>
      <c r="M232" s="277" t="s">
        <v>159</v>
      </c>
      <c r="N232" s="278" t="s">
        <v>686</v>
      </c>
      <c r="O232" s="279" t="s">
        <v>687</v>
      </c>
      <c r="P232" s="89"/>
      <c r="Q232" s="235" t="s">
        <v>2464</v>
      </c>
      <c r="R232" s="235" t="s">
        <v>2465</v>
      </c>
      <c r="S232" s="293" t="s">
        <v>2466</v>
      </c>
      <c r="T232" s="293" t="s">
        <v>4708</v>
      </c>
      <c r="U232" s="272" t="s">
        <v>4709</v>
      </c>
      <c r="V232" s="272" t="s">
        <v>2468</v>
      </c>
      <c r="W232" s="285" t="s">
        <v>219</v>
      </c>
      <c r="AA232" s="286">
        <f>IF(OR(J232="Fail",ISBLANK(J232)),INDEX('Issue Code Table'!C:C,MATCH(N:N,'Issue Code Table'!A:A,0)),IF(M232="Critical",6,IF(M232="Significant",5,IF(M232="Moderate",3,2))))</f>
        <v>5</v>
      </c>
    </row>
    <row r="233" spans="1:27" s="73" customFormat="1" ht="100" x14ac:dyDescent="0.25">
      <c r="A233" s="270" t="s">
        <v>4710</v>
      </c>
      <c r="B233" s="293" t="s">
        <v>304</v>
      </c>
      <c r="C233" s="272" t="s">
        <v>305</v>
      </c>
      <c r="D233" s="272" t="s">
        <v>193</v>
      </c>
      <c r="E233" s="272" t="s">
        <v>4711</v>
      </c>
      <c r="F233" s="272" t="s">
        <v>4712</v>
      </c>
      <c r="G233" s="272" t="s">
        <v>4713</v>
      </c>
      <c r="H233" s="272" t="s">
        <v>2473</v>
      </c>
      <c r="I233" s="273"/>
      <c r="J233" s="248"/>
      <c r="K233" s="248" t="s">
        <v>2474</v>
      </c>
      <c r="L233" s="248"/>
      <c r="M233" s="277" t="s">
        <v>159</v>
      </c>
      <c r="N233" s="278" t="s">
        <v>686</v>
      </c>
      <c r="O233" s="279" t="s">
        <v>687</v>
      </c>
      <c r="P233" s="89"/>
      <c r="Q233" s="235" t="s">
        <v>2464</v>
      </c>
      <c r="R233" s="235" t="s">
        <v>2475</v>
      </c>
      <c r="S233" s="293" t="s">
        <v>2476</v>
      </c>
      <c r="T233" s="293" t="s">
        <v>4714</v>
      </c>
      <c r="U233" s="272" t="s">
        <v>4715</v>
      </c>
      <c r="V233" s="272" t="s">
        <v>2478</v>
      </c>
      <c r="W233" s="285" t="s">
        <v>219</v>
      </c>
      <c r="AA233" s="286">
        <f>IF(OR(J233="Fail",ISBLANK(J233)),INDEX('Issue Code Table'!C:C,MATCH(N:N,'Issue Code Table'!A:A,0)),IF(M233="Critical",6,IF(M233="Significant",5,IF(M233="Moderate",3,2))))</f>
        <v>5</v>
      </c>
    </row>
    <row r="234" spans="1:27" s="73" customFormat="1" ht="100" x14ac:dyDescent="0.25">
      <c r="A234" s="270" t="s">
        <v>4716</v>
      </c>
      <c r="B234" s="293" t="s">
        <v>304</v>
      </c>
      <c r="C234" s="272" t="s">
        <v>305</v>
      </c>
      <c r="D234" s="272" t="s">
        <v>193</v>
      </c>
      <c r="E234" s="272" t="s">
        <v>4717</v>
      </c>
      <c r="F234" s="272" t="s">
        <v>4718</v>
      </c>
      <c r="G234" s="272" t="s">
        <v>4719</v>
      </c>
      <c r="H234" s="272" t="s">
        <v>2483</v>
      </c>
      <c r="I234" s="273"/>
      <c r="J234" s="248"/>
      <c r="K234" s="248" t="s">
        <v>2484</v>
      </c>
      <c r="L234" s="248"/>
      <c r="M234" s="277" t="s">
        <v>159</v>
      </c>
      <c r="N234" s="278" t="s">
        <v>686</v>
      </c>
      <c r="O234" s="279" t="s">
        <v>687</v>
      </c>
      <c r="P234" s="89"/>
      <c r="Q234" s="235" t="s">
        <v>2464</v>
      </c>
      <c r="R234" s="235" t="s">
        <v>2485</v>
      </c>
      <c r="S234" s="293" t="s">
        <v>2486</v>
      </c>
      <c r="T234" s="293" t="s">
        <v>4720</v>
      </c>
      <c r="U234" s="272" t="s">
        <v>4721</v>
      </c>
      <c r="V234" s="272" t="s">
        <v>2488</v>
      </c>
      <c r="W234" s="285" t="s">
        <v>219</v>
      </c>
      <c r="AA234" s="286">
        <f>IF(OR(J234="Fail",ISBLANK(J234)),INDEX('Issue Code Table'!C:C,MATCH(N:N,'Issue Code Table'!A:A,0)),IF(M234="Critical",6,IF(M234="Significant",5,IF(M234="Moderate",3,2))))</f>
        <v>5</v>
      </c>
    </row>
    <row r="235" spans="1:27" s="73" customFormat="1" ht="100" x14ac:dyDescent="0.25">
      <c r="A235" s="270" t="s">
        <v>4722</v>
      </c>
      <c r="B235" s="293" t="s">
        <v>304</v>
      </c>
      <c r="C235" s="272" t="s">
        <v>305</v>
      </c>
      <c r="D235" s="272" t="s">
        <v>193</v>
      </c>
      <c r="E235" s="272" t="s">
        <v>4723</v>
      </c>
      <c r="F235" s="272" t="s">
        <v>4724</v>
      </c>
      <c r="G235" s="272" t="s">
        <v>4725</v>
      </c>
      <c r="H235" s="272" t="s">
        <v>2493</v>
      </c>
      <c r="I235" s="273"/>
      <c r="J235" s="248"/>
      <c r="K235" s="248" t="s">
        <v>2494</v>
      </c>
      <c r="L235" s="248"/>
      <c r="M235" s="277" t="s">
        <v>159</v>
      </c>
      <c r="N235" s="278" t="s">
        <v>686</v>
      </c>
      <c r="O235" s="279" t="s">
        <v>687</v>
      </c>
      <c r="P235" s="89"/>
      <c r="Q235" s="235" t="s">
        <v>2464</v>
      </c>
      <c r="R235" s="235" t="s">
        <v>2495</v>
      </c>
      <c r="S235" s="293" t="s">
        <v>2486</v>
      </c>
      <c r="T235" s="293" t="s">
        <v>3675</v>
      </c>
      <c r="U235" s="272" t="s">
        <v>4726</v>
      </c>
      <c r="V235" s="272" t="s">
        <v>2497</v>
      </c>
      <c r="W235" s="285" t="s">
        <v>219</v>
      </c>
      <c r="AA235" s="286">
        <f>IF(OR(J235="Fail",ISBLANK(J235)),INDEX('Issue Code Table'!C:C,MATCH(N:N,'Issue Code Table'!A:A,0)),IF(M235="Critical",6,IF(M235="Significant",5,IF(M235="Moderate",3,2))))</f>
        <v>5</v>
      </c>
    </row>
    <row r="236" spans="1:27" s="73" customFormat="1" ht="100" x14ac:dyDescent="0.25">
      <c r="A236" s="270" t="s">
        <v>4727</v>
      </c>
      <c r="B236" s="271" t="s">
        <v>327</v>
      </c>
      <c r="C236" s="272" t="s">
        <v>328</v>
      </c>
      <c r="D236" s="272" t="s">
        <v>193</v>
      </c>
      <c r="E236" s="272" t="s">
        <v>4728</v>
      </c>
      <c r="F236" s="272" t="s">
        <v>4729</v>
      </c>
      <c r="G236" s="272" t="s">
        <v>4730</v>
      </c>
      <c r="H236" s="272" t="s">
        <v>2502</v>
      </c>
      <c r="I236" s="273"/>
      <c r="J236" s="248"/>
      <c r="K236" s="248" t="s">
        <v>2503</v>
      </c>
      <c r="L236" s="248"/>
      <c r="M236" s="277" t="s">
        <v>199</v>
      </c>
      <c r="N236" s="278" t="s">
        <v>686</v>
      </c>
      <c r="O236" s="279" t="s">
        <v>687</v>
      </c>
      <c r="P236" s="89"/>
      <c r="Q236" s="235" t="s">
        <v>2464</v>
      </c>
      <c r="R236" s="235" t="s">
        <v>2504</v>
      </c>
      <c r="S236" s="293" t="s">
        <v>2505</v>
      </c>
      <c r="T236" s="293" t="s">
        <v>4731</v>
      </c>
      <c r="U236" s="272" t="s">
        <v>4732</v>
      </c>
      <c r="V236" s="272" t="s">
        <v>2507</v>
      </c>
      <c r="W236" s="293"/>
      <c r="AA236" s="286">
        <f>IF(OR(J236="Fail",ISBLANK(J236)),INDEX('Issue Code Table'!C:C,MATCH(N:N,'Issue Code Table'!A:A,0)),IF(M236="Critical",6,IF(M236="Significant",5,IF(M236="Moderate",3,2))))</f>
        <v>5</v>
      </c>
    </row>
    <row r="237" spans="1:27" s="73" customFormat="1" ht="100" x14ac:dyDescent="0.25">
      <c r="A237" s="270" t="s">
        <v>4733</v>
      </c>
      <c r="B237" s="271" t="s">
        <v>805</v>
      </c>
      <c r="C237" s="272" t="s">
        <v>806</v>
      </c>
      <c r="D237" s="272" t="s">
        <v>193</v>
      </c>
      <c r="E237" s="272" t="s">
        <v>4734</v>
      </c>
      <c r="F237" s="272" t="s">
        <v>4735</v>
      </c>
      <c r="G237" s="272" t="s">
        <v>4736</v>
      </c>
      <c r="H237" s="272" t="s">
        <v>2512</v>
      </c>
      <c r="I237" s="273"/>
      <c r="J237" s="248"/>
      <c r="K237" s="248" t="s">
        <v>2513</v>
      </c>
      <c r="L237" s="248"/>
      <c r="M237" s="277" t="s">
        <v>159</v>
      </c>
      <c r="N237" s="278" t="s">
        <v>686</v>
      </c>
      <c r="O237" s="279" t="s">
        <v>687</v>
      </c>
      <c r="P237" s="89"/>
      <c r="Q237" s="235" t="s">
        <v>2464</v>
      </c>
      <c r="R237" s="235" t="s">
        <v>2514</v>
      </c>
      <c r="S237" s="293" t="s">
        <v>2515</v>
      </c>
      <c r="T237" s="293" t="s">
        <v>4737</v>
      </c>
      <c r="U237" s="272" t="s">
        <v>4738</v>
      </c>
      <c r="V237" s="272" t="s">
        <v>2517</v>
      </c>
      <c r="W237" s="285" t="s">
        <v>219</v>
      </c>
      <c r="AA237" s="286">
        <f>IF(OR(J237="Fail",ISBLANK(J237)),INDEX('Issue Code Table'!C:C,MATCH(N:N,'Issue Code Table'!A:A,0)),IF(M237="Critical",6,IF(M237="Significant",5,IF(M237="Moderate",3,2))))</f>
        <v>5</v>
      </c>
    </row>
    <row r="238" spans="1:27" s="73" customFormat="1" ht="162.5" x14ac:dyDescent="0.25">
      <c r="A238" s="270" t="s">
        <v>4739</v>
      </c>
      <c r="B238" s="271" t="s">
        <v>327</v>
      </c>
      <c r="C238" s="272" t="s">
        <v>328</v>
      </c>
      <c r="D238" s="272" t="s">
        <v>193</v>
      </c>
      <c r="E238" s="272" t="s">
        <v>4740</v>
      </c>
      <c r="F238" s="272" t="s">
        <v>4741</v>
      </c>
      <c r="G238" s="272" t="s">
        <v>4742</v>
      </c>
      <c r="H238" s="272" t="s">
        <v>2522</v>
      </c>
      <c r="I238" s="273"/>
      <c r="J238" s="248"/>
      <c r="K238" s="248" t="s">
        <v>2523</v>
      </c>
      <c r="L238" s="248"/>
      <c r="M238" s="277" t="s">
        <v>159</v>
      </c>
      <c r="N238" s="278" t="s">
        <v>1018</v>
      </c>
      <c r="O238" s="279" t="s">
        <v>1019</v>
      </c>
      <c r="P238" s="89"/>
      <c r="Q238" s="235" t="s">
        <v>2464</v>
      </c>
      <c r="R238" s="235" t="s">
        <v>2524</v>
      </c>
      <c r="S238" s="293" t="s">
        <v>2525</v>
      </c>
      <c r="T238" s="293" t="s">
        <v>3675</v>
      </c>
      <c r="U238" s="272" t="s">
        <v>4743</v>
      </c>
      <c r="V238" s="272" t="s">
        <v>2527</v>
      </c>
      <c r="W238" s="285" t="s">
        <v>219</v>
      </c>
      <c r="AA238" s="286">
        <f>IF(OR(J238="Fail",ISBLANK(J238)),INDEX('Issue Code Table'!C:C,MATCH(N:N,'Issue Code Table'!A:A,0)),IF(M238="Critical",6,IF(M238="Significant",5,IF(M238="Moderate",3,2))))</f>
        <v>5</v>
      </c>
    </row>
    <row r="239" spans="1:27" s="73" customFormat="1" ht="100" x14ac:dyDescent="0.25">
      <c r="A239" s="270" t="s">
        <v>4744</v>
      </c>
      <c r="B239" s="243" t="s">
        <v>327</v>
      </c>
      <c r="C239" s="272" t="s">
        <v>817</v>
      </c>
      <c r="D239" s="272" t="s">
        <v>193</v>
      </c>
      <c r="E239" s="272" t="s">
        <v>4745</v>
      </c>
      <c r="F239" s="272" t="s">
        <v>4746</v>
      </c>
      <c r="G239" s="272" t="s">
        <v>4747</v>
      </c>
      <c r="H239" s="273" t="s">
        <v>2532</v>
      </c>
      <c r="I239" s="273"/>
      <c r="J239" s="248"/>
      <c r="K239" s="275" t="s">
        <v>2533</v>
      </c>
      <c r="L239" s="248"/>
      <c r="M239" s="277" t="s">
        <v>199</v>
      </c>
      <c r="N239" s="278" t="s">
        <v>1308</v>
      </c>
      <c r="O239" s="279" t="s">
        <v>1309</v>
      </c>
      <c r="P239" s="89"/>
      <c r="Q239" s="235" t="s">
        <v>2534</v>
      </c>
      <c r="R239" s="235" t="s">
        <v>2535</v>
      </c>
      <c r="S239" s="293" t="s">
        <v>2536</v>
      </c>
      <c r="T239" s="293" t="s">
        <v>4748</v>
      </c>
      <c r="U239" s="272" t="s">
        <v>4749</v>
      </c>
      <c r="V239" s="272" t="s">
        <v>2538</v>
      </c>
      <c r="W239" s="293"/>
      <c r="AA239" s="286">
        <f>IF(OR(J239="Fail",ISBLANK(J239)),INDEX('Issue Code Table'!C:C,MATCH(N:N,'Issue Code Table'!A:A,0)),IF(M239="Critical",6,IF(M239="Significant",5,IF(M239="Moderate",3,2))))</f>
        <v>3</v>
      </c>
    </row>
    <row r="240" spans="1:27" s="73" customFormat="1" ht="100" x14ac:dyDescent="0.25">
      <c r="A240" s="270" t="s">
        <v>4750</v>
      </c>
      <c r="B240" s="271" t="s">
        <v>327</v>
      </c>
      <c r="C240" s="272" t="s">
        <v>328</v>
      </c>
      <c r="D240" s="272" t="s">
        <v>193</v>
      </c>
      <c r="E240" s="272" t="s">
        <v>4751</v>
      </c>
      <c r="F240" s="272" t="s">
        <v>4746</v>
      </c>
      <c r="G240" s="272" t="s">
        <v>4752</v>
      </c>
      <c r="H240" s="272" t="s">
        <v>2542</v>
      </c>
      <c r="I240" s="273"/>
      <c r="J240" s="248"/>
      <c r="K240" s="248" t="s">
        <v>2543</v>
      </c>
      <c r="L240" s="248"/>
      <c r="M240" s="277" t="s">
        <v>199</v>
      </c>
      <c r="N240" s="278" t="s">
        <v>1320</v>
      </c>
      <c r="O240" s="279" t="s">
        <v>2116</v>
      </c>
      <c r="P240" s="89"/>
      <c r="Q240" s="235" t="s">
        <v>2534</v>
      </c>
      <c r="R240" s="235" t="s">
        <v>2544</v>
      </c>
      <c r="S240" s="293" t="s">
        <v>2545</v>
      </c>
      <c r="T240" s="293" t="s">
        <v>4753</v>
      </c>
      <c r="U240" s="272" t="s">
        <v>4754</v>
      </c>
      <c r="V240" s="272" t="s">
        <v>2547</v>
      </c>
      <c r="W240" s="293"/>
      <c r="AA240" s="286">
        <f>IF(OR(J240="Fail",ISBLANK(J240)),INDEX('Issue Code Table'!C:C,MATCH(N:N,'Issue Code Table'!A:A,0)),IF(M240="Critical",6,IF(M240="Significant",5,IF(M240="Moderate",3,2))))</f>
        <v>5</v>
      </c>
    </row>
    <row r="241" spans="1:27" s="73" customFormat="1" ht="100" x14ac:dyDescent="0.25">
      <c r="A241" s="270" t="s">
        <v>4755</v>
      </c>
      <c r="B241" s="271" t="s">
        <v>191</v>
      </c>
      <c r="C241" s="272" t="s">
        <v>192</v>
      </c>
      <c r="D241" s="272" t="s">
        <v>193</v>
      </c>
      <c r="E241" s="272" t="s">
        <v>4756</v>
      </c>
      <c r="F241" s="272" t="s">
        <v>4757</v>
      </c>
      <c r="G241" s="272" t="s">
        <v>4758</v>
      </c>
      <c r="H241" s="272" t="s">
        <v>2552</v>
      </c>
      <c r="I241" s="273"/>
      <c r="J241" s="248"/>
      <c r="K241" s="248" t="s">
        <v>2553</v>
      </c>
      <c r="L241" s="248"/>
      <c r="M241" s="277" t="s">
        <v>159</v>
      </c>
      <c r="N241" s="278" t="s">
        <v>686</v>
      </c>
      <c r="O241" s="279" t="s">
        <v>687</v>
      </c>
      <c r="P241" s="89"/>
      <c r="Q241" s="235" t="s">
        <v>2534</v>
      </c>
      <c r="R241" s="235" t="s">
        <v>2554</v>
      </c>
      <c r="S241" s="293" t="s">
        <v>2555</v>
      </c>
      <c r="T241" s="293" t="s">
        <v>3675</v>
      </c>
      <c r="U241" s="272" t="s">
        <v>4759</v>
      </c>
      <c r="V241" s="272" t="s">
        <v>4760</v>
      </c>
      <c r="W241" s="285" t="s">
        <v>219</v>
      </c>
      <c r="AA241" s="286">
        <f>IF(OR(J241="Fail",ISBLANK(J241)),INDEX('Issue Code Table'!C:C,MATCH(N:N,'Issue Code Table'!A:A,0)),IF(M241="Critical",6,IF(M241="Significant",5,IF(M241="Moderate",3,2))))</f>
        <v>5</v>
      </c>
    </row>
    <row r="242" spans="1:27" s="73" customFormat="1" ht="100" x14ac:dyDescent="0.25">
      <c r="A242" s="270" t="s">
        <v>4761</v>
      </c>
      <c r="B242" s="271" t="s">
        <v>191</v>
      </c>
      <c r="C242" s="272" t="s">
        <v>192</v>
      </c>
      <c r="D242" s="272" t="s">
        <v>193</v>
      </c>
      <c r="E242" s="272" t="s">
        <v>4762</v>
      </c>
      <c r="F242" s="272" t="s">
        <v>4757</v>
      </c>
      <c r="G242" s="272" t="s">
        <v>4763</v>
      </c>
      <c r="H242" s="272" t="s">
        <v>2561</v>
      </c>
      <c r="I242" s="273"/>
      <c r="J242" s="248"/>
      <c r="K242" s="248" t="s">
        <v>2562</v>
      </c>
      <c r="L242" s="248"/>
      <c r="M242" s="277" t="s">
        <v>159</v>
      </c>
      <c r="N242" s="278" t="s">
        <v>686</v>
      </c>
      <c r="O242" s="279" t="s">
        <v>2563</v>
      </c>
      <c r="P242" s="89"/>
      <c r="Q242" s="235" t="s">
        <v>2534</v>
      </c>
      <c r="R242" s="235" t="s">
        <v>2564</v>
      </c>
      <c r="S242" s="293" t="s">
        <v>2555</v>
      </c>
      <c r="T242" s="293" t="s">
        <v>3675</v>
      </c>
      <c r="U242" s="272" t="s">
        <v>4764</v>
      </c>
      <c r="V242" s="272" t="s">
        <v>4765</v>
      </c>
      <c r="W242" s="285" t="s">
        <v>219</v>
      </c>
      <c r="AA242" s="286">
        <f>IF(OR(J242="Fail",ISBLANK(J242)),INDEX('Issue Code Table'!C:C,MATCH(N:N,'Issue Code Table'!A:A,0)),IF(M242="Critical",6,IF(M242="Significant",5,IF(M242="Moderate",3,2))))</f>
        <v>5</v>
      </c>
    </row>
    <row r="243" spans="1:27" s="73" customFormat="1" ht="112.5" x14ac:dyDescent="0.25">
      <c r="A243" s="270" t="s">
        <v>4766</v>
      </c>
      <c r="B243" s="271" t="s">
        <v>1550</v>
      </c>
      <c r="C243" s="272" t="s">
        <v>1551</v>
      </c>
      <c r="D243" s="272" t="s">
        <v>193</v>
      </c>
      <c r="E243" s="272" t="s">
        <v>4767</v>
      </c>
      <c r="F243" s="272" t="s">
        <v>4768</v>
      </c>
      <c r="G243" s="272" t="s">
        <v>4769</v>
      </c>
      <c r="H243" s="272" t="s">
        <v>2571</v>
      </c>
      <c r="I243" s="273"/>
      <c r="J243" s="248"/>
      <c r="K243" s="248" t="s">
        <v>2572</v>
      </c>
      <c r="L243" s="248"/>
      <c r="M243" s="277" t="s">
        <v>159</v>
      </c>
      <c r="N243" s="278" t="s">
        <v>2573</v>
      </c>
      <c r="O243" s="279" t="s">
        <v>2574</v>
      </c>
      <c r="P243" s="89"/>
      <c r="Q243" s="235" t="s">
        <v>2575</v>
      </c>
      <c r="R243" s="235" t="s">
        <v>2576</v>
      </c>
      <c r="S243" s="293" t="s">
        <v>2577</v>
      </c>
      <c r="T243" s="293" t="s">
        <v>3675</v>
      </c>
      <c r="U243" s="272" t="s">
        <v>4770</v>
      </c>
      <c r="V243" s="272" t="s">
        <v>2579</v>
      </c>
      <c r="W243" s="285" t="s">
        <v>219</v>
      </c>
      <c r="AA243" s="286">
        <f>IF(OR(J243="Fail",ISBLANK(J243)),INDEX('Issue Code Table'!C:C,MATCH(N:N,'Issue Code Table'!A:A,0)),IF(M243="Critical",6,IF(M243="Significant",5,IF(M243="Moderate",3,2))))</f>
        <v>6</v>
      </c>
    </row>
    <row r="244" spans="1:27" s="73" customFormat="1" ht="100" x14ac:dyDescent="0.25">
      <c r="A244" s="270" t="s">
        <v>4771</v>
      </c>
      <c r="B244" s="271" t="s">
        <v>1550</v>
      </c>
      <c r="C244" s="272" t="s">
        <v>1551</v>
      </c>
      <c r="D244" s="272" t="s">
        <v>193</v>
      </c>
      <c r="E244" s="272" t="s">
        <v>4772</v>
      </c>
      <c r="F244" s="272" t="s">
        <v>4773</v>
      </c>
      <c r="G244" s="272" t="s">
        <v>4774</v>
      </c>
      <c r="H244" s="272" t="s">
        <v>2584</v>
      </c>
      <c r="I244" s="273"/>
      <c r="J244" s="248"/>
      <c r="K244" s="248" t="s">
        <v>2585</v>
      </c>
      <c r="L244" s="248"/>
      <c r="M244" s="277" t="s">
        <v>159</v>
      </c>
      <c r="N244" s="278" t="s">
        <v>2573</v>
      </c>
      <c r="O244" s="279" t="s">
        <v>2574</v>
      </c>
      <c r="P244" s="89"/>
      <c r="Q244" s="235" t="s">
        <v>2575</v>
      </c>
      <c r="R244" s="235" t="s">
        <v>2586</v>
      </c>
      <c r="S244" s="293" t="s">
        <v>2587</v>
      </c>
      <c r="T244" s="293" t="s">
        <v>4775</v>
      </c>
      <c r="U244" s="272" t="s">
        <v>4776</v>
      </c>
      <c r="V244" s="272" t="s">
        <v>2589</v>
      </c>
      <c r="W244" s="285" t="s">
        <v>219</v>
      </c>
      <c r="AA244" s="286">
        <f>IF(OR(J244="Fail",ISBLANK(J244)),INDEX('Issue Code Table'!C:C,MATCH(N:N,'Issue Code Table'!A:A,0)),IF(M244="Critical",6,IF(M244="Significant",5,IF(M244="Moderate",3,2))))</f>
        <v>6</v>
      </c>
    </row>
    <row r="245" spans="1:27" s="73" customFormat="1" ht="212.5" x14ac:dyDescent="0.25">
      <c r="A245" s="270" t="s">
        <v>4777</v>
      </c>
      <c r="B245" s="271" t="s">
        <v>327</v>
      </c>
      <c r="C245" s="272" t="s">
        <v>328</v>
      </c>
      <c r="D245" s="272" t="s">
        <v>193</v>
      </c>
      <c r="E245" s="272" t="s">
        <v>4778</v>
      </c>
      <c r="F245" s="272" t="s">
        <v>4779</v>
      </c>
      <c r="G245" s="272" t="s">
        <v>4780</v>
      </c>
      <c r="H245" s="272" t="s">
        <v>2594</v>
      </c>
      <c r="I245" s="273"/>
      <c r="J245" s="248"/>
      <c r="K245" s="248" t="s">
        <v>2595</v>
      </c>
      <c r="L245" s="248"/>
      <c r="M245" s="277" t="s">
        <v>199</v>
      </c>
      <c r="N245" s="278" t="s">
        <v>665</v>
      </c>
      <c r="O245" s="279" t="s">
        <v>666</v>
      </c>
      <c r="P245" s="89"/>
      <c r="Q245" s="235" t="s">
        <v>2596</v>
      </c>
      <c r="R245" s="235" t="s">
        <v>2597</v>
      </c>
      <c r="S245" s="293" t="s">
        <v>2598</v>
      </c>
      <c r="T245" s="293" t="s">
        <v>4781</v>
      </c>
      <c r="U245" s="272" t="s">
        <v>4782</v>
      </c>
      <c r="V245" s="272" t="s">
        <v>2600</v>
      </c>
      <c r="W245" s="293"/>
      <c r="AA245" s="286">
        <f>IF(OR(J245="Fail",ISBLANK(J245)),INDEX('Issue Code Table'!C:C,MATCH(N:N,'Issue Code Table'!A:A,0)),IF(M245="Critical",6,IF(M245="Significant",5,IF(M245="Moderate",3,2))))</f>
        <v>4</v>
      </c>
    </row>
    <row r="246" spans="1:27" s="73" customFormat="1" ht="409.5" x14ac:dyDescent="0.25">
      <c r="A246" s="270" t="s">
        <v>4783</v>
      </c>
      <c r="B246" s="271" t="s">
        <v>327</v>
      </c>
      <c r="C246" s="272" t="s">
        <v>328</v>
      </c>
      <c r="D246" s="272" t="s">
        <v>193</v>
      </c>
      <c r="E246" s="272" t="s">
        <v>2602</v>
      </c>
      <c r="F246" s="272" t="s">
        <v>4784</v>
      </c>
      <c r="G246" s="272" t="s">
        <v>4785</v>
      </c>
      <c r="H246" s="272" t="s">
        <v>2605</v>
      </c>
      <c r="I246" s="273"/>
      <c r="J246" s="248"/>
      <c r="K246" s="248" t="s">
        <v>2606</v>
      </c>
      <c r="L246" s="248"/>
      <c r="M246" s="277" t="s">
        <v>199</v>
      </c>
      <c r="N246" s="278" t="s">
        <v>665</v>
      </c>
      <c r="O246" s="279" t="s">
        <v>666</v>
      </c>
      <c r="P246" s="89"/>
      <c r="Q246" s="235" t="s">
        <v>2596</v>
      </c>
      <c r="R246" s="235" t="s">
        <v>2607</v>
      </c>
      <c r="S246" s="293" t="s">
        <v>2608</v>
      </c>
      <c r="T246" s="293" t="s">
        <v>3675</v>
      </c>
      <c r="U246" s="272" t="s">
        <v>4786</v>
      </c>
      <c r="V246" s="272" t="s">
        <v>2610</v>
      </c>
      <c r="W246" s="293"/>
      <c r="AA246" s="286">
        <f>IF(OR(J246="Fail",ISBLANK(J246)),INDEX('Issue Code Table'!C:C,MATCH(N:N,'Issue Code Table'!A:A,0)),IF(M246="Critical",6,IF(M246="Significant",5,IF(M246="Moderate",3,2))))</f>
        <v>4</v>
      </c>
    </row>
    <row r="247" spans="1:27" s="73" customFormat="1" ht="100" x14ac:dyDescent="0.25">
      <c r="A247" s="270" t="s">
        <v>4787</v>
      </c>
      <c r="B247" s="293" t="s">
        <v>304</v>
      </c>
      <c r="C247" s="272" t="s">
        <v>305</v>
      </c>
      <c r="D247" s="272" t="s">
        <v>193</v>
      </c>
      <c r="E247" s="272" t="s">
        <v>4788</v>
      </c>
      <c r="F247" s="272" t="s">
        <v>4789</v>
      </c>
      <c r="G247" s="272" t="s">
        <v>4790</v>
      </c>
      <c r="H247" s="272" t="s">
        <v>4791</v>
      </c>
      <c r="I247" s="273"/>
      <c r="J247" s="248"/>
      <c r="K247" s="248" t="s">
        <v>4792</v>
      </c>
      <c r="L247" s="248"/>
      <c r="M247" s="277" t="s">
        <v>159</v>
      </c>
      <c r="N247" s="278" t="s">
        <v>1264</v>
      </c>
      <c r="O247" s="279" t="s">
        <v>1265</v>
      </c>
      <c r="P247" s="89"/>
      <c r="Q247" s="235" t="s">
        <v>4793</v>
      </c>
      <c r="R247" s="235" t="s">
        <v>4794</v>
      </c>
      <c r="S247" s="293" t="s">
        <v>4795</v>
      </c>
      <c r="T247" s="293" t="s">
        <v>4796</v>
      </c>
      <c r="U247" s="272" t="s">
        <v>4797</v>
      </c>
      <c r="V247" s="272" t="s">
        <v>4798</v>
      </c>
      <c r="W247" s="285" t="s">
        <v>219</v>
      </c>
      <c r="AA247" s="286">
        <f>IF(OR(J247="Fail",ISBLANK(J247)),INDEX('Issue Code Table'!C:C,MATCH(N:N,'Issue Code Table'!A:A,0)),IF(M247="Critical",6,IF(M247="Significant",5,IF(M247="Moderate",3,2))))</f>
        <v>5</v>
      </c>
    </row>
    <row r="248" spans="1:27" s="73" customFormat="1" ht="100" x14ac:dyDescent="0.25">
      <c r="A248" s="270" t="s">
        <v>4799</v>
      </c>
      <c r="B248" s="271" t="s">
        <v>191</v>
      </c>
      <c r="C248" s="272" t="s">
        <v>192</v>
      </c>
      <c r="D248" s="272" t="s">
        <v>193</v>
      </c>
      <c r="E248" s="272" t="s">
        <v>2612</v>
      </c>
      <c r="F248" s="272" t="s">
        <v>4800</v>
      </c>
      <c r="G248" s="272" t="s">
        <v>4801</v>
      </c>
      <c r="H248" s="272" t="s">
        <v>2615</v>
      </c>
      <c r="I248" s="273"/>
      <c r="J248" s="248"/>
      <c r="K248" s="248" t="s">
        <v>2616</v>
      </c>
      <c r="L248" s="248"/>
      <c r="M248" s="277" t="s">
        <v>199</v>
      </c>
      <c r="N248" s="278" t="s">
        <v>665</v>
      </c>
      <c r="O248" s="279" t="s">
        <v>666</v>
      </c>
      <c r="P248" s="89"/>
      <c r="Q248" s="235" t="s">
        <v>2617</v>
      </c>
      <c r="R248" s="235" t="s">
        <v>2618</v>
      </c>
      <c r="S248" s="293" t="s">
        <v>2619</v>
      </c>
      <c r="T248" s="293" t="s">
        <v>4802</v>
      </c>
      <c r="U248" s="272" t="s">
        <v>4803</v>
      </c>
      <c r="V248" s="272" t="s">
        <v>2621</v>
      </c>
      <c r="W248" s="293"/>
      <c r="AA248" s="286">
        <f>IF(OR(J248="Fail",ISBLANK(J248)),INDEX('Issue Code Table'!C:C,MATCH(N:N,'Issue Code Table'!A:A,0)),IF(M248="Critical",6,IF(M248="Significant",5,IF(M248="Moderate",3,2))))</f>
        <v>4</v>
      </c>
    </row>
    <row r="249" spans="1:27" s="73" customFormat="1" ht="100" x14ac:dyDescent="0.25">
      <c r="A249" s="270" t="s">
        <v>4804</v>
      </c>
      <c r="B249" s="293" t="s">
        <v>2623</v>
      </c>
      <c r="C249" s="272" t="s">
        <v>2624</v>
      </c>
      <c r="D249" s="272" t="s">
        <v>193</v>
      </c>
      <c r="E249" s="272" t="s">
        <v>4805</v>
      </c>
      <c r="F249" s="272" t="s">
        <v>4806</v>
      </c>
      <c r="G249" s="272" t="s">
        <v>4807</v>
      </c>
      <c r="H249" s="272" t="s">
        <v>2628</v>
      </c>
      <c r="I249" s="273"/>
      <c r="J249" s="248"/>
      <c r="K249" s="248" t="s">
        <v>2629</v>
      </c>
      <c r="L249" s="248"/>
      <c r="M249" s="277" t="s">
        <v>199</v>
      </c>
      <c r="N249" s="278" t="s">
        <v>665</v>
      </c>
      <c r="O249" s="279" t="s">
        <v>666</v>
      </c>
      <c r="P249" s="89"/>
      <c r="Q249" s="235" t="s">
        <v>2630</v>
      </c>
      <c r="R249" s="235" t="s">
        <v>2631</v>
      </c>
      <c r="S249" s="293" t="s">
        <v>2632</v>
      </c>
      <c r="T249" s="293" t="s">
        <v>4808</v>
      </c>
      <c r="U249" s="272" t="s">
        <v>4809</v>
      </c>
      <c r="V249" s="272" t="s">
        <v>2634</v>
      </c>
      <c r="W249" s="293"/>
      <c r="AA249" s="286">
        <f>IF(OR(J249="Fail",ISBLANK(J249)),INDEX('Issue Code Table'!C:C,MATCH(N:N,'Issue Code Table'!A:A,0)),IF(M249="Critical",6,IF(M249="Significant",5,IF(M249="Moderate",3,2))))</f>
        <v>4</v>
      </c>
    </row>
    <row r="250" spans="1:27" s="73" customFormat="1" ht="100" x14ac:dyDescent="0.25">
      <c r="A250" s="270" t="s">
        <v>4810</v>
      </c>
      <c r="B250" s="271" t="s">
        <v>327</v>
      </c>
      <c r="C250" s="272" t="s">
        <v>328</v>
      </c>
      <c r="D250" s="272" t="s">
        <v>193</v>
      </c>
      <c r="E250" s="272" t="s">
        <v>4811</v>
      </c>
      <c r="F250" s="272" t="s">
        <v>4812</v>
      </c>
      <c r="G250" s="272" t="s">
        <v>4813</v>
      </c>
      <c r="H250" s="272" t="s">
        <v>2639</v>
      </c>
      <c r="I250" s="273"/>
      <c r="J250" s="248"/>
      <c r="K250" s="248" t="s">
        <v>2640</v>
      </c>
      <c r="L250" s="248"/>
      <c r="M250" s="277" t="s">
        <v>159</v>
      </c>
      <c r="N250" s="278" t="s">
        <v>2641</v>
      </c>
      <c r="O250" s="279" t="s">
        <v>2642</v>
      </c>
      <c r="P250" s="89"/>
      <c r="Q250" s="235" t="s">
        <v>2643</v>
      </c>
      <c r="R250" s="235" t="s">
        <v>2644</v>
      </c>
      <c r="S250" s="293" t="s">
        <v>2645</v>
      </c>
      <c r="T250" s="293" t="s">
        <v>4814</v>
      </c>
      <c r="U250" s="272" t="s">
        <v>4815</v>
      </c>
      <c r="V250" s="272" t="s">
        <v>2647</v>
      </c>
      <c r="W250" s="285" t="s">
        <v>219</v>
      </c>
      <c r="AA250" s="286">
        <f>IF(OR(J250="Fail",ISBLANK(J250)),INDEX('Issue Code Table'!C:C,MATCH(N:N,'Issue Code Table'!A:A,0)),IF(M250="Critical",6,IF(M250="Significant",5,IF(M250="Moderate",3,2))))</f>
        <v>6</v>
      </c>
    </row>
    <row r="251" spans="1:27" s="73" customFormat="1" ht="100" x14ac:dyDescent="0.25">
      <c r="A251" s="270" t="s">
        <v>4816</v>
      </c>
      <c r="B251" s="271" t="s">
        <v>327</v>
      </c>
      <c r="C251" s="272" t="s">
        <v>328</v>
      </c>
      <c r="D251" s="272" t="s">
        <v>193</v>
      </c>
      <c r="E251" s="272" t="s">
        <v>2649</v>
      </c>
      <c r="F251" s="272" t="s">
        <v>4817</v>
      </c>
      <c r="G251" s="272" t="s">
        <v>4818</v>
      </c>
      <c r="H251" s="272" t="s">
        <v>2652</v>
      </c>
      <c r="I251" s="273"/>
      <c r="J251" s="248"/>
      <c r="K251" s="248" t="s">
        <v>2653</v>
      </c>
      <c r="L251" s="248"/>
      <c r="M251" s="277" t="s">
        <v>159</v>
      </c>
      <c r="N251" s="278" t="s">
        <v>2641</v>
      </c>
      <c r="O251" s="279" t="s">
        <v>2642</v>
      </c>
      <c r="P251" s="89"/>
      <c r="Q251" s="235" t="s">
        <v>2643</v>
      </c>
      <c r="R251" s="235" t="s">
        <v>2654</v>
      </c>
      <c r="S251" s="293" t="s">
        <v>2655</v>
      </c>
      <c r="T251" s="293" t="s">
        <v>4819</v>
      </c>
      <c r="U251" s="272" t="s">
        <v>4820</v>
      </c>
      <c r="V251" s="272" t="s">
        <v>2657</v>
      </c>
      <c r="W251" s="285" t="s">
        <v>219</v>
      </c>
      <c r="AA251" s="286">
        <f>IF(OR(J251="Fail",ISBLANK(J251)),INDEX('Issue Code Table'!C:C,MATCH(N:N,'Issue Code Table'!A:A,0)),IF(M251="Critical",6,IF(M251="Significant",5,IF(M251="Moderate",3,2))))</f>
        <v>6</v>
      </c>
    </row>
    <row r="252" spans="1:27" s="73" customFormat="1" ht="187.5" x14ac:dyDescent="0.25">
      <c r="A252" s="270" t="s">
        <v>4821</v>
      </c>
      <c r="B252" s="271" t="s">
        <v>327</v>
      </c>
      <c r="C252" s="272" t="s">
        <v>328</v>
      </c>
      <c r="D252" s="272" t="s">
        <v>193</v>
      </c>
      <c r="E252" s="272" t="s">
        <v>2659</v>
      </c>
      <c r="F252" s="272" t="s">
        <v>4822</v>
      </c>
      <c r="G252" s="272" t="s">
        <v>4823</v>
      </c>
      <c r="H252" s="272" t="s">
        <v>2662</v>
      </c>
      <c r="I252" s="273"/>
      <c r="J252" s="248"/>
      <c r="K252" s="248" t="s">
        <v>2663</v>
      </c>
      <c r="L252" s="248"/>
      <c r="M252" s="277" t="s">
        <v>159</v>
      </c>
      <c r="N252" s="278" t="s">
        <v>2641</v>
      </c>
      <c r="O252" s="279" t="s">
        <v>2642</v>
      </c>
      <c r="P252" s="89"/>
      <c r="Q252" s="235" t="s">
        <v>2643</v>
      </c>
      <c r="R252" s="235" t="s">
        <v>2664</v>
      </c>
      <c r="S252" s="293" t="s">
        <v>2645</v>
      </c>
      <c r="T252" s="293" t="s">
        <v>4824</v>
      </c>
      <c r="U252" s="272" t="s">
        <v>4825</v>
      </c>
      <c r="V252" s="272" t="s">
        <v>2666</v>
      </c>
      <c r="W252" s="285" t="s">
        <v>219</v>
      </c>
      <c r="AA252" s="286">
        <f>IF(OR(J252="Fail",ISBLANK(J252)),INDEX('Issue Code Table'!C:C,MATCH(N:N,'Issue Code Table'!A:A,0)),IF(M252="Critical",6,IF(M252="Significant",5,IF(M252="Moderate",3,2))))</f>
        <v>6</v>
      </c>
    </row>
    <row r="253" spans="1:27" s="73" customFormat="1" ht="100" x14ac:dyDescent="0.25">
      <c r="A253" s="270" t="s">
        <v>4826</v>
      </c>
      <c r="B253" s="271" t="s">
        <v>327</v>
      </c>
      <c r="C253" s="272" t="s">
        <v>328</v>
      </c>
      <c r="D253" s="272" t="s">
        <v>193</v>
      </c>
      <c r="E253" s="272" t="s">
        <v>4827</v>
      </c>
      <c r="F253" s="272" t="s">
        <v>4828</v>
      </c>
      <c r="G253" s="272" t="s">
        <v>4829</v>
      </c>
      <c r="H253" s="272" t="s">
        <v>2671</v>
      </c>
      <c r="I253" s="273"/>
      <c r="J253" s="248"/>
      <c r="K253" s="248" t="s">
        <v>2672</v>
      </c>
      <c r="L253" s="248"/>
      <c r="M253" s="277" t="s">
        <v>159</v>
      </c>
      <c r="N253" s="278" t="s">
        <v>686</v>
      </c>
      <c r="O253" s="279" t="s">
        <v>2673</v>
      </c>
      <c r="P253" s="89"/>
      <c r="Q253" s="235" t="s">
        <v>2674</v>
      </c>
      <c r="R253" s="235" t="s">
        <v>2675</v>
      </c>
      <c r="S253" s="293" t="s">
        <v>2676</v>
      </c>
      <c r="T253" s="293" t="s">
        <v>4830</v>
      </c>
      <c r="U253" s="272" t="s">
        <v>4831</v>
      </c>
      <c r="V253" s="272" t="s">
        <v>2678</v>
      </c>
      <c r="W253" s="285" t="s">
        <v>219</v>
      </c>
      <c r="AA253" s="286">
        <f>IF(OR(J253="Fail",ISBLANK(J253)),INDEX('Issue Code Table'!C:C,MATCH(N:N,'Issue Code Table'!A:A,0)),IF(M253="Critical",6,IF(M253="Significant",5,IF(M253="Moderate",3,2))))</f>
        <v>5</v>
      </c>
    </row>
    <row r="254" spans="1:27" s="73" customFormat="1" ht="150" x14ac:dyDescent="0.25">
      <c r="A254" s="270" t="s">
        <v>4832</v>
      </c>
      <c r="B254" s="271" t="s">
        <v>327</v>
      </c>
      <c r="C254" s="272" t="s">
        <v>328</v>
      </c>
      <c r="D254" s="272" t="s">
        <v>193</v>
      </c>
      <c r="E254" s="272" t="s">
        <v>4833</v>
      </c>
      <c r="F254" s="272" t="s">
        <v>4834</v>
      </c>
      <c r="G254" s="272" t="s">
        <v>4835</v>
      </c>
      <c r="H254" s="272" t="s">
        <v>2683</v>
      </c>
      <c r="I254" s="273"/>
      <c r="J254" s="248"/>
      <c r="K254" s="248" t="s">
        <v>2684</v>
      </c>
      <c r="L254" s="248"/>
      <c r="M254" s="277" t="s">
        <v>159</v>
      </c>
      <c r="N254" s="278" t="s">
        <v>686</v>
      </c>
      <c r="O254" s="279" t="s">
        <v>2673</v>
      </c>
      <c r="P254" s="89"/>
      <c r="Q254" s="235" t="s">
        <v>2685</v>
      </c>
      <c r="R254" s="235" t="s">
        <v>4836</v>
      </c>
      <c r="S254" s="293" t="s">
        <v>2687</v>
      </c>
      <c r="T254" s="293" t="s">
        <v>4837</v>
      </c>
      <c r="U254" s="272" t="s">
        <v>4838</v>
      </c>
      <c r="V254" s="272" t="s">
        <v>2689</v>
      </c>
      <c r="W254" s="285" t="s">
        <v>219</v>
      </c>
      <c r="AA254" s="286">
        <f>IF(OR(J254="Fail",ISBLANK(J254)),INDEX('Issue Code Table'!C:C,MATCH(N:N,'Issue Code Table'!A:A,0)),IF(M254="Critical",6,IF(M254="Significant",5,IF(M254="Moderate",3,2))))</f>
        <v>5</v>
      </c>
    </row>
    <row r="255" spans="1:27" s="73" customFormat="1" ht="100" x14ac:dyDescent="0.25">
      <c r="A255" s="270" t="s">
        <v>4839</v>
      </c>
      <c r="B255" s="271" t="s">
        <v>327</v>
      </c>
      <c r="C255" s="272" t="s">
        <v>328</v>
      </c>
      <c r="D255" s="272" t="s">
        <v>193</v>
      </c>
      <c r="E255" s="272" t="s">
        <v>2691</v>
      </c>
      <c r="F255" s="272" t="s">
        <v>4840</v>
      </c>
      <c r="G255" s="272" t="s">
        <v>4841</v>
      </c>
      <c r="H255" s="272" t="s">
        <v>2694</v>
      </c>
      <c r="I255" s="273"/>
      <c r="J255" s="248"/>
      <c r="K255" s="248" t="s">
        <v>2695</v>
      </c>
      <c r="L255" s="248"/>
      <c r="M255" s="277" t="s">
        <v>159</v>
      </c>
      <c r="N255" s="278" t="s">
        <v>686</v>
      </c>
      <c r="O255" s="279" t="s">
        <v>2673</v>
      </c>
      <c r="P255" s="89"/>
      <c r="Q255" s="235" t="s">
        <v>2696</v>
      </c>
      <c r="R255" s="235" t="s">
        <v>2697</v>
      </c>
      <c r="S255" s="293" t="s">
        <v>2698</v>
      </c>
      <c r="T255" s="293" t="s">
        <v>4842</v>
      </c>
      <c r="U255" s="272" t="s">
        <v>4843</v>
      </c>
      <c r="V255" s="272" t="s">
        <v>2700</v>
      </c>
      <c r="W255" s="285" t="s">
        <v>219</v>
      </c>
      <c r="AA255" s="286">
        <f>IF(OR(J255="Fail",ISBLANK(J255)),INDEX('Issue Code Table'!C:C,MATCH(N:N,'Issue Code Table'!A:A,0)),IF(M255="Critical",6,IF(M255="Significant",5,IF(M255="Moderate",3,2))))</f>
        <v>5</v>
      </c>
    </row>
    <row r="256" spans="1:27" s="73" customFormat="1" ht="100" x14ac:dyDescent="0.25">
      <c r="A256" s="270" t="s">
        <v>4844</v>
      </c>
      <c r="B256" s="293" t="s">
        <v>2702</v>
      </c>
      <c r="C256" s="272" t="s">
        <v>2703</v>
      </c>
      <c r="D256" s="272" t="s">
        <v>193</v>
      </c>
      <c r="E256" s="272" t="s">
        <v>4845</v>
      </c>
      <c r="F256" s="272" t="s">
        <v>4846</v>
      </c>
      <c r="G256" s="272" t="s">
        <v>4847</v>
      </c>
      <c r="H256" s="272" t="s">
        <v>2707</v>
      </c>
      <c r="I256" s="273"/>
      <c r="J256" s="248"/>
      <c r="K256" s="248" t="s">
        <v>2708</v>
      </c>
      <c r="L256" s="248"/>
      <c r="M256" s="277" t="s">
        <v>159</v>
      </c>
      <c r="N256" s="278" t="s">
        <v>2709</v>
      </c>
      <c r="O256" s="279" t="s">
        <v>2710</v>
      </c>
      <c r="P256" s="89"/>
      <c r="Q256" s="235" t="s">
        <v>2711</v>
      </c>
      <c r="R256" s="235" t="s">
        <v>2712</v>
      </c>
      <c r="S256" s="293" t="s">
        <v>2713</v>
      </c>
      <c r="T256" s="293" t="s">
        <v>4848</v>
      </c>
      <c r="U256" s="272" t="s">
        <v>4849</v>
      </c>
      <c r="V256" s="272" t="s">
        <v>2715</v>
      </c>
      <c r="W256" s="285" t="s">
        <v>219</v>
      </c>
      <c r="AA256" s="286">
        <f>IF(OR(J256="Fail",ISBLANK(J256)),INDEX('Issue Code Table'!C:C,MATCH(N:N,'Issue Code Table'!A:A,0)),IF(M256="Critical",6,IF(M256="Significant",5,IF(M256="Moderate",3,2))))</f>
        <v>7</v>
      </c>
    </row>
    <row r="257" spans="1:27" s="73" customFormat="1" ht="100" x14ac:dyDescent="0.25">
      <c r="A257" s="270" t="s">
        <v>4850</v>
      </c>
      <c r="B257" s="293" t="s">
        <v>304</v>
      </c>
      <c r="C257" s="272" t="s">
        <v>305</v>
      </c>
      <c r="D257" s="272" t="s">
        <v>193</v>
      </c>
      <c r="E257" s="272" t="s">
        <v>4851</v>
      </c>
      <c r="F257" s="272" t="s">
        <v>4852</v>
      </c>
      <c r="G257" s="272" t="s">
        <v>4853</v>
      </c>
      <c r="H257" s="272" t="s">
        <v>2720</v>
      </c>
      <c r="I257" s="273"/>
      <c r="J257" s="248"/>
      <c r="K257" s="248" t="s">
        <v>2721</v>
      </c>
      <c r="L257" s="248"/>
      <c r="M257" s="277" t="s">
        <v>159</v>
      </c>
      <c r="N257" s="278" t="s">
        <v>686</v>
      </c>
      <c r="O257" s="279" t="s">
        <v>687</v>
      </c>
      <c r="P257" s="89"/>
      <c r="Q257" s="235" t="s">
        <v>2711</v>
      </c>
      <c r="R257" s="235" t="s">
        <v>2722</v>
      </c>
      <c r="S257" s="293" t="s">
        <v>2723</v>
      </c>
      <c r="T257" s="293" t="s">
        <v>3675</v>
      </c>
      <c r="U257" s="272" t="s">
        <v>4854</v>
      </c>
      <c r="V257" s="272" t="s">
        <v>2725</v>
      </c>
      <c r="W257" s="285" t="s">
        <v>219</v>
      </c>
      <c r="AA257" s="286">
        <f>IF(OR(J257="Fail",ISBLANK(J257)),INDEX('Issue Code Table'!C:C,MATCH(N:N,'Issue Code Table'!A:A,0)),IF(M257="Critical",6,IF(M257="Significant",5,IF(M257="Moderate",3,2))))</f>
        <v>5</v>
      </c>
    </row>
    <row r="258" spans="1:27" s="73" customFormat="1" ht="100" x14ac:dyDescent="0.25">
      <c r="A258" s="270" t="s">
        <v>4855</v>
      </c>
      <c r="B258" s="271" t="s">
        <v>191</v>
      </c>
      <c r="C258" s="272" t="s">
        <v>192</v>
      </c>
      <c r="D258" s="272" t="s">
        <v>193</v>
      </c>
      <c r="E258" s="272" t="s">
        <v>4856</v>
      </c>
      <c r="F258" s="272" t="s">
        <v>4857</v>
      </c>
      <c r="G258" s="272" t="s">
        <v>4858</v>
      </c>
      <c r="H258" s="272" t="s">
        <v>2730</v>
      </c>
      <c r="I258" s="273"/>
      <c r="J258" s="248"/>
      <c r="K258" s="248" t="s">
        <v>2731</v>
      </c>
      <c r="L258" s="248"/>
      <c r="M258" s="277" t="s">
        <v>199</v>
      </c>
      <c r="N258" s="278" t="s">
        <v>665</v>
      </c>
      <c r="O258" s="279" t="s">
        <v>666</v>
      </c>
      <c r="P258" s="89"/>
      <c r="Q258" s="235" t="s">
        <v>2711</v>
      </c>
      <c r="R258" s="235" t="s">
        <v>2732</v>
      </c>
      <c r="S258" s="293" t="s">
        <v>2733</v>
      </c>
      <c r="T258" s="293" t="s">
        <v>4859</v>
      </c>
      <c r="U258" s="272" t="s">
        <v>4860</v>
      </c>
      <c r="V258" s="272" t="s">
        <v>2735</v>
      </c>
      <c r="W258" s="293"/>
      <c r="AA258" s="286">
        <f>IF(OR(J258="Fail",ISBLANK(J258)),INDEX('Issue Code Table'!C:C,MATCH(N:N,'Issue Code Table'!A:A,0)),IF(M258="Critical",6,IF(M258="Significant",5,IF(M258="Moderate",3,2))))</f>
        <v>4</v>
      </c>
    </row>
    <row r="259" spans="1:27" s="73" customFormat="1" ht="409.5" x14ac:dyDescent="0.25">
      <c r="A259" s="270" t="s">
        <v>4861</v>
      </c>
      <c r="B259" s="271" t="s">
        <v>2737</v>
      </c>
      <c r="C259" s="272" t="s">
        <v>2738</v>
      </c>
      <c r="D259" s="272" t="s">
        <v>193</v>
      </c>
      <c r="E259" s="272" t="s">
        <v>2739</v>
      </c>
      <c r="F259" s="272" t="s">
        <v>4862</v>
      </c>
      <c r="G259" s="272" t="s">
        <v>4863</v>
      </c>
      <c r="H259" s="272" t="s">
        <v>2742</v>
      </c>
      <c r="I259" s="273"/>
      <c r="J259" s="248"/>
      <c r="K259" s="248" t="s">
        <v>2743</v>
      </c>
      <c r="L259" s="248"/>
      <c r="M259" s="277" t="s">
        <v>199</v>
      </c>
      <c r="N259" s="278" t="s">
        <v>1320</v>
      </c>
      <c r="O259" s="279" t="s">
        <v>2116</v>
      </c>
      <c r="P259" s="89"/>
      <c r="Q259" s="235" t="s">
        <v>2744</v>
      </c>
      <c r="R259" s="235" t="s">
        <v>2745</v>
      </c>
      <c r="S259" s="293" t="s">
        <v>2746</v>
      </c>
      <c r="T259" s="293" t="s">
        <v>4864</v>
      </c>
      <c r="U259" s="272" t="s">
        <v>4865</v>
      </c>
      <c r="V259" s="272" t="s">
        <v>2748</v>
      </c>
      <c r="W259" s="293"/>
      <c r="AA259" s="286">
        <f>IF(OR(J259="Fail",ISBLANK(J259)),INDEX('Issue Code Table'!C:C,MATCH(N:N,'Issue Code Table'!A:A,0)),IF(M259="Critical",6,IF(M259="Significant",5,IF(M259="Moderate",3,2))))</f>
        <v>5</v>
      </c>
    </row>
    <row r="260" spans="1:27" s="73" customFormat="1" ht="100" x14ac:dyDescent="0.25">
      <c r="A260" s="270" t="s">
        <v>4866</v>
      </c>
      <c r="B260" s="271" t="s">
        <v>327</v>
      </c>
      <c r="C260" s="272" t="s">
        <v>328</v>
      </c>
      <c r="D260" s="272" t="s">
        <v>193</v>
      </c>
      <c r="E260" s="272" t="s">
        <v>4867</v>
      </c>
      <c r="F260" s="272" t="s">
        <v>4868</v>
      </c>
      <c r="G260" s="272" t="s">
        <v>4869</v>
      </c>
      <c r="H260" s="273" t="s">
        <v>2753</v>
      </c>
      <c r="I260" s="273"/>
      <c r="J260" s="248"/>
      <c r="K260" s="275" t="s">
        <v>2754</v>
      </c>
      <c r="L260" s="248"/>
      <c r="M260" s="277" t="s">
        <v>199</v>
      </c>
      <c r="N260" s="278" t="s">
        <v>1320</v>
      </c>
      <c r="O260" s="279" t="s">
        <v>2116</v>
      </c>
      <c r="P260" s="89"/>
      <c r="Q260" s="235" t="s">
        <v>2744</v>
      </c>
      <c r="R260" s="235" t="s">
        <v>2755</v>
      </c>
      <c r="S260" s="293" t="s">
        <v>2756</v>
      </c>
      <c r="T260" s="293" t="s">
        <v>4870</v>
      </c>
      <c r="U260" s="272" t="s">
        <v>4871</v>
      </c>
      <c r="V260" s="272" t="s">
        <v>2758</v>
      </c>
      <c r="W260" s="293"/>
      <c r="AA260" s="286">
        <f>IF(OR(J260="Fail",ISBLANK(J260)),INDEX('Issue Code Table'!C:C,MATCH(N:N,'Issue Code Table'!A:A,0)),IF(M260="Critical",6,IF(M260="Significant",5,IF(M260="Moderate",3,2))))</f>
        <v>5</v>
      </c>
    </row>
    <row r="261" spans="1:27" s="73" customFormat="1" ht="200" x14ac:dyDescent="0.25">
      <c r="A261" s="270" t="s">
        <v>4872</v>
      </c>
      <c r="B261" s="243" t="s">
        <v>1105</v>
      </c>
      <c r="C261" s="272" t="s">
        <v>1106</v>
      </c>
      <c r="D261" s="272" t="s">
        <v>193</v>
      </c>
      <c r="E261" s="272" t="s">
        <v>4873</v>
      </c>
      <c r="F261" s="272" t="s">
        <v>4874</v>
      </c>
      <c r="G261" s="272" t="s">
        <v>4875</v>
      </c>
      <c r="H261" s="272" t="s">
        <v>2763</v>
      </c>
      <c r="I261" s="273"/>
      <c r="J261" s="248"/>
      <c r="K261" s="248" t="s">
        <v>2764</v>
      </c>
      <c r="L261" s="248"/>
      <c r="M261" s="277" t="s">
        <v>159</v>
      </c>
      <c r="N261" s="278" t="s">
        <v>686</v>
      </c>
      <c r="O261" s="279" t="s">
        <v>687</v>
      </c>
      <c r="P261" s="89"/>
      <c r="Q261" s="235" t="s">
        <v>2744</v>
      </c>
      <c r="R261" s="235" t="s">
        <v>2765</v>
      </c>
      <c r="S261" s="293" t="s">
        <v>2766</v>
      </c>
      <c r="T261" s="293" t="s">
        <v>4876</v>
      </c>
      <c r="U261" s="272" t="s">
        <v>4877</v>
      </c>
      <c r="V261" s="272" t="s">
        <v>2768</v>
      </c>
      <c r="W261" s="285" t="s">
        <v>219</v>
      </c>
      <c r="AA261" s="286">
        <f>IF(OR(J261="Fail",ISBLANK(J261)),INDEX('Issue Code Table'!C:C,MATCH(N:N,'Issue Code Table'!A:A,0)),IF(M261="Critical",6,IF(M261="Significant",5,IF(M261="Moderate",3,2))))</f>
        <v>5</v>
      </c>
    </row>
    <row r="262" spans="1:27" s="73" customFormat="1" ht="362.5" x14ac:dyDescent="0.25">
      <c r="A262" s="270" t="s">
        <v>4878</v>
      </c>
      <c r="B262" s="271" t="s">
        <v>2380</v>
      </c>
      <c r="C262" s="272" t="s">
        <v>2381</v>
      </c>
      <c r="D262" s="272" t="s">
        <v>193</v>
      </c>
      <c r="E262" s="272" t="s">
        <v>2770</v>
      </c>
      <c r="F262" s="272" t="s">
        <v>4879</v>
      </c>
      <c r="G262" s="272" t="s">
        <v>4880</v>
      </c>
      <c r="H262" s="272" t="s">
        <v>2773</v>
      </c>
      <c r="I262" s="273"/>
      <c r="J262" s="248"/>
      <c r="K262" s="248" t="s">
        <v>2774</v>
      </c>
      <c r="L262" s="248"/>
      <c r="M262" s="277" t="s">
        <v>159</v>
      </c>
      <c r="N262" s="278" t="s">
        <v>686</v>
      </c>
      <c r="O262" s="279" t="s">
        <v>687</v>
      </c>
      <c r="P262" s="89"/>
      <c r="Q262" s="235" t="s">
        <v>2775</v>
      </c>
      <c r="R262" s="235" t="s">
        <v>2776</v>
      </c>
      <c r="S262" s="293" t="s">
        <v>2777</v>
      </c>
      <c r="T262" s="293" t="s">
        <v>4881</v>
      </c>
      <c r="U262" s="272" t="s">
        <v>4882</v>
      </c>
      <c r="V262" s="272" t="s">
        <v>2779</v>
      </c>
      <c r="W262" s="285" t="s">
        <v>219</v>
      </c>
      <c r="AA262" s="286">
        <f>IF(OR(J262="Fail",ISBLANK(J262)),INDEX('Issue Code Table'!C:C,MATCH(N:N,'Issue Code Table'!A:A,0)),IF(M262="Critical",6,IF(M262="Significant",5,IF(M262="Moderate",3,2))))</f>
        <v>5</v>
      </c>
    </row>
    <row r="263" spans="1:27" s="73" customFormat="1" ht="100" x14ac:dyDescent="0.25">
      <c r="A263" s="270" t="s">
        <v>4883</v>
      </c>
      <c r="B263" s="271" t="s">
        <v>327</v>
      </c>
      <c r="C263" s="272" t="s">
        <v>328</v>
      </c>
      <c r="D263" s="272" t="s">
        <v>193</v>
      </c>
      <c r="E263" s="272" t="s">
        <v>4884</v>
      </c>
      <c r="F263" s="272" t="s">
        <v>4885</v>
      </c>
      <c r="G263" s="272" t="s">
        <v>4886</v>
      </c>
      <c r="H263" s="272" t="s">
        <v>2784</v>
      </c>
      <c r="I263" s="273"/>
      <c r="J263" s="248"/>
      <c r="K263" s="248" t="s">
        <v>2785</v>
      </c>
      <c r="L263" s="248"/>
      <c r="M263" s="277" t="s">
        <v>199</v>
      </c>
      <c r="N263" s="278" t="s">
        <v>733</v>
      </c>
      <c r="O263" s="279" t="s">
        <v>734</v>
      </c>
      <c r="P263" s="89"/>
      <c r="Q263" s="235" t="s">
        <v>2786</v>
      </c>
      <c r="R263" s="235" t="s">
        <v>2787</v>
      </c>
      <c r="S263" s="293" t="s">
        <v>2788</v>
      </c>
      <c r="T263" s="293" t="s">
        <v>3675</v>
      </c>
      <c r="U263" s="272" t="s">
        <v>4887</v>
      </c>
      <c r="V263" s="272" t="s">
        <v>2790</v>
      </c>
      <c r="W263" s="293"/>
      <c r="AA263" s="286">
        <f>IF(OR(J263="Fail",ISBLANK(J263)),INDEX('Issue Code Table'!C:C,MATCH(N:N,'Issue Code Table'!A:A,0)),IF(M263="Critical",6,IF(M263="Significant",5,IF(M263="Moderate",3,2))))</f>
        <v>4</v>
      </c>
    </row>
    <row r="264" spans="1:27" s="73" customFormat="1" ht="287.5" x14ac:dyDescent="0.25">
      <c r="A264" s="270" t="s">
        <v>4888</v>
      </c>
      <c r="B264" s="271" t="s">
        <v>711</v>
      </c>
      <c r="C264" s="272" t="s">
        <v>712</v>
      </c>
      <c r="D264" s="272" t="s">
        <v>193</v>
      </c>
      <c r="E264" s="272" t="s">
        <v>2792</v>
      </c>
      <c r="F264" s="272" t="s">
        <v>4889</v>
      </c>
      <c r="G264" s="272" t="s">
        <v>4890</v>
      </c>
      <c r="H264" s="272" t="s">
        <v>2795</v>
      </c>
      <c r="I264" s="273"/>
      <c r="J264" s="248"/>
      <c r="K264" s="248" t="s">
        <v>2796</v>
      </c>
      <c r="L264" s="248"/>
      <c r="M264" s="277" t="s">
        <v>402</v>
      </c>
      <c r="N264" s="278" t="s">
        <v>1579</v>
      </c>
      <c r="O264" s="279" t="s">
        <v>1580</v>
      </c>
      <c r="P264" s="89"/>
      <c r="Q264" s="235" t="s">
        <v>2786</v>
      </c>
      <c r="R264" s="235" t="s">
        <v>2797</v>
      </c>
      <c r="S264" s="293" t="s">
        <v>1568</v>
      </c>
      <c r="T264" s="293" t="s">
        <v>4891</v>
      </c>
      <c r="U264" s="272" t="s">
        <v>4892</v>
      </c>
      <c r="V264" s="272" t="s">
        <v>2799</v>
      </c>
      <c r="W264" s="293"/>
      <c r="AA264" s="286">
        <f>IF(OR(J264="Fail",ISBLANK(J264)),INDEX('Issue Code Table'!C:C,MATCH(N:N,'Issue Code Table'!A:A,0)),IF(M264="Critical",6,IF(M264="Significant",5,IF(M264="Moderate",3,2))))</f>
        <v>2</v>
      </c>
    </row>
    <row r="265" spans="1:27" s="73" customFormat="1" ht="100" x14ac:dyDescent="0.25">
      <c r="A265" s="270" t="s">
        <v>4893</v>
      </c>
      <c r="B265" s="243" t="s">
        <v>726</v>
      </c>
      <c r="C265" s="272" t="s">
        <v>2801</v>
      </c>
      <c r="D265" s="272" t="s">
        <v>193</v>
      </c>
      <c r="E265" s="272" t="s">
        <v>4894</v>
      </c>
      <c r="F265" s="272" t="s">
        <v>4885</v>
      </c>
      <c r="G265" s="272" t="s">
        <v>4895</v>
      </c>
      <c r="H265" s="272" t="s">
        <v>2804</v>
      </c>
      <c r="I265" s="273"/>
      <c r="J265" s="248"/>
      <c r="K265" s="248" t="s">
        <v>2805</v>
      </c>
      <c r="L265" s="248"/>
      <c r="M265" s="277" t="s">
        <v>199</v>
      </c>
      <c r="N265" s="278" t="s">
        <v>733</v>
      </c>
      <c r="O265" s="279" t="s">
        <v>734</v>
      </c>
      <c r="P265" s="89"/>
      <c r="Q265" s="235" t="s">
        <v>2806</v>
      </c>
      <c r="R265" s="235" t="s">
        <v>2807</v>
      </c>
      <c r="S265" s="293" t="s">
        <v>2788</v>
      </c>
      <c r="T265" s="293" t="s">
        <v>3675</v>
      </c>
      <c r="U265" s="272" t="s">
        <v>4896</v>
      </c>
      <c r="V265" s="272" t="s">
        <v>2809</v>
      </c>
      <c r="W265" s="293"/>
      <c r="AA265" s="286">
        <f>IF(OR(J265="Fail",ISBLANK(J265)),INDEX('Issue Code Table'!C:C,MATCH(N:N,'Issue Code Table'!A:A,0)),IF(M265="Critical",6,IF(M265="Significant",5,IF(M265="Moderate",3,2))))</f>
        <v>4</v>
      </c>
    </row>
    <row r="266" spans="1:27" s="73" customFormat="1" ht="287.5" x14ac:dyDescent="0.25">
      <c r="A266" s="270" t="s">
        <v>4897</v>
      </c>
      <c r="B266" s="271" t="s">
        <v>711</v>
      </c>
      <c r="C266" s="272" t="s">
        <v>712</v>
      </c>
      <c r="D266" s="272" t="s">
        <v>193</v>
      </c>
      <c r="E266" s="272" t="s">
        <v>2811</v>
      </c>
      <c r="F266" s="272" t="s">
        <v>4898</v>
      </c>
      <c r="G266" s="272" t="s">
        <v>4899</v>
      </c>
      <c r="H266" s="272" t="s">
        <v>2814</v>
      </c>
      <c r="I266" s="273"/>
      <c r="J266" s="248"/>
      <c r="K266" s="248" t="s">
        <v>2815</v>
      </c>
      <c r="L266" s="248"/>
      <c r="M266" s="277" t="s">
        <v>402</v>
      </c>
      <c r="N266" s="278" t="s">
        <v>1579</v>
      </c>
      <c r="O266" s="279" t="s">
        <v>1580</v>
      </c>
      <c r="P266" s="89"/>
      <c r="Q266" s="235" t="s">
        <v>2806</v>
      </c>
      <c r="R266" s="235" t="s">
        <v>2816</v>
      </c>
      <c r="S266" s="293" t="s">
        <v>1568</v>
      </c>
      <c r="T266" s="293" t="s">
        <v>4891</v>
      </c>
      <c r="U266" s="272" t="s">
        <v>4900</v>
      </c>
      <c r="V266" s="272" t="s">
        <v>2818</v>
      </c>
      <c r="W266" s="293"/>
      <c r="AA266" s="286">
        <f>IF(OR(J266="Fail",ISBLANK(J266)),INDEX('Issue Code Table'!C:C,MATCH(N:N,'Issue Code Table'!A:A,0)),IF(M266="Critical",6,IF(M266="Significant",5,IF(M266="Moderate",3,2))))</f>
        <v>2</v>
      </c>
    </row>
    <row r="267" spans="1:27" s="73" customFormat="1" ht="100" x14ac:dyDescent="0.25">
      <c r="A267" s="270" t="s">
        <v>4901</v>
      </c>
      <c r="B267" s="271" t="s">
        <v>152</v>
      </c>
      <c r="C267" s="272" t="s">
        <v>153</v>
      </c>
      <c r="D267" s="272" t="s">
        <v>193</v>
      </c>
      <c r="E267" s="272" t="s">
        <v>4902</v>
      </c>
      <c r="F267" s="272" t="s">
        <v>4885</v>
      </c>
      <c r="G267" s="272" t="s">
        <v>4903</v>
      </c>
      <c r="H267" s="272" t="s">
        <v>2822</v>
      </c>
      <c r="I267" s="273"/>
      <c r="J267" s="248"/>
      <c r="K267" s="248" t="s">
        <v>2823</v>
      </c>
      <c r="L267" s="248"/>
      <c r="M267" s="277" t="s">
        <v>199</v>
      </c>
      <c r="N267" s="278" t="s">
        <v>733</v>
      </c>
      <c r="O267" s="279" t="s">
        <v>734</v>
      </c>
      <c r="P267" s="89"/>
      <c r="Q267" s="235" t="s">
        <v>2824</v>
      </c>
      <c r="R267" s="235" t="s">
        <v>2825</v>
      </c>
      <c r="S267" s="293" t="s">
        <v>2788</v>
      </c>
      <c r="T267" s="293" t="s">
        <v>3675</v>
      </c>
      <c r="U267" s="272" t="s">
        <v>4904</v>
      </c>
      <c r="V267" s="272" t="s">
        <v>2827</v>
      </c>
      <c r="W267" s="293"/>
      <c r="AA267" s="286">
        <f>IF(OR(J267="Fail",ISBLANK(J267)),INDEX('Issue Code Table'!C:C,MATCH(N:N,'Issue Code Table'!A:A,0)),IF(M267="Critical",6,IF(M267="Significant",5,IF(M267="Moderate",3,2))))</f>
        <v>4</v>
      </c>
    </row>
    <row r="268" spans="1:27" s="73" customFormat="1" ht="287.5" x14ac:dyDescent="0.25">
      <c r="A268" s="270" t="s">
        <v>4905</v>
      </c>
      <c r="B268" s="271" t="s">
        <v>711</v>
      </c>
      <c r="C268" s="272" t="s">
        <v>712</v>
      </c>
      <c r="D268" s="272" t="s">
        <v>193</v>
      </c>
      <c r="E268" s="272" t="s">
        <v>2829</v>
      </c>
      <c r="F268" s="272" t="s">
        <v>4889</v>
      </c>
      <c r="G268" s="272" t="s">
        <v>4906</v>
      </c>
      <c r="H268" s="272" t="s">
        <v>2831</v>
      </c>
      <c r="I268" s="273"/>
      <c r="J268" s="248"/>
      <c r="K268" s="248" t="s">
        <v>2832</v>
      </c>
      <c r="L268" s="248"/>
      <c r="M268" s="277" t="s">
        <v>402</v>
      </c>
      <c r="N268" s="278" t="s">
        <v>1579</v>
      </c>
      <c r="O268" s="279" t="s">
        <v>1580</v>
      </c>
      <c r="P268" s="89"/>
      <c r="Q268" s="235" t="s">
        <v>2824</v>
      </c>
      <c r="R268" s="235" t="s">
        <v>2833</v>
      </c>
      <c r="S268" s="293" t="s">
        <v>2834</v>
      </c>
      <c r="T268" s="293" t="s">
        <v>4891</v>
      </c>
      <c r="U268" s="272" t="s">
        <v>4907</v>
      </c>
      <c r="V268" s="272" t="s">
        <v>4908</v>
      </c>
      <c r="W268" s="293"/>
      <c r="AA268" s="286">
        <f>IF(OR(J268="Fail",ISBLANK(J268)),INDEX('Issue Code Table'!C:C,MATCH(N:N,'Issue Code Table'!A:A,0)),IF(M268="Critical",6,IF(M268="Significant",5,IF(M268="Moderate",3,2))))</f>
        <v>2</v>
      </c>
    </row>
    <row r="269" spans="1:27" s="73" customFormat="1" ht="100" x14ac:dyDescent="0.25">
      <c r="A269" s="270" t="s">
        <v>4909</v>
      </c>
      <c r="B269" s="293" t="s">
        <v>1572</v>
      </c>
      <c r="C269" s="272" t="s">
        <v>1573</v>
      </c>
      <c r="D269" s="272" t="s">
        <v>193</v>
      </c>
      <c r="E269" s="272" t="s">
        <v>4910</v>
      </c>
      <c r="F269" s="272" t="s">
        <v>4885</v>
      </c>
      <c r="G269" s="272" t="s">
        <v>4911</v>
      </c>
      <c r="H269" s="272" t="s">
        <v>2840</v>
      </c>
      <c r="I269" s="273"/>
      <c r="J269" s="248"/>
      <c r="K269" s="248" t="s">
        <v>2841</v>
      </c>
      <c r="L269" s="248"/>
      <c r="M269" s="277" t="s">
        <v>199</v>
      </c>
      <c r="N269" s="278" t="s">
        <v>733</v>
      </c>
      <c r="O269" s="279" t="s">
        <v>734</v>
      </c>
      <c r="P269" s="89"/>
      <c r="Q269" s="235" t="s">
        <v>2842</v>
      </c>
      <c r="R269" s="235" t="s">
        <v>2843</v>
      </c>
      <c r="S269" s="293" t="s">
        <v>2788</v>
      </c>
      <c r="T269" s="293" t="s">
        <v>3675</v>
      </c>
      <c r="U269" s="272" t="s">
        <v>4912</v>
      </c>
      <c r="V269" s="272" t="s">
        <v>2845</v>
      </c>
      <c r="W269" s="293"/>
      <c r="AA269" s="286">
        <f>IF(OR(J269="Fail",ISBLANK(J269)),INDEX('Issue Code Table'!C:C,MATCH(N:N,'Issue Code Table'!A:A,0)),IF(M269="Critical",6,IF(M269="Significant",5,IF(M269="Moderate",3,2))))</f>
        <v>4</v>
      </c>
    </row>
    <row r="270" spans="1:27" s="73" customFormat="1" ht="287.5" x14ac:dyDescent="0.25">
      <c r="A270" s="270" t="s">
        <v>4913</v>
      </c>
      <c r="B270" s="271" t="s">
        <v>711</v>
      </c>
      <c r="C270" s="272" t="s">
        <v>712</v>
      </c>
      <c r="D270" s="272" t="s">
        <v>193</v>
      </c>
      <c r="E270" s="272" t="s">
        <v>2847</v>
      </c>
      <c r="F270" s="272" t="s">
        <v>4889</v>
      </c>
      <c r="G270" s="272" t="s">
        <v>4914</v>
      </c>
      <c r="H270" s="272" t="s">
        <v>2849</v>
      </c>
      <c r="I270" s="273"/>
      <c r="J270" s="248"/>
      <c r="K270" s="248" t="s">
        <v>2850</v>
      </c>
      <c r="L270" s="248"/>
      <c r="M270" s="277" t="s">
        <v>402</v>
      </c>
      <c r="N270" s="278" t="s">
        <v>1579</v>
      </c>
      <c r="O270" s="279" t="s">
        <v>1580</v>
      </c>
      <c r="P270" s="89"/>
      <c r="Q270" s="235" t="s">
        <v>2842</v>
      </c>
      <c r="R270" s="235" t="s">
        <v>2851</v>
      </c>
      <c r="S270" s="293" t="s">
        <v>2834</v>
      </c>
      <c r="T270" s="293" t="s">
        <v>4891</v>
      </c>
      <c r="U270" s="272" t="s">
        <v>4915</v>
      </c>
      <c r="V270" s="272" t="s">
        <v>2853</v>
      </c>
      <c r="W270" s="293"/>
      <c r="AA270" s="286">
        <f>IF(OR(J270="Fail",ISBLANK(J270)),INDEX('Issue Code Table'!C:C,MATCH(N:N,'Issue Code Table'!A:A,0)),IF(M270="Critical",6,IF(M270="Significant",5,IF(M270="Moderate",3,2))))</f>
        <v>2</v>
      </c>
    </row>
    <row r="271" spans="1:27" s="73" customFormat="1" ht="125" x14ac:dyDescent="0.25">
      <c r="A271" s="270" t="s">
        <v>4916</v>
      </c>
      <c r="B271" s="271" t="s">
        <v>1550</v>
      </c>
      <c r="C271" s="272" t="s">
        <v>1551</v>
      </c>
      <c r="D271" s="272" t="s">
        <v>193</v>
      </c>
      <c r="E271" s="272" t="s">
        <v>4917</v>
      </c>
      <c r="F271" s="272" t="s">
        <v>4918</v>
      </c>
      <c r="G271" s="272" t="s">
        <v>4919</v>
      </c>
      <c r="H271" s="272" t="s">
        <v>2858</v>
      </c>
      <c r="I271" s="273"/>
      <c r="J271" s="248"/>
      <c r="K271" s="248" t="s">
        <v>2859</v>
      </c>
      <c r="L271" s="248"/>
      <c r="M271" s="277" t="s">
        <v>159</v>
      </c>
      <c r="N271" s="278" t="s">
        <v>2860</v>
      </c>
      <c r="O271" s="279" t="s">
        <v>2861</v>
      </c>
      <c r="P271" s="89"/>
      <c r="Q271" s="235" t="s">
        <v>2862</v>
      </c>
      <c r="R271" s="235" t="s">
        <v>2863</v>
      </c>
      <c r="S271" s="293" t="s">
        <v>2864</v>
      </c>
      <c r="T271" s="293" t="s">
        <v>3675</v>
      </c>
      <c r="U271" s="272" t="s">
        <v>4920</v>
      </c>
      <c r="V271" s="272" t="s">
        <v>4921</v>
      </c>
      <c r="W271" s="285" t="s">
        <v>219</v>
      </c>
      <c r="AA271" s="286">
        <f>IF(OR(J271="Fail",ISBLANK(J271)),INDEX('Issue Code Table'!C:C,MATCH(N:N,'Issue Code Table'!A:A,0)),IF(M271="Critical",6,IF(M271="Significant",5,IF(M271="Moderate",3,2))))</f>
        <v>5</v>
      </c>
    </row>
    <row r="272" spans="1:27" s="73" customFormat="1" ht="100" x14ac:dyDescent="0.25">
      <c r="A272" s="270" t="s">
        <v>4922</v>
      </c>
      <c r="B272" s="271" t="s">
        <v>1550</v>
      </c>
      <c r="C272" s="272" t="s">
        <v>1551</v>
      </c>
      <c r="D272" s="272" t="s">
        <v>193</v>
      </c>
      <c r="E272" s="272" t="s">
        <v>4923</v>
      </c>
      <c r="F272" s="272" t="s">
        <v>4924</v>
      </c>
      <c r="G272" s="272" t="s">
        <v>4925</v>
      </c>
      <c r="H272" s="272" t="s">
        <v>2871</v>
      </c>
      <c r="I272" s="273"/>
      <c r="J272" s="248"/>
      <c r="K272" s="248" t="s">
        <v>2872</v>
      </c>
      <c r="L272" s="248"/>
      <c r="M272" s="277" t="s">
        <v>159</v>
      </c>
      <c r="N272" s="278" t="s">
        <v>2860</v>
      </c>
      <c r="O272" s="279" t="s">
        <v>2861</v>
      </c>
      <c r="P272" s="89"/>
      <c r="Q272" s="235" t="s">
        <v>2862</v>
      </c>
      <c r="R272" s="235" t="s">
        <v>2873</v>
      </c>
      <c r="S272" s="293" t="s">
        <v>2874</v>
      </c>
      <c r="T272" s="293" t="s">
        <v>3675</v>
      </c>
      <c r="U272" s="272" t="s">
        <v>4926</v>
      </c>
      <c r="V272" s="272" t="s">
        <v>2876</v>
      </c>
      <c r="W272" s="285" t="s">
        <v>219</v>
      </c>
      <c r="AA272" s="286">
        <f>IF(OR(J272="Fail",ISBLANK(J272)),INDEX('Issue Code Table'!C:C,MATCH(N:N,'Issue Code Table'!A:A,0)),IF(M272="Critical",6,IF(M272="Significant",5,IF(M272="Moderate",3,2))))</f>
        <v>5</v>
      </c>
    </row>
    <row r="273" spans="1:27" s="73" customFormat="1" ht="150" x14ac:dyDescent="0.25">
      <c r="A273" s="270" t="s">
        <v>4927</v>
      </c>
      <c r="B273" s="271" t="s">
        <v>1550</v>
      </c>
      <c r="C273" s="272" t="s">
        <v>1551</v>
      </c>
      <c r="D273" s="272" t="s">
        <v>193</v>
      </c>
      <c r="E273" s="272" t="s">
        <v>4928</v>
      </c>
      <c r="F273" s="272" t="s">
        <v>4929</v>
      </c>
      <c r="G273" s="272" t="s">
        <v>4930</v>
      </c>
      <c r="H273" s="272" t="s">
        <v>2881</v>
      </c>
      <c r="I273" s="273"/>
      <c r="J273" s="248"/>
      <c r="K273" s="248" t="s">
        <v>2882</v>
      </c>
      <c r="L273" s="248"/>
      <c r="M273" s="277" t="s">
        <v>159</v>
      </c>
      <c r="N273" s="278" t="s">
        <v>686</v>
      </c>
      <c r="O273" s="279" t="s">
        <v>687</v>
      </c>
      <c r="P273" s="89"/>
      <c r="Q273" s="235" t="s">
        <v>2862</v>
      </c>
      <c r="R273" s="235" t="s">
        <v>2883</v>
      </c>
      <c r="S273" s="293" t="s">
        <v>2884</v>
      </c>
      <c r="T273" s="293" t="s">
        <v>3675</v>
      </c>
      <c r="U273" s="272" t="s">
        <v>4931</v>
      </c>
      <c r="V273" s="272" t="s">
        <v>2886</v>
      </c>
      <c r="W273" s="285" t="s">
        <v>219</v>
      </c>
      <c r="AA273" s="286">
        <f>IF(OR(J273="Fail",ISBLANK(J273)),INDEX('Issue Code Table'!C:C,MATCH(N:N,'Issue Code Table'!A:A,0)),IF(M273="Critical",6,IF(M273="Significant",5,IF(M273="Moderate",3,2))))</f>
        <v>5</v>
      </c>
    </row>
    <row r="274" spans="1:27" s="73" customFormat="1" ht="162.5" x14ac:dyDescent="0.25">
      <c r="A274" s="270" t="s">
        <v>4932</v>
      </c>
      <c r="B274" s="271" t="s">
        <v>1550</v>
      </c>
      <c r="C274" s="272" t="s">
        <v>1551</v>
      </c>
      <c r="D274" s="272" t="s">
        <v>193</v>
      </c>
      <c r="E274" s="272" t="s">
        <v>4933</v>
      </c>
      <c r="F274" s="272" t="s">
        <v>4934</v>
      </c>
      <c r="G274" s="272" t="s">
        <v>4935</v>
      </c>
      <c r="H274" s="272" t="s">
        <v>2891</v>
      </c>
      <c r="I274" s="273"/>
      <c r="J274" s="248"/>
      <c r="K274" s="248" t="s">
        <v>2892</v>
      </c>
      <c r="L274" s="248"/>
      <c r="M274" s="277" t="s">
        <v>199</v>
      </c>
      <c r="N274" s="278" t="s">
        <v>2893</v>
      </c>
      <c r="O274" s="279" t="s">
        <v>2894</v>
      </c>
      <c r="P274" s="89"/>
      <c r="Q274" s="235" t="s">
        <v>2895</v>
      </c>
      <c r="R274" s="235" t="s">
        <v>2896</v>
      </c>
      <c r="S274" s="293" t="s">
        <v>2897</v>
      </c>
      <c r="T274" s="293" t="s">
        <v>4936</v>
      </c>
      <c r="U274" s="272" t="s">
        <v>4937</v>
      </c>
      <c r="V274" s="272" t="s">
        <v>2899</v>
      </c>
      <c r="W274" s="293"/>
      <c r="AA274" s="286">
        <f>IF(OR(J274="Fail",ISBLANK(J274)),INDEX('Issue Code Table'!C:C,MATCH(N:N,'Issue Code Table'!A:A,0)),IF(M274="Critical",6,IF(M274="Significant",5,IF(M274="Moderate",3,2))))</f>
        <v>4</v>
      </c>
    </row>
    <row r="275" spans="1:27" s="73" customFormat="1" ht="87.5" x14ac:dyDescent="0.25">
      <c r="A275" s="270" t="s">
        <v>4938</v>
      </c>
      <c r="B275" s="271" t="s">
        <v>191</v>
      </c>
      <c r="C275" s="272" t="s">
        <v>192</v>
      </c>
      <c r="D275" s="272" t="s">
        <v>193</v>
      </c>
      <c r="E275" s="272" t="s">
        <v>4939</v>
      </c>
      <c r="F275" s="272" t="s">
        <v>4940</v>
      </c>
      <c r="G275" s="272" t="s">
        <v>4941</v>
      </c>
      <c r="H275" s="272" t="s">
        <v>2904</v>
      </c>
      <c r="I275" s="273"/>
      <c r="J275" s="248"/>
      <c r="K275" s="248" t="s">
        <v>2905</v>
      </c>
      <c r="L275" s="248"/>
      <c r="M275" s="277" t="s">
        <v>199</v>
      </c>
      <c r="N275" s="278" t="s">
        <v>665</v>
      </c>
      <c r="O275" s="279" t="s">
        <v>666</v>
      </c>
      <c r="P275" s="89"/>
      <c r="Q275" s="235" t="s">
        <v>2906</v>
      </c>
      <c r="R275" s="235" t="s">
        <v>2907</v>
      </c>
      <c r="S275" s="293" t="s">
        <v>2908</v>
      </c>
      <c r="T275" s="293" t="s">
        <v>4942</v>
      </c>
      <c r="U275" s="272" t="s">
        <v>4943</v>
      </c>
      <c r="V275" s="272" t="s">
        <v>2910</v>
      </c>
      <c r="W275" s="293"/>
      <c r="AA275" s="286">
        <f>IF(OR(J275="Fail",ISBLANK(J275)),INDEX('Issue Code Table'!C:C,MATCH(N:N,'Issue Code Table'!A:A,0)),IF(M275="Critical",6,IF(M275="Significant",5,IF(M275="Moderate",3,2))))</f>
        <v>4</v>
      </c>
    </row>
    <row r="276" spans="1:27" s="73" customFormat="1" ht="187.5" x14ac:dyDescent="0.25">
      <c r="A276" s="270" t="s">
        <v>4944</v>
      </c>
      <c r="B276" s="243" t="s">
        <v>1105</v>
      </c>
      <c r="C276" s="272" t="s">
        <v>1106</v>
      </c>
      <c r="D276" s="272" t="s">
        <v>193</v>
      </c>
      <c r="E276" s="272" t="s">
        <v>3154</v>
      </c>
      <c r="F276" s="272" t="s">
        <v>4945</v>
      </c>
      <c r="G276" s="272" t="s">
        <v>4946</v>
      </c>
      <c r="H276" s="272" t="s">
        <v>3157</v>
      </c>
      <c r="I276" s="273"/>
      <c r="J276" s="248"/>
      <c r="K276" s="248" t="s">
        <v>3158</v>
      </c>
      <c r="L276" s="248"/>
      <c r="M276" s="277" t="s">
        <v>159</v>
      </c>
      <c r="N276" s="278" t="s">
        <v>686</v>
      </c>
      <c r="O276" s="279" t="s">
        <v>687</v>
      </c>
      <c r="P276" s="89"/>
      <c r="Q276" s="235" t="s">
        <v>2917</v>
      </c>
      <c r="R276" s="235" t="s">
        <v>4947</v>
      </c>
      <c r="S276" s="293" t="s">
        <v>3161</v>
      </c>
      <c r="T276" s="293" t="s">
        <v>4948</v>
      </c>
      <c r="U276" s="272" t="s">
        <v>4949</v>
      </c>
      <c r="V276" s="272" t="s">
        <v>4950</v>
      </c>
      <c r="W276" s="285" t="s">
        <v>219</v>
      </c>
      <c r="AA276" s="286">
        <f>IF(OR(J276="Fail",ISBLANK(J276)),INDEX('Issue Code Table'!C:C,MATCH(N:N,'Issue Code Table'!A:A,0)),IF(M276="Critical",6,IF(M276="Significant",5,IF(M276="Moderate",3,2))))</f>
        <v>5</v>
      </c>
    </row>
    <row r="277" spans="1:27" s="73" customFormat="1" ht="100" x14ac:dyDescent="0.25">
      <c r="A277" s="270" t="s">
        <v>4951</v>
      </c>
      <c r="B277" s="271" t="s">
        <v>4952</v>
      </c>
      <c r="C277" s="272" t="s">
        <v>4953</v>
      </c>
      <c r="D277" s="272" t="s">
        <v>193</v>
      </c>
      <c r="E277" s="272" t="s">
        <v>4954</v>
      </c>
      <c r="F277" s="272" t="s">
        <v>4955</v>
      </c>
      <c r="G277" s="272" t="s">
        <v>4956</v>
      </c>
      <c r="H277" s="272" t="s">
        <v>3168</v>
      </c>
      <c r="I277" s="273"/>
      <c r="J277" s="248"/>
      <c r="K277" s="248" t="s">
        <v>4957</v>
      </c>
      <c r="L277" s="248"/>
      <c r="M277" s="277" t="s">
        <v>159</v>
      </c>
      <c r="N277" s="278" t="s">
        <v>686</v>
      </c>
      <c r="O277" s="279" t="s">
        <v>687</v>
      </c>
      <c r="P277" s="89"/>
      <c r="Q277" s="235" t="s">
        <v>2917</v>
      </c>
      <c r="R277" s="235" t="s">
        <v>4958</v>
      </c>
      <c r="S277" s="293" t="s">
        <v>4959</v>
      </c>
      <c r="T277" s="293" t="s">
        <v>3675</v>
      </c>
      <c r="U277" s="272" t="s">
        <v>4960</v>
      </c>
      <c r="V277" s="272" t="s">
        <v>4961</v>
      </c>
      <c r="W277" s="285" t="s">
        <v>219</v>
      </c>
      <c r="AA277" s="286">
        <f>IF(OR(J277="Fail",ISBLANK(J277)),INDEX('Issue Code Table'!C:C,MATCH(N:N,'Issue Code Table'!A:A,0)),IF(M277="Critical",6,IF(M277="Significant",5,IF(M277="Moderate",3,2))))</f>
        <v>5</v>
      </c>
    </row>
    <row r="278" spans="1:27" s="73" customFormat="1" ht="112.5" x14ac:dyDescent="0.25">
      <c r="A278" s="270" t="s">
        <v>4962</v>
      </c>
      <c r="B278" s="271" t="s">
        <v>327</v>
      </c>
      <c r="C278" s="272" t="s">
        <v>328</v>
      </c>
      <c r="D278" s="272" t="s">
        <v>193</v>
      </c>
      <c r="E278" s="272" t="s">
        <v>4963</v>
      </c>
      <c r="F278" s="272" t="s">
        <v>4964</v>
      </c>
      <c r="G278" s="272" t="s">
        <v>4965</v>
      </c>
      <c r="H278" s="272" t="s">
        <v>3178</v>
      </c>
      <c r="I278" s="273"/>
      <c r="J278" s="248"/>
      <c r="K278" s="248" t="s">
        <v>3179</v>
      </c>
      <c r="L278" s="248"/>
      <c r="M278" s="277" t="s">
        <v>159</v>
      </c>
      <c r="N278" s="278" t="s">
        <v>686</v>
      </c>
      <c r="O278" s="279" t="s">
        <v>687</v>
      </c>
      <c r="P278" s="89"/>
      <c r="Q278" s="235" t="s">
        <v>4966</v>
      </c>
      <c r="R278" s="235" t="s">
        <v>4967</v>
      </c>
      <c r="S278" s="293" t="s">
        <v>4968</v>
      </c>
      <c r="T278" s="293" t="s">
        <v>3675</v>
      </c>
      <c r="U278" s="272" t="s">
        <v>4969</v>
      </c>
      <c r="V278" s="272" t="s">
        <v>4970</v>
      </c>
      <c r="W278" s="285" t="s">
        <v>219</v>
      </c>
      <c r="AA278" s="286">
        <f>IF(OR(J278="Fail",ISBLANK(J278)),INDEX('Issue Code Table'!C:C,MATCH(N:N,'Issue Code Table'!A:A,0)),IF(M278="Critical",6,IF(M278="Significant",5,IF(M278="Moderate",3,2))))</f>
        <v>5</v>
      </c>
    </row>
    <row r="279" spans="1:27" s="73" customFormat="1" ht="112.5" x14ac:dyDescent="0.25">
      <c r="A279" s="270" t="s">
        <v>4971</v>
      </c>
      <c r="B279" s="271" t="s">
        <v>4952</v>
      </c>
      <c r="C279" s="272" t="s">
        <v>4953</v>
      </c>
      <c r="D279" s="272" t="s">
        <v>193</v>
      </c>
      <c r="E279" s="272" t="s">
        <v>4972</v>
      </c>
      <c r="F279" s="272" t="s">
        <v>4973</v>
      </c>
      <c r="G279" s="272" t="s">
        <v>4974</v>
      </c>
      <c r="H279" s="272" t="s">
        <v>3221</v>
      </c>
      <c r="I279" s="273"/>
      <c r="J279" s="248"/>
      <c r="K279" s="248" t="s">
        <v>3222</v>
      </c>
      <c r="L279" s="248"/>
      <c r="M279" s="277" t="s">
        <v>159</v>
      </c>
      <c r="N279" s="278" t="s">
        <v>686</v>
      </c>
      <c r="O279" s="279" t="s">
        <v>687</v>
      </c>
      <c r="P279" s="89"/>
      <c r="Q279" s="235" t="s">
        <v>4975</v>
      </c>
      <c r="R279" s="235" t="s">
        <v>4976</v>
      </c>
      <c r="S279" s="293" t="s">
        <v>3225</v>
      </c>
      <c r="T279" s="293" t="s">
        <v>4977</v>
      </c>
      <c r="U279" s="272" t="s">
        <v>4978</v>
      </c>
      <c r="V279" s="272" t="s">
        <v>4979</v>
      </c>
      <c r="W279" s="285" t="s">
        <v>219</v>
      </c>
      <c r="AA279" s="286">
        <f>IF(OR(J279="Fail",ISBLANK(J279)),INDEX('Issue Code Table'!C:C,MATCH(N:N,'Issue Code Table'!A:A,0)),IF(M279="Critical",6,IF(M279="Significant",5,IF(M279="Moderate",3,2))))</f>
        <v>5</v>
      </c>
    </row>
    <row r="280" spans="1:27" s="73" customFormat="1" ht="409.5" x14ac:dyDescent="0.25">
      <c r="A280" s="270" t="s">
        <v>4980</v>
      </c>
      <c r="B280" s="271" t="s">
        <v>4952</v>
      </c>
      <c r="C280" s="272" t="s">
        <v>4953</v>
      </c>
      <c r="D280" s="272" t="s">
        <v>193</v>
      </c>
      <c r="E280" s="272" t="s">
        <v>3229</v>
      </c>
      <c r="F280" s="272" t="s">
        <v>4981</v>
      </c>
      <c r="G280" s="272" t="s">
        <v>4982</v>
      </c>
      <c r="H280" s="272" t="s">
        <v>3232</v>
      </c>
      <c r="I280" s="273"/>
      <c r="J280" s="248"/>
      <c r="K280" s="248" t="s">
        <v>3233</v>
      </c>
      <c r="L280" s="248"/>
      <c r="M280" s="277" t="s">
        <v>159</v>
      </c>
      <c r="N280" s="278" t="s">
        <v>686</v>
      </c>
      <c r="O280" s="279" t="s">
        <v>687</v>
      </c>
      <c r="P280" s="89"/>
      <c r="Q280" s="235" t="s">
        <v>4975</v>
      </c>
      <c r="R280" s="235" t="s">
        <v>4983</v>
      </c>
      <c r="S280" s="293" t="s">
        <v>3225</v>
      </c>
      <c r="T280" s="293" t="s">
        <v>4977</v>
      </c>
      <c r="U280" s="272" t="s">
        <v>4984</v>
      </c>
      <c r="V280" s="272" t="s">
        <v>4985</v>
      </c>
      <c r="W280" s="285" t="s">
        <v>219</v>
      </c>
      <c r="AA280" s="286">
        <f>IF(OR(J280="Fail",ISBLANK(J280)),INDEX('Issue Code Table'!C:C,MATCH(N:N,'Issue Code Table'!A:A,0)),IF(M280="Critical",6,IF(M280="Significant",5,IF(M280="Moderate",3,2))))</f>
        <v>5</v>
      </c>
    </row>
    <row r="281" spans="1:27" s="73" customFormat="1" ht="162.5" x14ac:dyDescent="0.25">
      <c r="A281" s="270" t="s">
        <v>4986</v>
      </c>
      <c r="B281" s="271" t="s">
        <v>4952</v>
      </c>
      <c r="C281" s="272" t="s">
        <v>4953</v>
      </c>
      <c r="D281" s="272" t="s">
        <v>193</v>
      </c>
      <c r="E281" s="272" t="s">
        <v>3238</v>
      </c>
      <c r="F281" s="272" t="s">
        <v>4987</v>
      </c>
      <c r="G281" s="272" t="s">
        <v>4988</v>
      </c>
      <c r="H281" s="272" t="s">
        <v>3241</v>
      </c>
      <c r="I281" s="273"/>
      <c r="J281" s="248"/>
      <c r="K281" s="248" t="s">
        <v>3242</v>
      </c>
      <c r="L281" s="248"/>
      <c r="M281" s="277" t="s">
        <v>199</v>
      </c>
      <c r="N281" s="278" t="s">
        <v>342</v>
      </c>
      <c r="O281" s="279" t="s">
        <v>343</v>
      </c>
      <c r="P281" s="89"/>
      <c r="Q281" s="235" t="s">
        <v>4989</v>
      </c>
      <c r="R281" s="235" t="s">
        <v>4990</v>
      </c>
      <c r="S281" s="293" t="s">
        <v>3245</v>
      </c>
      <c r="T281" s="293" t="s">
        <v>4991</v>
      </c>
      <c r="U281" s="272" t="s">
        <v>4992</v>
      </c>
      <c r="V281" s="272" t="s">
        <v>3247</v>
      </c>
      <c r="W281" s="293"/>
      <c r="AA281" s="286">
        <f>IF(OR(J281="Fail",ISBLANK(J281)),INDEX('Issue Code Table'!C:C,MATCH(N:N,'Issue Code Table'!A:A,0)),IF(M281="Critical",6,IF(M281="Significant",5,IF(M281="Moderate",3,2))))</f>
        <v>4</v>
      </c>
    </row>
    <row r="282" spans="1:27" s="73" customFormat="1" ht="100" x14ac:dyDescent="0.25">
      <c r="A282" s="270" t="s">
        <v>4993</v>
      </c>
      <c r="B282" s="243" t="s">
        <v>4952</v>
      </c>
      <c r="C282" s="272" t="s">
        <v>4953</v>
      </c>
      <c r="D282" s="272" t="s">
        <v>193</v>
      </c>
      <c r="E282" s="272" t="s">
        <v>4994</v>
      </c>
      <c r="F282" s="272" t="s">
        <v>4995</v>
      </c>
      <c r="G282" s="272" t="s">
        <v>4996</v>
      </c>
      <c r="H282" s="272" t="s">
        <v>4997</v>
      </c>
      <c r="I282" s="273"/>
      <c r="J282" s="248"/>
      <c r="K282" s="248" t="s">
        <v>4998</v>
      </c>
      <c r="L282" s="248"/>
      <c r="M282" s="277" t="s">
        <v>159</v>
      </c>
      <c r="N282" s="278" t="s">
        <v>686</v>
      </c>
      <c r="O282" s="279" t="s">
        <v>687</v>
      </c>
      <c r="P282" s="89"/>
      <c r="Q282" s="235" t="s">
        <v>4999</v>
      </c>
      <c r="R282" s="235" t="s">
        <v>5000</v>
      </c>
      <c r="S282" s="293" t="s">
        <v>5001</v>
      </c>
      <c r="T282" s="293" t="s">
        <v>3675</v>
      </c>
      <c r="U282" s="272" t="s">
        <v>5002</v>
      </c>
      <c r="V282" s="272" t="s">
        <v>5003</v>
      </c>
      <c r="W282" s="285" t="s">
        <v>219</v>
      </c>
      <c r="AA282" s="286">
        <f>IF(OR(J282="Fail",ISBLANK(J282)),INDEX('Issue Code Table'!C:C,MATCH(N:N,'Issue Code Table'!A:A,0)),IF(M282="Critical",6,IF(M282="Significant",5,IF(M282="Moderate",3,2))))</f>
        <v>5</v>
      </c>
    </row>
    <row r="283" spans="1:27" s="73" customFormat="1" ht="100" x14ac:dyDescent="0.25">
      <c r="A283" s="270" t="s">
        <v>5004</v>
      </c>
      <c r="B283" s="243" t="s">
        <v>4952</v>
      </c>
      <c r="C283" s="272" t="s">
        <v>4953</v>
      </c>
      <c r="D283" s="272" t="s">
        <v>193</v>
      </c>
      <c r="E283" s="272" t="s">
        <v>5005</v>
      </c>
      <c r="F283" s="272" t="s">
        <v>5006</v>
      </c>
      <c r="G283" s="272" t="s">
        <v>5007</v>
      </c>
      <c r="H283" s="272" t="s">
        <v>5008</v>
      </c>
      <c r="I283" s="273"/>
      <c r="J283" s="248"/>
      <c r="K283" s="248" t="s">
        <v>5009</v>
      </c>
      <c r="L283" s="248"/>
      <c r="M283" s="277" t="s">
        <v>159</v>
      </c>
      <c r="N283" s="278" t="s">
        <v>686</v>
      </c>
      <c r="O283" s="279" t="s">
        <v>687</v>
      </c>
      <c r="P283" s="89"/>
      <c r="Q283" s="235" t="s">
        <v>4999</v>
      </c>
      <c r="R283" s="235" t="s">
        <v>5010</v>
      </c>
      <c r="S283" s="293" t="s">
        <v>5001</v>
      </c>
      <c r="T283" s="293" t="s">
        <v>3675</v>
      </c>
      <c r="U283" s="272" t="s">
        <v>5011</v>
      </c>
      <c r="V283" s="272" t="s">
        <v>5012</v>
      </c>
      <c r="W283" s="285" t="s">
        <v>219</v>
      </c>
      <c r="AA283" s="286">
        <f>IF(OR(J283="Fail",ISBLANK(J283)),INDEX('Issue Code Table'!C:C,MATCH(N:N,'Issue Code Table'!A:A,0)),IF(M283="Critical",6,IF(M283="Significant",5,IF(M283="Moderate",3,2))))</f>
        <v>5</v>
      </c>
    </row>
    <row r="284" spans="1:27" s="73" customFormat="1" ht="100" x14ac:dyDescent="0.25">
      <c r="A284" s="270" t="s">
        <v>5013</v>
      </c>
      <c r="B284" s="271" t="s">
        <v>4952</v>
      </c>
      <c r="C284" s="272" t="s">
        <v>4953</v>
      </c>
      <c r="D284" s="272" t="s">
        <v>193</v>
      </c>
      <c r="E284" s="272" t="s">
        <v>5014</v>
      </c>
      <c r="F284" s="272" t="s">
        <v>5015</v>
      </c>
      <c r="G284" s="272" t="s">
        <v>5016</v>
      </c>
      <c r="H284" s="272" t="s">
        <v>3189</v>
      </c>
      <c r="I284" s="273"/>
      <c r="J284" s="248"/>
      <c r="K284" s="248" t="s">
        <v>3190</v>
      </c>
      <c r="L284" s="248"/>
      <c r="M284" s="277" t="s">
        <v>159</v>
      </c>
      <c r="N284" s="278" t="s">
        <v>686</v>
      </c>
      <c r="O284" s="279" t="s">
        <v>687</v>
      </c>
      <c r="P284" s="89"/>
      <c r="Q284" s="235" t="s">
        <v>4999</v>
      </c>
      <c r="R284" s="235" t="s">
        <v>5017</v>
      </c>
      <c r="S284" s="293" t="s">
        <v>5001</v>
      </c>
      <c r="T284" s="293" t="s">
        <v>3675</v>
      </c>
      <c r="U284" s="272" t="s">
        <v>5018</v>
      </c>
      <c r="V284" s="283" t="s">
        <v>5019</v>
      </c>
      <c r="W284" s="285" t="s">
        <v>219</v>
      </c>
      <c r="AA284" s="286">
        <f>IF(OR(J284="Fail",ISBLANK(J284)),INDEX('Issue Code Table'!C:C,MATCH(N:N,'Issue Code Table'!A:A,0)),IF(M284="Critical",6,IF(M284="Significant",5,IF(M284="Moderate",3,2))))</f>
        <v>5</v>
      </c>
    </row>
    <row r="285" spans="1:27" s="73" customFormat="1" ht="100" x14ac:dyDescent="0.25">
      <c r="A285" s="270" t="s">
        <v>5020</v>
      </c>
      <c r="B285" s="271" t="s">
        <v>4952</v>
      </c>
      <c r="C285" s="272" t="s">
        <v>4953</v>
      </c>
      <c r="D285" s="272" t="s">
        <v>193</v>
      </c>
      <c r="E285" s="272" t="s">
        <v>5021</v>
      </c>
      <c r="F285" s="272" t="s">
        <v>5022</v>
      </c>
      <c r="G285" s="272" t="s">
        <v>5023</v>
      </c>
      <c r="H285" s="272" t="s">
        <v>3200</v>
      </c>
      <c r="I285" s="273"/>
      <c r="J285" s="248"/>
      <c r="K285" s="248" t="s">
        <v>3201</v>
      </c>
      <c r="L285" s="248"/>
      <c r="M285" s="277" t="s">
        <v>159</v>
      </c>
      <c r="N285" s="278" t="s">
        <v>686</v>
      </c>
      <c r="O285" s="279" t="s">
        <v>687</v>
      </c>
      <c r="P285" s="89"/>
      <c r="Q285" s="235" t="s">
        <v>2958</v>
      </c>
      <c r="R285" s="235" t="s">
        <v>5024</v>
      </c>
      <c r="S285" s="293" t="s">
        <v>3204</v>
      </c>
      <c r="T285" s="293" t="s">
        <v>5025</v>
      </c>
      <c r="U285" s="272" t="s">
        <v>5026</v>
      </c>
      <c r="V285" s="283" t="s">
        <v>5027</v>
      </c>
      <c r="W285" s="285" t="s">
        <v>219</v>
      </c>
      <c r="AA285" s="286">
        <f>IF(OR(J285="Fail",ISBLANK(J285)),INDEX('Issue Code Table'!C:C,MATCH(N:N,'Issue Code Table'!A:A,0)),IF(M285="Critical",6,IF(M285="Significant",5,IF(M285="Moderate",3,2))))</f>
        <v>5</v>
      </c>
    </row>
    <row r="286" spans="1:27" s="73" customFormat="1" ht="112.5" x14ac:dyDescent="0.25">
      <c r="A286" s="270" t="s">
        <v>5028</v>
      </c>
      <c r="B286" s="271" t="s">
        <v>4952</v>
      </c>
      <c r="C286" s="272" t="s">
        <v>4953</v>
      </c>
      <c r="D286" s="272" t="s">
        <v>193</v>
      </c>
      <c r="E286" s="272" t="s">
        <v>5029</v>
      </c>
      <c r="F286" s="272" t="s">
        <v>5030</v>
      </c>
      <c r="G286" s="272" t="s">
        <v>5031</v>
      </c>
      <c r="H286" s="272" t="s">
        <v>3211</v>
      </c>
      <c r="I286" s="273"/>
      <c r="J286" s="248"/>
      <c r="K286" s="248" t="s">
        <v>3212</v>
      </c>
      <c r="L286" s="248"/>
      <c r="M286" s="277" t="s">
        <v>159</v>
      </c>
      <c r="N286" s="278" t="s">
        <v>686</v>
      </c>
      <c r="O286" s="279" t="s">
        <v>687</v>
      </c>
      <c r="P286" s="89"/>
      <c r="Q286" s="235" t="s">
        <v>2958</v>
      </c>
      <c r="R286" s="235" t="s">
        <v>5032</v>
      </c>
      <c r="S286" s="293" t="s">
        <v>5033</v>
      </c>
      <c r="T286" s="293" t="s">
        <v>5034</v>
      </c>
      <c r="U286" s="272" t="s">
        <v>5035</v>
      </c>
      <c r="V286" s="283" t="s">
        <v>5036</v>
      </c>
      <c r="W286" s="285" t="s">
        <v>219</v>
      </c>
      <c r="AA286" s="286">
        <f>IF(OR(J286="Fail",ISBLANK(J286)),INDEX('Issue Code Table'!C:C,MATCH(N:N,'Issue Code Table'!A:A,0)),IF(M286="Critical",6,IF(M286="Significant",5,IF(M286="Moderate",3,2))))</f>
        <v>5</v>
      </c>
    </row>
    <row r="287" spans="1:27" s="73" customFormat="1" ht="137.5" x14ac:dyDescent="0.25">
      <c r="A287" s="270" t="s">
        <v>5037</v>
      </c>
      <c r="B287" s="271" t="s">
        <v>327</v>
      </c>
      <c r="C287" s="272" t="s">
        <v>328</v>
      </c>
      <c r="D287" s="272" t="s">
        <v>193</v>
      </c>
      <c r="E287" s="272" t="s">
        <v>5038</v>
      </c>
      <c r="F287" s="272" t="s">
        <v>5039</v>
      </c>
      <c r="G287" s="272" t="s">
        <v>5040</v>
      </c>
      <c r="H287" s="272" t="s">
        <v>2915</v>
      </c>
      <c r="I287" s="273"/>
      <c r="J287" s="248"/>
      <c r="K287" s="248" t="s">
        <v>2916</v>
      </c>
      <c r="L287" s="248"/>
      <c r="M287" s="277" t="s">
        <v>159</v>
      </c>
      <c r="N287" s="278" t="s">
        <v>686</v>
      </c>
      <c r="O287" s="279" t="s">
        <v>2673</v>
      </c>
      <c r="P287" s="89"/>
      <c r="Q287" s="235" t="s">
        <v>5041</v>
      </c>
      <c r="R287" s="235" t="s">
        <v>5042</v>
      </c>
      <c r="S287" s="293" t="s">
        <v>2919</v>
      </c>
      <c r="T287" s="293" t="s">
        <v>5043</v>
      </c>
      <c r="U287" s="272" t="s">
        <v>5044</v>
      </c>
      <c r="V287" s="283" t="s">
        <v>5045</v>
      </c>
      <c r="W287" s="285" t="s">
        <v>219</v>
      </c>
      <c r="AA287" s="286">
        <f>IF(OR(J287="Fail",ISBLANK(J287)),INDEX('Issue Code Table'!C:C,MATCH(N:N,'Issue Code Table'!A:A,0)),IF(M287="Critical",6,IF(M287="Significant",5,IF(M287="Moderate",3,2))))</f>
        <v>5</v>
      </c>
    </row>
    <row r="288" spans="1:27" s="73" customFormat="1" ht="100" x14ac:dyDescent="0.25">
      <c r="A288" s="270" t="s">
        <v>5046</v>
      </c>
      <c r="B288" s="271" t="s">
        <v>327</v>
      </c>
      <c r="C288" s="272" t="s">
        <v>328</v>
      </c>
      <c r="D288" s="272" t="s">
        <v>193</v>
      </c>
      <c r="E288" s="272" t="s">
        <v>2923</v>
      </c>
      <c r="F288" s="272" t="s">
        <v>5047</v>
      </c>
      <c r="G288" s="272" t="s">
        <v>5048</v>
      </c>
      <c r="H288" s="272" t="s">
        <v>2926</v>
      </c>
      <c r="I288" s="273"/>
      <c r="J288" s="248"/>
      <c r="K288" s="248" t="s">
        <v>2927</v>
      </c>
      <c r="L288" s="248"/>
      <c r="M288" s="277" t="s">
        <v>159</v>
      </c>
      <c r="N288" s="278" t="s">
        <v>686</v>
      </c>
      <c r="O288" s="279" t="s">
        <v>2673</v>
      </c>
      <c r="P288" s="89"/>
      <c r="Q288" s="235" t="s">
        <v>5041</v>
      </c>
      <c r="R288" s="235" t="s">
        <v>5049</v>
      </c>
      <c r="S288" s="293" t="s">
        <v>2929</v>
      </c>
      <c r="T288" s="293" t="s">
        <v>5050</v>
      </c>
      <c r="U288" s="272" t="s">
        <v>5051</v>
      </c>
      <c r="V288" s="283" t="s">
        <v>2931</v>
      </c>
      <c r="W288" s="285" t="s">
        <v>219</v>
      </c>
      <c r="AA288" s="286">
        <f>IF(OR(J288="Fail",ISBLANK(J288)),INDEX('Issue Code Table'!C:C,MATCH(N:N,'Issue Code Table'!A:A,0)),IF(M288="Critical",6,IF(M288="Significant",5,IF(M288="Moderate",3,2))))</f>
        <v>5</v>
      </c>
    </row>
    <row r="289" spans="1:27" s="73" customFormat="1" ht="100" x14ac:dyDescent="0.25">
      <c r="A289" s="270" t="s">
        <v>5052</v>
      </c>
      <c r="B289" s="271" t="s">
        <v>191</v>
      </c>
      <c r="C289" s="272" t="s">
        <v>192</v>
      </c>
      <c r="D289" s="272" t="s">
        <v>193</v>
      </c>
      <c r="E289" s="272" t="s">
        <v>5053</v>
      </c>
      <c r="F289" s="272" t="s">
        <v>5054</v>
      </c>
      <c r="G289" s="272" t="s">
        <v>5055</v>
      </c>
      <c r="H289" s="272" t="s">
        <v>2936</v>
      </c>
      <c r="I289" s="273"/>
      <c r="J289" s="248"/>
      <c r="K289" s="248" t="s">
        <v>2937</v>
      </c>
      <c r="L289" s="248"/>
      <c r="M289" s="277" t="s">
        <v>199</v>
      </c>
      <c r="N289" s="278" t="s">
        <v>665</v>
      </c>
      <c r="O289" s="279" t="s">
        <v>666</v>
      </c>
      <c r="P289" s="89"/>
      <c r="Q289" s="235" t="s">
        <v>5041</v>
      </c>
      <c r="R289" s="235" t="s">
        <v>5056</v>
      </c>
      <c r="S289" s="293" t="s">
        <v>2939</v>
      </c>
      <c r="T289" s="293" t="s">
        <v>5057</v>
      </c>
      <c r="U289" s="272" t="s">
        <v>5058</v>
      </c>
      <c r="V289" s="283" t="s">
        <v>2941</v>
      </c>
      <c r="W289" s="285"/>
      <c r="AA289" s="286">
        <f>IF(OR(J289="Fail",ISBLANK(J289)),INDEX('Issue Code Table'!C:C,MATCH(N:N,'Issue Code Table'!A:A,0)),IF(M289="Critical",6,IF(M289="Significant",5,IF(M289="Moderate",3,2))))</f>
        <v>4</v>
      </c>
    </row>
    <row r="290" spans="1:27" s="73" customFormat="1" ht="150" x14ac:dyDescent="0.25">
      <c r="A290" s="270" t="s">
        <v>5059</v>
      </c>
      <c r="B290" s="271" t="s">
        <v>327</v>
      </c>
      <c r="C290" s="272" t="s">
        <v>328</v>
      </c>
      <c r="D290" s="272" t="s">
        <v>193</v>
      </c>
      <c r="E290" s="272" t="s">
        <v>5060</v>
      </c>
      <c r="F290" s="272" t="s">
        <v>5061</v>
      </c>
      <c r="G290" s="272" t="s">
        <v>5062</v>
      </c>
      <c r="H290" s="272" t="s">
        <v>2946</v>
      </c>
      <c r="I290" s="273"/>
      <c r="J290" s="248"/>
      <c r="K290" s="248" t="s">
        <v>2947</v>
      </c>
      <c r="L290" s="248"/>
      <c r="M290" s="277" t="s">
        <v>159</v>
      </c>
      <c r="N290" s="278" t="s">
        <v>1320</v>
      </c>
      <c r="O290" s="279" t="s">
        <v>2116</v>
      </c>
      <c r="P290" s="89"/>
      <c r="Q290" s="235" t="s">
        <v>5041</v>
      </c>
      <c r="R290" s="235" t="s">
        <v>5063</v>
      </c>
      <c r="S290" s="293" t="s">
        <v>2949</v>
      </c>
      <c r="T290" s="293" t="s">
        <v>3675</v>
      </c>
      <c r="U290" s="272" t="s">
        <v>5064</v>
      </c>
      <c r="V290" s="283" t="s">
        <v>2951</v>
      </c>
      <c r="W290" s="285" t="s">
        <v>219</v>
      </c>
      <c r="AA290" s="286">
        <f>IF(OR(J290="Fail",ISBLANK(J290)),INDEX('Issue Code Table'!C:C,MATCH(N:N,'Issue Code Table'!A:A,0)),IF(M290="Critical",6,IF(M290="Significant",5,IF(M290="Moderate",3,2))))</f>
        <v>5</v>
      </c>
    </row>
    <row r="291" spans="1:27" s="73" customFormat="1" ht="100" x14ac:dyDescent="0.25">
      <c r="A291" s="270" t="s">
        <v>5065</v>
      </c>
      <c r="B291" s="271" t="s">
        <v>1105</v>
      </c>
      <c r="C291" s="272" t="s">
        <v>1106</v>
      </c>
      <c r="D291" s="272" t="s">
        <v>193</v>
      </c>
      <c r="E291" s="272" t="s">
        <v>5066</v>
      </c>
      <c r="F291" s="272" t="s">
        <v>5067</v>
      </c>
      <c r="G291" s="272" t="s">
        <v>5068</v>
      </c>
      <c r="H291" s="272" t="s">
        <v>3274</v>
      </c>
      <c r="I291" s="273"/>
      <c r="J291" s="248"/>
      <c r="K291" s="248" t="s">
        <v>3275</v>
      </c>
      <c r="L291" s="248"/>
      <c r="M291" s="277" t="s">
        <v>159</v>
      </c>
      <c r="N291" s="278" t="s">
        <v>686</v>
      </c>
      <c r="O291" s="279" t="s">
        <v>687</v>
      </c>
      <c r="P291" s="89"/>
      <c r="Q291" s="235" t="s">
        <v>5041</v>
      </c>
      <c r="R291" s="235" t="s">
        <v>5069</v>
      </c>
      <c r="S291" s="293" t="s">
        <v>3277</v>
      </c>
      <c r="T291" s="293" t="s">
        <v>5070</v>
      </c>
      <c r="U291" s="272" t="s">
        <v>5071</v>
      </c>
      <c r="V291" s="283" t="s">
        <v>5072</v>
      </c>
      <c r="W291" s="285" t="s">
        <v>219</v>
      </c>
      <c r="AA291" s="286">
        <f>IF(OR(J291="Fail",ISBLANK(J291)),INDEX('Issue Code Table'!C:C,MATCH(N:N,'Issue Code Table'!A:A,0)),IF(M291="Critical",6,IF(M291="Significant",5,IF(M291="Moderate",3,2))))</f>
        <v>5</v>
      </c>
    </row>
    <row r="292" spans="1:27" s="73" customFormat="1" ht="100" x14ac:dyDescent="0.25">
      <c r="A292" s="270" t="s">
        <v>5073</v>
      </c>
      <c r="B292" s="271" t="s">
        <v>327</v>
      </c>
      <c r="C292" s="272" t="s">
        <v>328</v>
      </c>
      <c r="D292" s="272" t="s">
        <v>193</v>
      </c>
      <c r="E292" s="272" t="s">
        <v>5074</v>
      </c>
      <c r="F292" s="272" t="s">
        <v>5075</v>
      </c>
      <c r="G292" s="272" t="s">
        <v>5076</v>
      </c>
      <c r="H292" s="272" t="s">
        <v>2956</v>
      </c>
      <c r="I292" s="273"/>
      <c r="J292" s="248"/>
      <c r="K292" s="275" t="s">
        <v>2957</v>
      </c>
      <c r="L292" s="249"/>
      <c r="M292" s="277" t="s">
        <v>199</v>
      </c>
      <c r="N292" s="278" t="s">
        <v>1320</v>
      </c>
      <c r="O292" s="279" t="s">
        <v>2116</v>
      </c>
      <c r="P292" s="89"/>
      <c r="Q292" s="235" t="s">
        <v>5041</v>
      </c>
      <c r="R292" s="235" t="s">
        <v>5077</v>
      </c>
      <c r="S292" s="293" t="s">
        <v>2959</v>
      </c>
      <c r="T292" s="293" t="s">
        <v>5078</v>
      </c>
      <c r="U292" s="272" t="s">
        <v>5079</v>
      </c>
      <c r="V292" s="283" t="s">
        <v>2961</v>
      </c>
      <c r="W292" s="285"/>
      <c r="AA292" s="286">
        <f>IF(OR(J292="Fail",ISBLANK(J292)),INDEX('Issue Code Table'!C:C,MATCH(N:N,'Issue Code Table'!A:A,0)),IF(M292="Critical",6,IF(M292="Significant",5,IF(M292="Moderate",3,2))))</f>
        <v>5</v>
      </c>
    </row>
    <row r="293" spans="1:27" s="73" customFormat="1" ht="362.5" x14ac:dyDescent="0.25">
      <c r="A293" s="270" t="s">
        <v>5080</v>
      </c>
      <c r="B293" s="271" t="s">
        <v>1550</v>
      </c>
      <c r="C293" s="272" t="s">
        <v>1551</v>
      </c>
      <c r="D293" s="272" t="s">
        <v>193</v>
      </c>
      <c r="E293" s="272" t="s">
        <v>5081</v>
      </c>
      <c r="F293" s="272" t="s">
        <v>5082</v>
      </c>
      <c r="G293" s="272" t="s">
        <v>5083</v>
      </c>
      <c r="H293" s="272" t="s">
        <v>2966</v>
      </c>
      <c r="I293" s="273"/>
      <c r="J293" s="248"/>
      <c r="K293" s="275" t="s">
        <v>2967</v>
      </c>
      <c r="L293" s="249"/>
      <c r="M293" s="277" t="s">
        <v>199</v>
      </c>
      <c r="N293" s="278" t="s">
        <v>2893</v>
      </c>
      <c r="O293" s="279" t="s">
        <v>2894</v>
      </c>
      <c r="P293" s="89"/>
      <c r="Q293" s="235" t="s">
        <v>5084</v>
      </c>
      <c r="R293" s="235" t="s">
        <v>5085</v>
      </c>
      <c r="S293" s="293" t="s">
        <v>2970</v>
      </c>
      <c r="T293" s="293" t="s">
        <v>5086</v>
      </c>
      <c r="U293" s="272" t="s">
        <v>5087</v>
      </c>
      <c r="V293" s="283" t="s">
        <v>2972</v>
      </c>
      <c r="W293" s="285"/>
      <c r="AA293" s="286">
        <f>IF(OR(J293="Fail",ISBLANK(J293)),INDEX('Issue Code Table'!C:C,MATCH(N:N,'Issue Code Table'!A:A,0)),IF(M293="Critical",6,IF(M293="Significant",5,IF(M293="Moderate",3,2))))</f>
        <v>4</v>
      </c>
    </row>
    <row r="294" spans="1:27" s="73" customFormat="1" ht="125" x14ac:dyDescent="0.25">
      <c r="A294" s="270" t="s">
        <v>5088</v>
      </c>
      <c r="B294" s="271" t="s">
        <v>191</v>
      </c>
      <c r="C294" s="272" t="s">
        <v>192</v>
      </c>
      <c r="D294" s="272" t="s">
        <v>193</v>
      </c>
      <c r="E294" s="272" t="s">
        <v>5089</v>
      </c>
      <c r="F294" s="272" t="s">
        <v>5090</v>
      </c>
      <c r="G294" s="272" t="s">
        <v>5091</v>
      </c>
      <c r="H294" s="272" t="s">
        <v>2977</v>
      </c>
      <c r="I294" s="273"/>
      <c r="J294" s="248"/>
      <c r="K294" s="275" t="s">
        <v>2978</v>
      </c>
      <c r="L294" s="249"/>
      <c r="M294" s="277" t="s">
        <v>159</v>
      </c>
      <c r="N294" s="278" t="s">
        <v>1018</v>
      </c>
      <c r="O294" s="279" t="s">
        <v>1019</v>
      </c>
      <c r="P294" s="89"/>
      <c r="Q294" s="235" t="s">
        <v>5092</v>
      </c>
      <c r="R294" s="235" t="s">
        <v>5093</v>
      </c>
      <c r="S294" s="293" t="s">
        <v>2981</v>
      </c>
      <c r="T294" s="293" t="s">
        <v>5094</v>
      </c>
      <c r="U294" s="272" t="s">
        <v>5095</v>
      </c>
      <c r="V294" s="283" t="s">
        <v>2983</v>
      </c>
      <c r="W294" s="285" t="s">
        <v>219</v>
      </c>
      <c r="AA294" s="286">
        <f>IF(OR(J294="Fail",ISBLANK(J294)),INDEX('Issue Code Table'!C:C,MATCH(N:N,'Issue Code Table'!A:A,0)),IF(M294="Critical",6,IF(M294="Significant",5,IF(M294="Moderate",3,2))))</f>
        <v>5</v>
      </c>
    </row>
    <row r="295" spans="1:27" s="73" customFormat="1" ht="162.5" x14ac:dyDescent="0.25">
      <c r="A295" s="270" t="s">
        <v>5096</v>
      </c>
      <c r="B295" s="271" t="s">
        <v>2985</v>
      </c>
      <c r="C295" s="272" t="s">
        <v>5097</v>
      </c>
      <c r="D295" s="272" t="s">
        <v>193</v>
      </c>
      <c r="E295" s="272" t="s">
        <v>5098</v>
      </c>
      <c r="F295" s="272" t="s">
        <v>5099</v>
      </c>
      <c r="G295" s="272" t="s">
        <v>5100</v>
      </c>
      <c r="H295" s="272" t="s">
        <v>2990</v>
      </c>
      <c r="I295" s="273"/>
      <c r="J295" s="248"/>
      <c r="K295" s="275" t="s">
        <v>2991</v>
      </c>
      <c r="L295" s="249"/>
      <c r="M295" s="277" t="s">
        <v>159</v>
      </c>
      <c r="N295" s="278" t="s">
        <v>686</v>
      </c>
      <c r="O295" s="279" t="s">
        <v>687</v>
      </c>
      <c r="P295" s="89"/>
      <c r="Q295" s="235" t="s">
        <v>5101</v>
      </c>
      <c r="R295" s="235" t="s">
        <v>5102</v>
      </c>
      <c r="S295" s="293" t="s">
        <v>2994</v>
      </c>
      <c r="T295" s="293" t="s">
        <v>5103</v>
      </c>
      <c r="U295" s="272" t="s">
        <v>5104</v>
      </c>
      <c r="V295" s="283" t="s">
        <v>2996</v>
      </c>
      <c r="W295" s="285" t="s">
        <v>219</v>
      </c>
      <c r="AA295" s="286">
        <f>IF(OR(J295="Fail",ISBLANK(J295)),INDEX('Issue Code Table'!C:C,MATCH(N:N,'Issue Code Table'!A:A,0)),IF(M295="Critical",6,IF(M295="Significant",5,IF(M295="Moderate",3,2))))</f>
        <v>5</v>
      </c>
    </row>
    <row r="296" spans="1:27" s="73" customFormat="1" ht="112.5" x14ac:dyDescent="0.25">
      <c r="A296" s="270" t="s">
        <v>5105</v>
      </c>
      <c r="B296" s="271" t="s">
        <v>2998</v>
      </c>
      <c r="C296" s="272" t="s">
        <v>2999</v>
      </c>
      <c r="D296" s="272" t="s">
        <v>193</v>
      </c>
      <c r="E296" s="272" t="s">
        <v>5106</v>
      </c>
      <c r="F296" s="272" t="s">
        <v>5107</v>
      </c>
      <c r="G296" s="272" t="s">
        <v>5108</v>
      </c>
      <c r="H296" s="272" t="s">
        <v>3003</v>
      </c>
      <c r="I296" s="273"/>
      <c r="J296" s="248"/>
      <c r="K296" s="275" t="s">
        <v>3004</v>
      </c>
      <c r="L296" s="249"/>
      <c r="M296" s="277" t="s">
        <v>159</v>
      </c>
      <c r="N296" s="278" t="s">
        <v>686</v>
      </c>
      <c r="O296" s="279" t="s">
        <v>3005</v>
      </c>
      <c r="P296" s="89"/>
      <c r="Q296" s="235" t="s">
        <v>5109</v>
      </c>
      <c r="R296" s="235" t="s">
        <v>5110</v>
      </c>
      <c r="S296" s="293" t="s">
        <v>3008</v>
      </c>
      <c r="T296" s="293" t="s">
        <v>5111</v>
      </c>
      <c r="U296" s="272" t="s">
        <v>5112</v>
      </c>
      <c r="V296" s="283" t="s">
        <v>3010</v>
      </c>
      <c r="W296" s="285" t="s">
        <v>219</v>
      </c>
      <c r="AA296" s="286">
        <f>IF(OR(J296="Fail",ISBLANK(J296)),INDEX('Issue Code Table'!C:C,MATCH(N:N,'Issue Code Table'!A:A,0)),IF(M296="Critical",6,IF(M296="Significant",5,IF(M296="Moderate",3,2))))</f>
        <v>5</v>
      </c>
    </row>
    <row r="297" spans="1:27" s="73" customFormat="1" ht="125" x14ac:dyDescent="0.25">
      <c r="A297" s="270" t="s">
        <v>5113</v>
      </c>
      <c r="B297" s="271" t="s">
        <v>2985</v>
      </c>
      <c r="C297" s="272" t="s">
        <v>5097</v>
      </c>
      <c r="D297" s="272" t="s">
        <v>193</v>
      </c>
      <c r="E297" s="272" t="s">
        <v>5114</v>
      </c>
      <c r="F297" s="272" t="s">
        <v>5115</v>
      </c>
      <c r="G297" s="272" t="s">
        <v>5116</v>
      </c>
      <c r="H297" s="272" t="s">
        <v>3015</v>
      </c>
      <c r="I297" s="273"/>
      <c r="J297" s="248"/>
      <c r="K297" s="275" t="s">
        <v>3016</v>
      </c>
      <c r="L297" s="249"/>
      <c r="M297" s="277" t="s">
        <v>159</v>
      </c>
      <c r="N297" s="278" t="s">
        <v>686</v>
      </c>
      <c r="O297" s="279" t="s">
        <v>687</v>
      </c>
      <c r="P297" s="89"/>
      <c r="Q297" s="235" t="s">
        <v>5109</v>
      </c>
      <c r="R297" s="235" t="s">
        <v>5117</v>
      </c>
      <c r="S297" s="293" t="s">
        <v>3018</v>
      </c>
      <c r="T297" s="293" t="s">
        <v>5118</v>
      </c>
      <c r="U297" s="272" t="s">
        <v>5119</v>
      </c>
      <c r="V297" s="283" t="s">
        <v>5120</v>
      </c>
      <c r="W297" s="285" t="s">
        <v>219</v>
      </c>
      <c r="AA297" s="286">
        <f>IF(OR(J297="Fail",ISBLANK(J297)),INDEX('Issue Code Table'!C:C,MATCH(N:N,'Issue Code Table'!A:A,0)),IF(M297="Critical",6,IF(M297="Significant",5,IF(M297="Moderate",3,2))))</f>
        <v>5</v>
      </c>
    </row>
    <row r="298" spans="1:27" s="73" customFormat="1" ht="350" x14ac:dyDescent="0.25">
      <c r="A298" s="270" t="s">
        <v>5121</v>
      </c>
      <c r="B298" s="271" t="s">
        <v>753</v>
      </c>
      <c r="C298" s="272" t="s">
        <v>754</v>
      </c>
      <c r="D298" s="272" t="s">
        <v>193</v>
      </c>
      <c r="E298" s="272" t="s">
        <v>3022</v>
      </c>
      <c r="F298" s="272" t="s">
        <v>5122</v>
      </c>
      <c r="G298" s="272" t="s">
        <v>5123</v>
      </c>
      <c r="H298" s="272" t="s">
        <v>3025</v>
      </c>
      <c r="I298" s="273"/>
      <c r="J298" s="248"/>
      <c r="K298" s="275" t="s">
        <v>3026</v>
      </c>
      <c r="L298" s="249"/>
      <c r="M298" s="277" t="s">
        <v>159</v>
      </c>
      <c r="N298" s="278" t="s">
        <v>186</v>
      </c>
      <c r="O298" s="279" t="s">
        <v>187</v>
      </c>
      <c r="P298" s="89"/>
      <c r="Q298" s="235" t="s">
        <v>5109</v>
      </c>
      <c r="R298" s="235" t="s">
        <v>5124</v>
      </c>
      <c r="S298" s="293" t="s">
        <v>3028</v>
      </c>
      <c r="T298" s="293" t="s">
        <v>5125</v>
      </c>
      <c r="U298" s="272" t="s">
        <v>5126</v>
      </c>
      <c r="V298" s="283" t="s">
        <v>3030</v>
      </c>
      <c r="W298" s="285" t="s">
        <v>219</v>
      </c>
      <c r="AA298" s="286">
        <f>IF(OR(J298="Fail",ISBLANK(J298)),INDEX('Issue Code Table'!C:C,MATCH(N:N,'Issue Code Table'!A:A,0)),IF(M298="Critical",6,IF(M298="Significant",5,IF(M298="Moderate",3,2))))</f>
        <v>6</v>
      </c>
    </row>
    <row r="299" spans="1:27" s="73" customFormat="1" ht="187.5" x14ac:dyDescent="0.25">
      <c r="A299" s="270" t="s">
        <v>5127</v>
      </c>
      <c r="B299" s="271" t="s">
        <v>191</v>
      </c>
      <c r="C299" s="272" t="s">
        <v>192</v>
      </c>
      <c r="D299" s="272" t="s">
        <v>193</v>
      </c>
      <c r="E299" s="272" t="s">
        <v>5128</v>
      </c>
      <c r="F299" s="272" t="s">
        <v>5129</v>
      </c>
      <c r="G299" s="272" t="s">
        <v>5130</v>
      </c>
      <c r="H299" s="272" t="s">
        <v>3035</v>
      </c>
      <c r="I299" s="273"/>
      <c r="J299" s="248"/>
      <c r="K299" s="275" t="s">
        <v>3036</v>
      </c>
      <c r="L299" s="249"/>
      <c r="M299" s="277" t="s">
        <v>199</v>
      </c>
      <c r="N299" s="278" t="s">
        <v>665</v>
      </c>
      <c r="O299" s="279" t="s">
        <v>666</v>
      </c>
      <c r="P299" s="89"/>
      <c r="Q299" s="235" t="s">
        <v>5109</v>
      </c>
      <c r="R299" s="235" t="s">
        <v>5131</v>
      </c>
      <c r="S299" s="293" t="s">
        <v>3038</v>
      </c>
      <c r="T299" s="293" t="s">
        <v>5132</v>
      </c>
      <c r="U299" s="272" t="s">
        <v>5133</v>
      </c>
      <c r="V299" s="283" t="s">
        <v>3040</v>
      </c>
      <c r="W299" s="285"/>
      <c r="AA299" s="286">
        <f>IF(OR(J299="Fail",ISBLANK(J299)),INDEX('Issue Code Table'!C:C,MATCH(N:N,'Issue Code Table'!A:A,0)),IF(M299="Critical",6,IF(M299="Significant",5,IF(M299="Moderate",3,2))))</f>
        <v>4</v>
      </c>
    </row>
    <row r="300" spans="1:27" s="73" customFormat="1" ht="150" x14ac:dyDescent="0.25">
      <c r="A300" s="270" t="s">
        <v>5134</v>
      </c>
      <c r="B300" s="271" t="s">
        <v>753</v>
      </c>
      <c r="C300" s="272" t="s">
        <v>754</v>
      </c>
      <c r="D300" s="272" t="s">
        <v>193</v>
      </c>
      <c r="E300" s="272" t="s">
        <v>3042</v>
      </c>
      <c r="F300" s="272" t="s">
        <v>5135</v>
      </c>
      <c r="G300" s="272" t="s">
        <v>5136</v>
      </c>
      <c r="H300" s="272" t="s">
        <v>3045</v>
      </c>
      <c r="I300" s="273"/>
      <c r="J300" s="248"/>
      <c r="K300" s="275" t="s">
        <v>3046</v>
      </c>
      <c r="L300" s="249"/>
      <c r="M300" s="277" t="s">
        <v>159</v>
      </c>
      <c r="N300" s="278" t="s">
        <v>186</v>
      </c>
      <c r="O300" s="279" t="s">
        <v>187</v>
      </c>
      <c r="P300" s="89"/>
      <c r="Q300" s="235" t="s">
        <v>5109</v>
      </c>
      <c r="R300" s="235" t="s">
        <v>5137</v>
      </c>
      <c r="S300" s="293" t="s">
        <v>3048</v>
      </c>
      <c r="T300" s="293" t="s">
        <v>3675</v>
      </c>
      <c r="U300" s="272" t="s">
        <v>5138</v>
      </c>
      <c r="V300" s="283" t="s">
        <v>3050</v>
      </c>
      <c r="W300" s="285" t="s">
        <v>219</v>
      </c>
      <c r="AA300" s="286">
        <f>IF(OR(J300="Fail",ISBLANK(J300)),INDEX('Issue Code Table'!C:C,MATCH(N:N,'Issue Code Table'!A:A,0)),IF(M300="Critical",6,IF(M300="Significant",5,IF(M300="Moderate",3,2))))</f>
        <v>6</v>
      </c>
    </row>
    <row r="301" spans="1:27" s="73" customFormat="1" ht="100" x14ac:dyDescent="0.25">
      <c r="A301" s="270" t="s">
        <v>5139</v>
      </c>
      <c r="B301" s="271" t="s">
        <v>1105</v>
      </c>
      <c r="C301" s="272" t="s">
        <v>1106</v>
      </c>
      <c r="D301" s="272" t="s">
        <v>193</v>
      </c>
      <c r="E301" s="272" t="s">
        <v>5140</v>
      </c>
      <c r="F301" s="272" t="s">
        <v>5141</v>
      </c>
      <c r="G301" s="272" t="s">
        <v>5142</v>
      </c>
      <c r="H301" s="272" t="s">
        <v>3055</v>
      </c>
      <c r="I301" s="273"/>
      <c r="J301" s="248"/>
      <c r="K301" s="275" t="s">
        <v>3056</v>
      </c>
      <c r="L301" s="249"/>
      <c r="M301" s="277" t="s">
        <v>199</v>
      </c>
      <c r="N301" s="278" t="s">
        <v>1320</v>
      </c>
      <c r="O301" s="279" t="s">
        <v>2116</v>
      </c>
      <c r="P301" s="89"/>
      <c r="Q301" s="235" t="s">
        <v>5143</v>
      </c>
      <c r="R301" s="235" t="s">
        <v>5144</v>
      </c>
      <c r="S301" s="293" t="s">
        <v>3059</v>
      </c>
      <c r="T301" s="293" t="s">
        <v>3675</v>
      </c>
      <c r="U301" s="272" t="s">
        <v>5145</v>
      </c>
      <c r="V301" s="283" t="s">
        <v>3061</v>
      </c>
      <c r="W301" s="285"/>
      <c r="AA301" s="286">
        <f>IF(OR(J301="Fail",ISBLANK(J301)),INDEX('Issue Code Table'!C:C,MATCH(N:N,'Issue Code Table'!A:A,0)),IF(M301="Critical",6,IF(M301="Significant",5,IF(M301="Moderate",3,2))))</f>
        <v>5</v>
      </c>
    </row>
    <row r="302" spans="1:27" s="73" customFormat="1" ht="100" x14ac:dyDescent="0.25">
      <c r="A302" s="270" t="s">
        <v>5146</v>
      </c>
      <c r="B302" s="271" t="s">
        <v>1105</v>
      </c>
      <c r="C302" s="272" t="s">
        <v>1106</v>
      </c>
      <c r="D302" s="272" t="s">
        <v>193</v>
      </c>
      <c r="E302" s="272" t="s">
        <v>5147</v>
      </c>
      <c r="F302" s="272" t="s">
        <v>5148</v>
      </c>
      <c r="G302" s="272" t="s">
        <v>5149</v>
      </c>
      <c r="H302" s="273" t="s">
        <v>3076</v>
      </c>
      <c r="I302" s="273"/>
      <c r="J302" s="248"/>
      <c r="K302" s="275" t="s">
        <v>3077</v>
      </c>
      <c r="L302" s="249"/>
      <c r="M302" s="277" t="s">
        <v>199</v>
      </c>
      <c r="N302" s="278" t="s">
        <v>1320</v>
      </c>
      <c r="O302" s="279" t="s">
        <v>2116</v>
      </c>
      <c r="P302" s="89"/>
      <c r="Q302" s="235" t="s">
        <v>5150</v>
      </c>
      <c r="R302" s="235" t="s">
        <v>5151</v>
      </c>
      <c r="S302" s="293" t="s">
        <v>3080</v>
      </c>
      <c r="T302" s="293" t="s">
        <v>5152</v>
      </c>
      <c r="U302" s="272" t="s">
        <v>5153</v>
      </c>
      <c r="V302" s="283" t="s">
        <v>3082</v>
      </c>
      <c r="W302" s="285"/>
      <c r="AA302" s="286">
        <f>IF(OR(J302="Fail",ISBLANK(J302)),INDEX('Issue Code Table'!C:C,MATCH(N:N,'Issue Code Table'!A:A,0)),IF(M302="Critical",6,IF(M302="Significant",5,IF(M302="Moderate",3,2))))</f>
        <v>5</v>
      </c>
    </row>
    <row r="303" spans="1:27" s="73" customFormat="1" ht="100" x14ac:dyDescent="0.25">
      <c r="A303" s="270" t="s">
        <v>5154</v>
      </c>
      <c r="B303" s="271" t="s">
        <v>1105</v>
      </c>
      <c r="C303" s="272" t="s">
        <v>1106</v>
      </c>
      <c r="D303" s="272" t="s">
        <v>193</v>
      </c>
      <c r="E303" s="272" t="s">
        <v>5155</v>
      </c>
      <c r="F303" s="272" t="s">
        <v>5156</v>
      </c>
      <c r="G303" s="272" t="s">
        <v>5157</v>
      </c>
      <c r="H303" s="272" t="s">
        <v>3087</v>
      </c>
      <c r="I303" s="273"/>
      <c r="J303" s="248"/>
      <c r="K303" s="275" t="s">
        <v>3088</v>
      </c>
      <c r="L303" s="249"/>
      <c r="M303" s="277" t="s">
        <v>159</v>
      </c>
      <c r="N303" s="278" t="s">
        <v>1320</v>
      </c>
      <c r="O303" s="279" t="s">
        <v>2116</v>
      </c>
      <c r="P303" s="89"/>
      <c r="Q303" s="235" t="s">
        <v>5158</v>
      </c>
      <c r="R303" s="235" t="s">
        <v>5159</v>
      </c>
      <c r="S303" s="293" t="s">
        <v>3091</v>
      </c>
      <c r="T303" s="293" t="s">
        <v>5160</v>
      </c>
      <c r="U303" s="272" t="s">
        <v>5161</v>
      </c>
      <c r="V303" s="283" t="s">
        <v>3093</v>
      </c>
      <c r="W303" s="285" t="s">
        <v>219</v>
      </c>
      <c r="AA303" s="286">
        <f>IF(OR(J303="Fail",ISBLANK(J303)),INDEX('Issue Code Table'!C:C,MATCH(N:N,'Issue Code Table'!A:A,0)),IF(M303="Critical",6,IF(M303="Significant",5,IF(M303="Moderate",3,2))))</f>
        <v>5</v>
      </c>
    </row>
    <row r="304" spans="1:27" s="73" customFormat="1" ht="100" x14ac:dyDescent="0.25">
      <c r="A304" s="270" t="s">
        <v>5162</v>
      </c>
      <c r="B304" s="271" t="s">
        <v>1105</v>
      </c>
      <c r="C304" s="272" t="s">
        <v>1106</v>
      </c>
      <c r="D304" s="272" t="s">
        <v>193</v>
      </c>
      <c r="E304" s="272" t="s">
        <v>5163</v>
      </c>
      <c r="F304" s="272" t="s">
        <v>5164</v>
      </c>
      <c r="G304" s="272" t="s">
        <v>5165</v>
      </c>
      <c r="H304" s="272" t="s">
        <v>3088</v>
      </c>
      <c r="I304" s="273"/>
      <c r="J304" s="248"/>
      <c r="K304" s="275" t="s">
        <v>3098</v>
      </c>
      <c r="L304" s="249"/>
      <c r="M304" s="277" t="s">
        <v>199</v>
      </c>
      <c r="N304" s="278" t="s">
        <v>1320</v>
      </c>
      <c r="O304" s="279" t="s">
        <v>2116</v>
      </c>
      <c r="P304" s="89"/>
      <c r="Q304" s="235" t="s">
        <v>5158</v>
      </c>
      <c r="R304" s="235" t="s">
        <v>5166</v>
      </c>
      <c r="S304" s="293" t="s">
        <v>2619</v>
      </c>
      <c r="T304" s="293" t="s">
        <v>5167</v>
      </c>
      <c r="U304" s="272" t="s">
        <v>5168</v>
      </c>
      <c r="V304" s="283" t="s">
        <v>3101</v>
      </c>
      <c r="W304" s="285"/>
      <c r="AA304" s="286">
        <f>IF(OR(J304="Fail",ISBLANK(J304)),INDEX('Issue Code Table'!C:C,MATCH(N:N,'Issue Code Table'!A:A,0)),IF(M304="Critical",6,IF(M304="Significant",5,IF(M304="Moderate",3,2))))</f>
        <v>5</v>
      </c>
    </row>
    <row r="305" spans="1:27" s="73" customFormat="1" ht="100" x14ac:dyDescent="0.25">
      <c r="A305" s="270" t="s">
        <v>5169</v>
      </c>
      <c r="B305" s="271" t="s">
        <v>327</v>
      </c>
      <c r="C305" s="272" t="s">
        <v>328</v>
      </c>
      <c r="D305" s="272" t="s">
        <v>193</v>
      </c>
      <c r="E305" s="272" t="s">
        <v>5170</v>
      </c>
      <c r="F305" s="272" t="s">
        <v>5171</v>
      </c>
      <c r="G305" s="272" t="s">
        <v>5172</v>
      </c>
      <c r="H305" s="272" t="s">
        <v>3106</v>
      </c>
      <c r="I305" s="273"/>
      <c r="J305" s="248"/>
      <c r="K305" s="275" t="s">
        <v>3107</v>
      </c>
      <c r="L305" s="249"/>
      <c r="M305" s="277" t="s">
        <v>159</v>
      </c>
      <c r="N305" s="278" t="s">
        <v>1320</v>
      </c>
      <c r="O305" s="279" t="s">
        <v>2116</v>
      </c>
      <c r="P305" s="89"/>
      <c r="Q305" s="235" t="s">
        <v>5158</v>
      </c>
      <c r="R305" s="235" t="s">
        <v>5173</v>
      </c>
      <c r="S305" s="293" t="s">
        <v>3109</v>
      </c>
      <c r="T305" s="293" t="s">
        <v>3675</v>
      </c>
      <c r="U305" s="272" t="s">
        <v>5174</v>
      </c>
      <c r="V305" s="283" t="s">
        <v>3111</v>
      </c>
      <c r="W305" s="285" t="s">
        <v>219</v>
      </c>
      <c r="AA305" s="286">
        <f>IF(OR(J305="Fail",ISBLANK(J305)),INDEX('Issue Code Table'!C:C,MATCH(N:N,'Issue Code Table'!A:A,0)),IF(M305="Critical",6,IF(M305="Significant",5,IF(M305="Moderate",3,2))))</f>
        <v>5</v>
      </c>
    </row>
    <row r="306" spans="1:27" s="73" customFormat="1" ht="100" x14ac:dyDescent="0.25">
      <c r="A306" s="270" t="s">
        <v>5175</v>
      </c>
      <c r="B306" s="271" t="s">
        <v>1105</v>
      </c>
      <c r="C306" s="272" t="s">
        <v>1106</v>
      </c>
      <c r="D306" s="272" t="s">
        <v>193</v>
      </c>
      <c r="E306" s="272" t="s">
        <v>5176</v>
      </c>
      <c r="F306" s="272" t="s">
        <v>5177</v>
      </c>
      <c r="G306" s="272" t="s">
        <v>5178</v>
      </c>
      <c r="H306" s="272" t="s">
        <v>3116</v>
      </c>
      <c r="I306" s="273"/>
      <c r="J306" s="248"/>
      <c r="K306" s="275" t="s">
        <v>3117</v>
      </c>
      <c r="L306" s="249"/>
      <c r="M306" s="277" t="s">
        <v>199</v>
      </c>
      <c r="N306" s="278" t="s">
        <v>1320</v>
      </c>
      <c r="O306" s="279" t="s">
        <v>2116</v>
      </c>
      <c r="P306" s="89"/>
      <c r="Q306" s="235" t="s">
        <v>5158</v>
      </c>
      <c r="R306" s="235" t="s">
        <v>5179</v>
      </c>
      <c r="S306" s="293" t="s">
        <v>3119</v>
      </c>
      <c r="T306" s="293" t="s">
        <v>5180</v>
      </c>
      <c r="U306" s="272" t="s">
        <v>5181</v>
      </c>
      <c r="V306" s="283" t="s">
        <v>3121</v>
      </c>
      <c r="W306" s="285"/>
      <c r="AA306" s="286">
        <f>IF(OR(J306="Fail",ISBLANK(J306)),INDEX('Issue Code Table'!C:C,MATCH(N:N,'Issue Code Table'!A:A,0)),IF(M306="Critical",6,IF(M306="Significant",5,IF(M306="Moderate",3,2))))</f>
        <v>5</v>
      </c>
    </row>
    <row r="307" spans="1:27" s="73" customFormat="1" ht="100" x14ac:dyDescent="0.25">
      <c r="A307" s="270" t="s">
        <v>5182</v>
      </c>
      <c r="B307" s="271" t="s">
        <v>327</v>
      </c>
      <c r="C307" s="272" t="s">
        <v>328</v>
      </c>
      <c r="D307" s="272" t="s">
        <v>193</v>
      </c>
      <c r="E307" s="272" t="s">
        <v>5183</v>
      </c>
      <c r="F307" s="272" t="s">
        <v>5184</v>
      </c>
      <c r="G307" s="272" t="s">
        <v>5185</v>
      </c>
      <c r="H307" s="272" t="s">
        <v>3126</v>
      </c>
      <c r="I307" s="273"/>
      <c r="J307" s="248"/>
      <c r="K307" s="275" t="s">
        <v>3127</v>
      </c>
      <c r="L307" s="249"/>
      <c r="M307" s="277" t="s">
        <v>159</v>
      </c>
      <c r="N307" s="278" t="s">
        <v>686</v>
      </c>
      <c r="O307" s="279" t="s">
        <v>687</v>
      </c>
      <c r="P307" s="89"/>
      <c r="Q307" s="235" t="s">
        <v>5186</v>
      </c>
      <c r="R307" s="235" t="s">
        <v>5187</v>
      </c>
      <c r="S307" s="293" t="s">
        <v>3130</v>
      </c>
      <c r="T307" s="293" t="s">
        <v>5188</v>
      </c>
      <c r="U307" s="272" t="s">
        <v>5189</v>
      </c>
      <c r="V307" s="283" t="s">
        <v>3132</v>
      </c>
      <c r="W307" s="285" t="s">
        <v>219</v>
      </c>
      <c r="AA307" s="286">
        <f>IF(OR(J307="Fail",ISBLANK(J307)),INDEX('Issue Code Table'!C:C,MATCH(N:N,'Issue Code Table'!A:A,0)),IF(M307="Critical",6,IF(M307="Significant",5,IF(M307="Moderate",3,2))))</f>
        <v>5</v>
      </c>
    </row>
    <row r="308" spans="1:27" s="73" customFormat="1" ht="87.5" x14ac:dyDescent="0.25">
      <c r="A308" s="270" t="s">
        <v>5190</v>
      </c>
      <c r="B308" s="271" t="s">
        <v>152</v>
      </c>
      <c r="C308" s="272" t="s">
        <v>153</v>
      </c>
      <c r="D308" s="272" t="s">
        <v>193</v>
      </c>
      <c r="E308" s="272" t="s">
        <v>5191</v>
      </c>
      <c r="F308" s="272" t="s">
        <v>5192</v>
      </c>
      <c r="G308" s="272" t="s">
        <v>5193</v>
      </c>
      <c r="H308" s="272" t="s">
        <v>3137</v>
      </c>
      <c r="I308" s="273"/>
      <c r="J308" s="248"/>
      <c r="K308" s="275" t="s">
        <v>3138</v>
      </c>
      <c r="L308" s="249"/>
      <c r="M308" s="277" t="s">
        <v>159</v>
      </c>
      <c r="N308" s="278" t="s">
        <v>2400</v>
      </c>
      <c r="O308" s="279" t="s">
        <v>2401</v>
      </c>
      <c r="P308" s="89"/>
      <c r="Q308" s="235" t="s">
        <v>5186</v>
      </c>
      <c r="R308" s="235" t="s">
        <v>5194</v>
      </c>
      <c r="S308" s="293" t="s">
        <v>3140</v>
      </c>
      <c r="T308" s="293" t="s">
        <v>3675</v>
      </c>
      <c r="U308" s="272" t="s">
        <v>5195</v>
      </c>
      <c r="V308" s="283" t="s">
        <v>3142</v>
      </c>
      <c r="W308" s="285" t="s">
        <v>219</v>
      </c>
      <c r="AA308" s="286">
        <f>IF(OR(J308="Fail",ISBLANK(J308)),INDEX('Issue Code Table'!C:C,MATCH(N:N,'Issue Code Table'!A:A,0)),IF(M308="Critical",6,IF(M308="Significant",5,IF(M308="Moderate",3,2))))</f>
        <v>5</v>
      </c>
    </row>
    <row r="309" spans="1:27" s="73" customFormat="1" ht="87.5" x14ac:dyDescent="0.25">
      <c r="A309" s="270" t="s">
        <v>5196</v>
      </c>
      <c r="B309" s="271" t="s">
        <v>152</v>
      </c>
      <c r="C309" s="272" t="s">
        <v>153</v>
      </c>
      <c r="D309" s="272" t="s">
        <v>193</v>
      </c>
      <c r="E309" s="272" t="s">
        <v>5197</v>
      </c>
      <c r="F309" s="272" t="s">
        <v>5198</v>
      </c>
      <c r="G309" s="272" t="s">
        <v>5199</v>
      </c>
      <c r="H309" s="272" t="s">
        <v>3147</v>
      </c>
      <c r="I309" s="273"/>
      <c r="J309" s="248"/>
      <c r="K309" s="275" t="s">
        <v>3148</v>
      </c>
      <c r="L309" s="249"/>
      <c r="M309" s="277" t="s">
        <v>159</v>
      </c>
      <c r="N309" s="278" t="s">
        <v>2400</v>
      </c>
      <c r="O309" s="279" t="s">
        <v>2401</v>
      </c>
      <c r="P309" s="89"/>
      <c r="Q309" s="235" t="s">
        <v>5186</v>
      </c>
      <c r="R309" s="235" t="s">
        <v>5200</v>
      </c>
      <c r="S309" s="293" t="s">
        <v>3150</v>
      </c>
      <c r="T309" s="293" t="s">
        <v>5201</v>
      </c>
      <c r="U309" s="272" t="s">
        <v>5202</v>
      </c>
      <c r="V309" s="283" t="s">
        <v>3152</v>
      </c>
      <c r="W309" s="285" t="s">
        <v>219</v>
      </c>
      <c r="AA309" s="286">
        <f>IF(OR(J309="Fail",ISBLANK(J309)),INDEX('Issue Code Table'!C:C,MATCH(N:N,'Issue Code Table'!A:A,0)),IF(M309="Critical",6,IF(M309="Significant",5,IF(M309="Moderate",3,2))))</f>
        <v>5</v>
      </c>
    </row>
    <row r="310" spans="1:27" s="73" customFormat="1" ht="125" x14ac:dyDescent="0.25">
      <c r="A310" s="270" t="s">
        <v>5203</v>
      </c>
      <c r="B310" s="271" t="s">
        <v>1105</v>
      </c>
      <c r="C310" s="272" t="s">
        <v>1106</v>
      </c>
      <c r="D310" s="272" t="s">
        <v>193</v>
      </c>
      <c r="E310" s="272" t="s">
        <v>3249</v>
      </c>
      <c r="F310" s="272" t="s">
        <v>5204</v>
      </c>
      <c r="G310" s="272" t="s">
        <v>5205</v>
      </c>
      <c r="H310" s="272" t="s">
        <v>3252</v>
      </c>
      <c r="I310" s="290"/>
      <c r="J310" s="271"/>
      <c r="K310" s="275" t="s">
        <v>3253</v>
      </c>
      <c r="L310" s="247"/>
      <c r="M310" s="277" t="s">
        <v>159</v>
      </c>
      <c r="N310" s="278" t="s">
        <v>686</v>
      </c>
      <c r="O310" s="279" t="s">
        <v>687</v>
      </c>
      <c r="P310" s="89"/>
      <c r="Q310" s="235" t="s">
        <v>3254</v>
      </c>
      <c r="R310" s="235" t="s">
        <v>3255</v>
      </c>
      <c r="S310" s="293" t="s">
        <v>5206</v>
      </c>
      <c r="T310" s="293" t="s">
        <v>5207</v>
      </c>
      <c r="U310" s="272" t="s">
        <v>5208</v>
      </c>
      <c r="V310" s="283" t="s">
        <v>3258</v>
      </c>
      <c r="W310" s="285" t="s">
        <v>219</v>
      </c>
      <c r="AA310" s="286">
        <f>IF(OR(J310="Fail",ISBLANK(J310)),INDEX('Issue Code Table'!C:C,MATCH(N:N,'Issue Code Table'!A:A,0)),IF(M310="Critical",6,IF(M310="Significant",5,IF(M310="Moderate",3,2))))</f>
        <v>5</v>
      </c>
    </row>
    <row r="311" spans="1:27" s="73" customFormat="1" ht="100" x14ac:dyDescent="0.25">
      <c r="A311" s="270" t="s">
        <v>5209</v>
      </c>
      <c r="B311" s="271" t="s">
        <v>327</v>
      </c>
      <c r="C311" s="272" t="s">
        <v>328</v>
      </c>
      <c r="D311" s="272" t="s">
        <v>193</v>
      </c>
      <c r="E311" s="272" t="s">
        <v>5210</v>
      </c>
      <c r="F311" s="272" t="s">
        <v>5211</v>
      </c>
      <c r="G311" s="272" t="s">
        <v>5212</v>
      </c>
      <c r="H311" s="272" t="s">
        <v>3263</v>
      </c>
      <c r="I311" s="273"/>
      <c r="J311" s="248"/>
      <c r="K311" s="275" t="s">
        <v>5213</v>
      </c>
      <c r="L311" s="249"/>
      <c r="M311" s="277" t="s">
        <v>159</v>
      </c>
      <c r="N311" s="278" t="s">
        <v>686</v>
      </c>
      <c r="O311" s="279" t="s">
        <v>687</v>
      </c>
      <c r="P311" s="89"/>
      <c r="Q311" s="235" t="s">
        <v>3265</v>
      </c>
      <c r="R311" s="235" t="s">
        <v>3266</v>
      </c>
      <c r="S311" s="293" t="s">
        <v>3267</v>
      </c>
      <c r="T311" s="293" t="s">
        <v>3675</v>
      </c>
      <c r="U311" s="272" t="s">
        <v>5214</v>
      </c>
      <c r="V311" s="283" t="s">
        <v>3269</v>
      </c>
      <c r="W311" s="285" t="s">
        <v>219</v>
      </c>
      <c r="AA311" s="286">
        <f>IF(OR(J311="Fail",ISBLANK(J311)),INDEX('Issue Code Table'!C:C,MATCH(N:N,'Issue Code Table'!A:A,0)),IF(M311="Critical",6,IF(M311="Significant",5,IF(M311="Moderate",3,2))))</f>
        <v>5</v>
      </c>
    </row>
    <row r="312" spans="1:27" s="73" customFormat="1" ht="100" x14ac:dyDescent="0.25">
      <c r="A312" s="270" t="s">
        <v>5215</v>
      </c>
      <c r="B312" s="271" t="s">
        <v>1105</v>
      </c>
      <c r="C312" s="272" t="s">
        <v>1106</v>
      </c>
      <c r="D312" s="272" t="s">
        <v>193</v>
      </c>
      <c r="E312" s="272" t="s">
        <v>5066</v>
      </c>
      <c r="F312" s="272" t="s">
        <v>5216</v>
      </c>
      <c r="G312" s="272" t="s">
        <v>5217</v>
      </c>
      <c r="H312" s="272" t="s">
        <v>3274</v>
      </c>
      <c r="I312" s="273"/>
      <c r="J312" s="248"/>
      <c r="K312" s="275" t="s">
        <v>3275</v>
      </c>
      <c r="L312" s="249"/>
      <c r="M312" s="277" t="s">
        <v>159</v>
      </c>
      <c r="N312" s="278" t="s">
        <v>686</v>
      </c>
      <c r="O312" s="279" t="s">
        <v>687</v>
      </c>
      <c r="P312" s="89"/>
      <c r="Q312" s="235" t="s">
        <v>3265</v>
      </c>
      <c r="R312" s="235" t="s">
        <v>3276</v>
      </c>
      <c r="S312" s="293" t="s">
        <v>3287</v>
      </c>
      <c r="T312" s="293" t="s">
        <v>5218</v>
      </c>
      <c r="U312" s="272" t="s">
        <v>5219</v>
      </c>
      <c r="V312" s="283" t="s">
        <v>5220</v>
      </c>
      <c r="W312" s="285" t="s">
        <v>219</v>
      </c>
      <c r="AA312" s="286">
        <f>IF(OR(J312="Fail",ISBLANK(J312)),INDEX('Issue Code Table'!C:C,MATCH(N:N,'Issue Code Table'!A:A,0)),IF(M312="Critical",6,IF(M312="Significant",5,IF(M312="Moderate",3,2))))</f>
        <v>5</v>
      </c>
    </row>
    <row r="313" spans="1:27" s="73" customFormat="1" ht="87.5" x14ac:dyDescent="0.25">
      <c r="A313" s="270" t="s">
        <v>5221</v>
      </c>
      <c r="B313" s="293" t="s">
        <v>304</v>
      </c>
      <c r="C313" s="272" t="s">
        <v>305</v>
      </c>
      <c r="D313" s="272" t="s">
        <v>193</v>
      </c>
      <c r="E313" s="272" t="s">
        <v>5222</v>
      </c>
      <c r="F313" s="272" t="s">
        <v>5223</v>
      </c>
      <c r="G313" s="272" t="s">
        <v>5224</v>
      </c>
      <c r="H313" s="272" t="s">
        <v>3294</v>
      </c>
      <c r="I313" s="273"/>
      <c r="J313" s="248"/>
      <c r="K313" s="275" t="s">
        <v>3295</v>
      </c>
      <c r="L313" s="249"/>
      <c r="M313" s="277" t="s">
        <v>159</v>
      </c>
      <c r="N313" s="278" t="s">
        <v>1320</v>
      </c>
      <c r="O313" s="279" t="s">
        <v>2116</v>
      </c>
      <c r="P313" s="89"/>
      <c r="Q313" s="235" t="s">
        <v>3296</v>
      </c>
      <c r="R313" s="235" t="s">
        <v>3297</v>
      </c>
      <c r="S313" s="293" t="s">
        <v>3298</v>
      </c>
      <c r="T313" s="293" t="s">
        <v>5225</v>
      </c>
      <c r="U313" s="272" t="s">
        <v>5226</v>
      </c>
      <c r="V313" s="283" t="s">
        <v>3300</v>
      </c>
      <c r="W313" s="285" t="s">
        <v>219</v>
      </c>
      <c r="AA313" s="286">
        <f>IF(OR(J313="Fail",ISBLANK(J313)),INDEX('Issue Code Table'!C:C,MATCH(N:N,'Issue Code Table'!A:A,0)),IF(M313="Critical",6,IF(M313="Significant",5,IF(M313="Moderate",3,2))))</f>
        <v>5</v>
      </c>
    </row>
    <row r="314" spans="1:27" s="73" customFormat="1" ht="100" x14ac:dyDescent="0.25">
      <c r="A314" s="270" t="s">
        <v>5227</v>
      </c>
      <c r="B314" s="271" t="s">
        <v>1105</v>
      </c>
      <c r="C314" s="272" t="s">
        <v>1106</v>
      </c>
      <c r="D314" s="272" t="s">
        <v>193</v>
      </c>
      <c r="E314" s="272" t="s">
        <v>5228</v>
      </c>
      <c r="F314" s="272" t="s">
        <v>5229</v>
      </c>
      <c r="G314" s="272" t="s">
        <v>5230</v>
      </c>
      <c r="H314" s="272" t="s">
        <v>3305</v>
      </c>
      <c r="I314" s="290"/>
      <c r="J314" s="271"/>
      <c r="K314" s="275" t="s">
        <v>3306</v>
      </c>
      <c r="L314" s="247"/>
      <c r="M314" s="277" t="s">
        <v>159</v>
      </c>
      <c r="N314" s="278" t="s">
        <v>686</v>
      </c>
      <c r="O314" s="279" t="s">
        <v>687</v>
      </c>
      <c r="P314" s="89"/>
      <c r="Q314" s="235" t="s">
        <v>3307</v>
      </c>
      <c r="R314" s="235" t="s">
        <v>3308</v>
      </c>
      <c r="S314" s="293" t="s">
        <v>3309</v>
      </c>
      <c r="T314" s="293" t="s">
        <v>5231</v>
      </c>
      <c r="U314" s="272" t="s">
        <v>5232</v>
      </c>
      <c r="V314" s="283" t="s">
        <v>5233</v>
      </c>
      <c r="W314" s="285" t="s">
        <v>219</v>
      </c>
      <c r="AA314" s="286">
        <f>IF(OR(J314="Fail",ISBLANK(J314)),INDEX('Issue Code Table'!C:C,MATCH(N:N,'Issue Code Table'!A:A,0)),IF(M314="Critical",6,IF(M314="Significant",5,IF(M314="Moderate",3,2))))</f>
        <v>5</v>
      </c>
    </row>
    <row r="315" spans="1:27" s="73" customFormat="1" ht="187.5" x14ac:dyDescent="0.25">
      <c r="A315" s="270" t="s">
        <v>5234</v>
      </c>
      <c r="B315" s="293" t="s">
        <v>304</v>
      </c>
      <c r="C315" s="272" t="s">
        <v>305</v>
      </c>
      <c r="D315" s="272" t="s">
        <v>193</v>
      </c>
      <c r="E315" s="272" t="s">
        <v>5235</v>
      </c>
      <c r="F315" s="272" t="s">
        <v>5236</v>
      </c>
      <c r="G315" s="272" t="s">
        <v>5237</v>
      </c>
      <c r="H315" s="272" t="s">
        <v>3316</v>
      </c>
      <c r="I315" s="273"/>
      <c r="J315" s="248"/>
      <c r="K315" s="275" t="s">
        <v>3317</v>
      </c>
      <c r="L315" s="249"/>
      <c r="M315" s="277" t="s">
        <v>159</v>
      </c>
      <c r="N315" s="278" t="s">
        <v>1264</v>
      </c>
      <c r="O315" s="279" t="s">
        <v>1265</v>
      </c>
      <c r="P315" s="89"/>
      <c r="Q315" s="235" t="s">
        <v>3318</v>
      </c>
      <c r="R315" s="235" t="s">
        <v>3319</v>
      </c>
      <c r="S315" s="293" t="s">
        <v>3320</v>
      </c>
      <c r="T315" s="293" t="s">
        <v>3675</v>
      </c>
      <c r="U315" s="272" t="s">
        <v>5238</v>
      </c>
      <c r="V315" s="283" t="s">
        <v>3322</v>
      </c>
      <c r="W315" s="285" t="s">
        <v>219</v>
      </c>
      <c r="AA315" s="286">
        <f>IF(OR(J315="Fail",ISBLANK(J315)),INDEX('Issue Code Table'!C:C,MATCH(N:N,'Issue Code Table'!A:A,0)),IF(M315="Critical",6,IF(M315="Significant",5,IF(M315="Moderate",3,2))))</f>
        <v>5</v>
      </c>
    </row>
    <row r="316" spans="1:27" s="73" customFormat="1" ht="212.5" x14ac:dyDescent="0.25">
      <c r="A316" s="270" t="s">
        <v>5239</v>
      </c>
      <c r="B316" s="293" t="s">
        <v>304</v>
      </c>
      <c r="C316" s="272" t="s">
        <v>305</v>
      </c>
      <c r="D316" s="272" t="s">
        <v>193</v>
      </c>
      <c r="E316" s="272" t="s">
        <v>5240</v>
      </c>
      <c r="F316" s="272" t="s">
        <v>5241</v>
      </c>
      <c r="G316" s="272" t="s">
        <v>5242</v>
      </c>
      <c r="H316" s="272" t="s">
        <v>3327</v>
      </c>
      <c r="I316" s="273"/>
      <c r="J316" s="248"/>
      <c r="K316" s="275" t="s">
        <v>3328</v>
      </c>
      <c r="L316" s="249"/>
      <c r="M316" s="277" t="s">
        <v>159</v>
      </c>
      <c r="N316" s="278" t="s">
        <v>310</v>
      </c>
      <c r="O316" s="279" t="s">
        <v>311</v>
      </c>
      <c r="P316" s="89"/>
      <c r="Q316" s="235" t="s">
        <v>3318</v>
      </c>
      <c r="R316" s="235" t="s">
        <v>3329</v>
      </c>
      <c r="S316" s="293" t="s">
        <v>3330</v>
      </c>
      <c r="T316" s="293" t="s">
        <v>3675</v>
      </c>
      <c r="U316" s="272" t="s">
        <v>5243</v>
      </c>
      <c r="V316" s="283" t="s">
        <v>3332</v>
      </c>
      <c r="W316" s="285" t="s">
        <v>219</v>
      </c>
      <c r="AA316" s="286">
        <f>IF(OR(J316="Fail",ISBLANK(J316)),INDEX('Issue Code Table'!C:C,MATCH(N:N,'Issue Code Table'!A:A,0)),IF(M316="Critical",6,IF(M316="Significant",5,IF(M316="Moderate",3,2))))</f>
        <v>5</v>
      </c>
    </row>
    <row r="317" spans="1:27" s="73" customFormat="1" ht="100" x14ac:dyDescent="0.25">
      <c r="A317" s="270" t="s">
        <v>5244</v>
      </c>
      <c r="B317" s="271" t="s">
        <v>839</v>
      </c>
      <c r="C317" s="271" t="s">
        <v>840</v>
      </c>
      <c r="D317" s="272" t="s">
        <v>193</v>
      </c>
      <c r="E317" s="272" t="s">
        <v>5245</v>
      </c>
      <c r="F317" s="272" t="s">
        <v>5246</v>
      </c>
      <c r="G317" s="272" t="s">
        <v>5247</v>
      </c>
      <c r="H317" s="272" t="s">
        <v>3337</v>
      </c>
      <c r="I317" s="273"/>
      <c r="J317" s="248"/>
      <c r="K317" s="275" t="s">
        <v>3338</v>
      </c>
      <c r="L317" s="249"/>
      <c r="M317" s="277" t="s">
        <v>159</v>
      </c>
      <c r="N317" s="278" t="s">
        <v>686</v>
      </c>
      <c r="O317" s="279" t="s">
        <v>2162</v>
      </c>
      <c r="P317" s="89"/>
      <c r="Q317" s="235" t="s">
        <v>3339</v>
      </c>
      <c r="R317" s="235" t="s">
        <v>3340</v>
      </c>
      <c r="S317" s="293" t="s">
        <v>3341</v>
      </c>
      <c r="T317" s="293" t="s">
        <v>5248</v>
      </c>
      <c r="U317" s="272" t="s">
        <v>5249</v>
      </c>
      <c r="V317" s="283" t="s">
        <v>3343</v>
      </c>
      <c r="W317" s="285" t="s">
        <v>219</v>
      </c>
      <c r="AA317" s="286">
        <f>IF(OR(J317="Fail",ISBLANK(J317)),INDEX('Issue Code Table'!C:C,MATCH(N:N,'Issue Code Table'!A:A,0)),IF(M317="Critical",6,IF(M317="Significant",5,IF(M317="Moderate",3,2))))</f>
        <v>5</v>
      </c>
    </row>
    <row r="318" spans="1:27" s="73" customFormat="1" ht="212.5" x14ac:dyDescent="0.25">
      <c r="A318" s="270" t="s">
        <v>5250</v>
      </c>
      <c r="B318" s="271" t="s">
        <v>1868</v>
      </c>
      <c r="C318" s="272" t="s">
        <v>1869</v>
      </c>
      <c r="D318" s="272" t="s">
        <v>193</v>
      </c>
      <c r="E318" s="272" t="s">
        <v>5251</v>
      </c>
      <c r="F318" s="272" t="s">
        <v>5252</v>
      </c>
      <c r="G318" s="272" t="s">
        <v>5253</v>
      </c>
      <c r="H318" s="272" t="s">
        <v>3348</v>
      </c>
      <c r="I318" s="273"/>
      <c r="J318" s="248"/>
      <c r="K318" s="275" t="s">
        <v>3349</v>
      </c>
      <c r="L318" s="249"/>
      <c r="M318" s="277" t="s">
        <v>199</v>
      </c>
      <c r="N318" s="278" t="s">
        <v>1308</v>
      </c>
      <c r="O318" s="279" t="s">
        <v>1309</v>
      </c>
      <c r="P318" s="89"/>
      <c r="Q318" s="235" t="s">
        <v>3350</v>
      </c>
      <c r="R318" s="235" t="s">
        <v>3351</v>
      </c>
      <c r="S318" s="293" t="s">
        <v>5254</v>
      </c>
      <c r="T318" s="293" t="s">
        <v>5255</v>
      </c>
      <c r="U318" s="272" t="s">
        <v>5256</v>
      </c>
      <c r="V318" s="283" t="s">
        <v>3354</v>
      </c>
      <c r="W318" s="285"/>
      <c r="AA318" s="286">
        <f>IF(OR(J318="Fail",ISBLANK(J318)),INDEX('Issue Code Table'!C:C,MATCH(N:N,'Issue Code Table'!A:A,0)),IF(M318="Critical",6,IF(M318="Significant",5,IF(M318="Moderate",3,2))))</f>
        <v>3</v>
      </c>
    </row>
    <row r="319" spans="1:27" s="73" customFormat="1" ht="100" x14ac:dyDescent="0.25">
      <c r="A319" s="270" t="s">
        <v>5257</v>
      </c>
      <c r="B319" s="271" t="s">
        <v>1868</v>
      </c>
      <c r="C319" s="272" t="s">
        <v>1869</v>
      </c>
      <c r="D319" s="272" t="s">
        <v>193</v>
      </c>
      <c r="E319" s="272" t="s">
        <v>5258</v>
      </c>
      <c r="F319" s="272" t="s">
        <v>5259</v>
      </c>
      <c r="G319" s="272" t="s">
        <v>5260</v>
      </c>
      <c r="H319" s="272" t="s">
        <v>3359</v>
      </c>
      <c r="I319" s="273"/>
      <c r="J319" s="248"/>
      <c r="K319" s="275" t="s">
        <v>3360</v>
      </c>
      <c r="L319" s="249"/>
      <c r="M319" s="277" t="s">
        <v>199</v>
      </c>
      <c r="N319" s="278" t="s">
        <v>1308</v>
      </c>
      <c r="O319" s="279" t="s">
        <v>1309</v>
      </c>
      <c r="P319" s="89"/>
      <c r="Q319" s="235" t="s">
        <v>3350</v>
      </c>
      <c r="R319" s="235" t="s">
        <v>3361</v>
      </c>
      <c r="S319" s="293" t="s">
        <v>5261</v>
      </c>
      <c r="T319" s="293" t="s">
        <v>3675</v>
      </c>
      <c r="U319" s="272" t="s">
        <v>5262</v>
      </c>
      <c r="V319" s="283" t="s">
        <v>3364</v>
      </c>
      <c r="W319" s="285"/>
      <c r="AA319" s="286">
        <f>IF(OR(J319="Fail",ISBLANK(J319)),INDEX('Issue Code Table'!C:C,MATCH(N:N,'Issue Code Table'!A:A,0)),IF(M319="Critical",6,IF(M319="Significant",5,IF(M319="Moderate",3,2))))</f>
        <v>3</v>
      </c>
    </row>
    <row r="320" spans="1:27" s="73" customFormat="1" ht="150" x14ac:dyDescent="0.25">
      <c r="A320" s="270" t="s">
        <v>5263</v>
      </c>
      <c r="B320" s="271" t="s">
        <v>327</v>
      </c>
      <c r="C320" s="272" t="s">
        <v>328</v>
      </c>
      <c r="D320" s="272" t="s">
        <v>193</v>
      </c>
      <c r="E320" s="272" t="s">
        <v>5264</v>
      </c>
      <c r="F320" s="272" t="s">
        <v>5265</v>
      </c>
      <c r="G320" s="272" t="s">
        <v>5266</v>
      </c>
      <c r="H320" s="272" t="s">
        <v>3369</v>
      </c>
      <c r="I320" s="273"/>
      <c r="J320" s="248"/>
      <c r="K320" s="275" t="s">
        <v>3370</v>
      </c>
      <c r="L320" s="249"/>
      <c r="M320" s="277" t="s">
        <v>159</v>
      </c>
      <c r="N320" s="278" t="s">
        <v>760</v>
      </c>
      <c r="O320" s="279" t="s">
        <v>761</v>
      </c>
      <c r="P320" s="89"/>
      <c r="Q320" s="235" t="s">
        <v>3371</v>
      </c>
      <c r="R320" s="235" t="s">
        <v>3372</v>
      </c>
      <c r="S320" s="293" t="s">
        <v>3373</v>
      </c>
      <c r="T320" s="293" t="s">
        <v>3675</v>
      </c>
      <c r="U320" s="272" t="s">
        <v>5267</v>
      </c>
      <c r="V320" s="283" t="s">
        <v>3375</v>
      </c>
      <c r="W320" s="285" t="s">
        <v>219</v>
      </c>
      <c r="AA320" s="286">
        <f>IF(OR(J320="Fail",ISBLANK(J320)),INDEX('Issue Code Table'!C:C,MATCH(N:N,'Issue Code Table'!A:A,0)),IF(M320="Critical",6,IF(M320="Significant",5,IF(M320="Moderate",3,2))))</f>
        <v>6</v>
      </c>
    </row>
    <row r="321" spans="1:27" s="73" customFormat="1" ht="100" x14ac:dyDescent="0.25">
      <c r="A321" s="270" t="s">
        <v>5268</v>
      </c>
      <c r="B321" s="271" t="s">
        <v>711</v>
      </c>
      <c r="C321" s="272" t="s">
        <v>712</v>
      </c>
      <c r="D321" s="272" t="s">
        <v>193</v>
      </c>
      <c r="E321" s="272" t="s">
        <v>5269</v>
      </c>
      <c r="F321" s="272" t="s">
        <v>5270</v>
      </c>
      <c r="G321" s="272" t="s">
        <v>5271</v>
      </c>
      <c r="H321" s="272" t="s">
        <v>3380</v>
      </c>
      <c r="I321" s="273"/>
      <c r="J321" s="248"/>
      <c r="K321" s="275" t="s">
        <v>3381</v>
      </c>
      <c r="L321" s="249"/>
      <c r="M321" s="277" t="s">
        <v>159</v>
      </c>
      <c r="N321" s="278" t="s">
        <v>186</v>
      </c>
      <c r="O321" s="279" t="s">
        <v>187</v>
      </c>
      <c r="P321" s="89"/>
      <c r="Q321" s="235" t="s">
        <v>3371</v>
      </c>
      <c r="R321" s="235" t="s">
        <v>3382</v>
      </c>
      <c r="S321" s="293" t="s">
        <v>3383</v>
      </c>
      <c r="T321" s="293" t="s">
        <v>3675</v>
      </c>
      <c r="U321" s="272" t="s">
        <v>5272</v>
      </c>
      <c r="V321" s="283" t="s">
        <v>3385</v>
      </c>
      <c r="W321" s="285" t="s">
        <v>219</v>
      </c>
      <c r="AA321" s="286">
        <f>IF(OR(J321="Fail",ISBLANK(J321)),INDEX('Issue Code Table'!C:C,MATCH(N:N,'Issue Code Table'!A:A,0)),IF(M321="Critical",6,IF(M321="Significant",5,IF(M321="Moderate",3,2))))</f>
        <v>6</v>
      </c>
    </row>
    <row r="322" spans="1:27" s="73" customFormat="1" ht="87.5" x14ac:dyDescent="0.25">
      <c r="A322" s="270" t="s">
        <v>5273</v>
      </c>
      <c r="B322" s="271" t="s">
        <v>327</v>
      </c>
      <c r="C322" s="272" t="s">
        <v>328</v>
      </c>
      <c r="D322" s="272" t="s">
        <v>193</v>
      </c>
      <c r="E322" s="272" t="s">
        <v>5274</v>
      </c>
      <c r="F322" s="272" t="s">
        <v>5275</v>
      </c>
      <c r="G322" s="272" t="s">
        <v>5276</v>
      </c>
      <c r="H322" s="272" t="s">
        <v>3390</v>
      </c>
      <c r="I322" s="273"/>
      <c r="J322" s="248"/>
      <c r="K322" s="275" t="s">
        <v>3391</v>
      </c>
      <c r="L322" s="249"/>
      <c r="M322" s="277" t="s">
        <v>159</v>
      </c>
      <c r="N322" s="278" t="s">
        <v>186</v>
      </c>
      <c r="O322" s="279" t="s">
        <v>187</v>
      </c>
      <c r="P322" s="89"/>
      <c r="Q322" s="235" t="s">
        <v>3371</v>
      </c>
      <c r="R322" s="235" t="s">
        <v>3392</v>
      </c>
      <c r="S322" s="293" t="s">
        <v>3393</v>
      </c>
      <c r="T322" s="293" t="s">
        <v>5277</v>
      </c>
      <c r="U322" s="272" t="s">
        <v>5278</v>
      </c>
      <c r="V322" s="283" t="s">
        <v>3395</v>
      </c>
      <c r="W322" s="285" t="s">
        <v>219</v>
      </c>
      <c r="AA322" s="286">
        <f>IF(OR(J322="Fail",ISBLANK(J322)),INDEX('Issue Code Table'!C:C,MATCH(N:N,'Issue Code Table'!A:A,0)),IF(M322="Critical",6,IF(M322="Significant",5,IF(M322="Moderate",3,2))))</f>
        <v>6</v>
      </c>
    </row>
    <row r="323" spans="1:27" s="73" customFormat="1" ht="87.5" x14ac:dyDescent="0.25">
      <c r="A323" s="270" t="s">
        <v>5279</v>
      </c>
      <c r="B323" s="271" t="s">
        <v>327</v>
      </c>
      <c r="C323" s="272" t="s">
        <v>328</v>
      </c>
      <c r="D323" s="272" t="s">
        <v>193</v>
      </c>
      <c r="E323" s="272" t="s">
        <v>5264</v>
      </c>
      <c r="F323" s="272" t="s">
        <v>5280</v>
      </c>
      <c r="G323" s="272" t="s">
        <v>5281</v>
      </c>
      <c r="H323" s="272" t="s">
        <v>3369</v>
      </c>
      <c r="I323" s="273"/>
      <c r="J323" s="248"/>
      <c r="K323" s="275" t="s">
        <v>3370</v>
      </c>
      <c r="L323" s="249"/>
      <c r="M323" s="277" t="s">
        <v>159</v>
      </c>
      <c r="N323" s="278" t="s">
        <v>760</v>
      </c>
      <c r="O323" s="279" t="s">
        <v>761</v>
      </c>
      <c r="P323" s="89"/>
      <c r="Q323" s="235" t="s">
        <v>3399</v>
      </c>
      <c r="R323" s="235" t="s">
        <v>3400</v>
      </c>
      <c r="S323" s="293" t="s">
        <v>3373</v>
      </c>
      <c r="T323" s="293" t="s">
        <v>3675</v>
      </c>
      <c r="U323" s="272" t="s">
        <v>5282</v>
      </c>
      <c r="V323" s="283" t="s">
        <v>3402</v>
      </c>
      <c r="W323" s="285" t="s">
        <v>219</v>
      </c>
      <c r="AA323" s="286">
        <f>IF(OR(J323="Fail",ISBLANK(J323)),INDEX('Issue Code Table'!C:C,MATCH(N:N,'Issue Code Table'!A:A,0)),IF(M323="Critical",6,IF(M323="Significant",5,IF(M323="Moderate",3,2))))</f>
        <v>6</v>
      </c>
    </row>
    <row r="324" spans="1:27" s="73" customFormat="1" ht="100" x14ac:dyDescent="0.25">
      <c r="A324" s="270" t="s">
        <v>5283</v>
      </c>
      <c r="B324" s="271" t="s">
        <v>711</v>
      </c>
      <c r="C324" s="272" t="s">
        <v>712</v>
      </c>
      <c r="D324" s="272" t="s">
        <v>193</v>
      </c>
      <c r="E324" s="272" t="s">
        <v>5269</v>
      </c>
      <c r="F324" s="272" t="s">
        <v>5284</v>
      </c>
      <c r="G324" s="272" t="s">
        <v>5285</v>
      </c>
      <c r="H324" s="272" t="s">
        <v>3380</v>
      </c>
      <c r="I324" s="273"/>
      <c r="J324" s="248"/>
      <c r="K324" s="275" t="s">
        <v>3381</v>
      </c>
      <c r="L324" s="249"/>
      <c r="M324" s="277" t="s">
        <v>159</v>
      </c>
      <c r="N324" s="278" t="s">
        <v>186</v>
      </c>
      <c r="O324" s="279" t="s">
        <v>187</v>
      </c>
      <c r="P324" s="89"/>
      <c r="Q324" s="235" t="s">
        <v>3399</v>
      </c>
      <c r="R324" s="235" t="s">
        <v>3406</v>
      </c>
      <c r="S324" s="293" t="s">
        <v>3383</v>
      </c>
      <c r="T324" s="293" t="s">
        <v>3675</v>
      </c>
      <c r="U324" s="272" t="s">
        <v>5286</v>
      </c>
      <c r="V324" s="283" t="s">
        <v>3408</v>
      </c>
      <c r="W324" s="285" t="s">
        <v>219</v>
      </c>
      <c r="AA324" s="286">
        <f>IF(OR(J324="Fail",ISBLANK(J324)),INDEX('Issue Code Table'!C:C,MATCH(N:N,'Issue Code Table'!A:A,0)),IF(M324="Critical",6,IF(M324="Significant",5,IF(M324="Moderate",3,2))))</f>
        <v>6</v>
      </c>
    </row>
    <row r="325" spans="1:27" s="73" customFormat="1" ht="125" x14ac:dyDescent="0.25">
      <c r="A325" s="270" t="s">
        <v>5287</v>
      </c>
      <c r="B325" s="271" t="s">
        <v>327</v>
      </c>
      <c r="C325" s="272" t="s">
        <v>328</v>
      </c>
      <c r="D325" s="272" t="s">
        <v>193</v>
      </c>
      <c r="E325" s="272" t="s">
        <v>5288</v>
      </c>
      <c r="F325" s="272" t="s">
        <v>5289</v>
      </c>
      <c r="G325" s="272" t="s">
        <v>5290</v>
      </c>
      <c r="H325" s="272" t="s">
        <v>3413</v>
      </c>
      <c r="I325" s="273"/>
      <c r="J325" s="248"/>
      <c r="K325" s="275" t="s">
        <v>3414</v>
      </c>
      <c r="L325" s="249"/>
      <c r="M325" s="277" t="s">
        <v>159</v>
      </c>
      <c r="N325" s="278" t="s">
        <v>1018</v>
      </c>
      <c r="O325" s="279" t="s">
        <v>1019</v>
      </c>
      <c r="P325" s="89"/>
      <c r="Q325" s="235" t="s">
        <v>3399</v>
      </c>
      <c r="R325" s="235" t="s">
        <v>3415</v>
      </c>
      <c r="S325" s="293" t="s">
        <v>3416</v>
      </c>
      <c r="T325" s="293" t="s">
        <v>5291</v>
      </c>
      <c r="U325" s="272" t="s">
        <v>5292</v>
      </c>
      <c r="V325" s="283" t="s">
        <v>3418</v>
      </c>
      <c r="W325" s="285" t="s">
        <v>219</v>
      </c>
      <c r="AA325" s="286">
        <f>IF(OR(J325="Fail",ISBLANK(J325)),INDEX('Issue Code Table'!C:C,MATCH(N:N,'Issue Code Table'!A:A,0)),IF(M325="Critical",6,IF(M325="Significant",5,IF(M325="Moderate",3,2))))</f>
        <v>5</v>
      </c>
    </row>
    <row r="326" spans="1:27" s="73" customFormat="1" ht="112.5" x14ac:dyDescent="0.25">
      <c r="A326" s="270" t="s">
        <v>5293</v>
      </c>
      <c r="B326" s="271" t="s">
        <v>327</v>
      </c>
      <c r="C326" s="272" t="s">
        <v>328</v>
      </c>
      <c r="D326" s="272" t="s">
        <v>193</v>
      </c>
      <c r="E326" s="272" t="s">
        <v>5294</v>
      </c>
      <c r="F326" s="272" t="s">
        <v>5295</v>
      </c>
      <c r="G326" s="272" t="s">
        <v>5296</v>
      </c>
      <c r="H326" s="272" t="s">
        <v>3423</v>
      </c>
      <c r="I326" s="290"/>
      <c r="J326" s="271"/>
      <c r="K326" s="275" t="s">
        <v>3424</v>
      </c>
      <c r="L326" s="247"/>
      <c r="M326" s="277" t="s">
        <v>199</v>
      </c>
      <c r="N326" s="278" t="s">
        <v>342</v>
      </c>
      <c r="O326" s="279" t="s">
        <v>343</v>
      </c>
      <c r="P326" s="89"/>
      <c r="Q326" s="235" t="s">
        <v>3425</v>
      </c>
      <c r="R326" s="235" t="s">
        <v>3426</v>
      </c>
      <c r="S326" s="293" t="s">
        <v>3427</v>
      </c>
      <c r="T326" s="293" t="s">
        <v>5297</v>
      </c>
      <c r="U326" s="272" t="s">
        <v>5298</v>
      </c>
      <c r="V326" s="283" t="s">
        <v>3429</v>
      </c>
      <c r="W326" s="285"/>
      <c r="AA326" s="286">
        <f>IF(OR(J326="Fail",ISBLANK(J326)),INDEX('Issue Code Table'!C:C,MATCH(N:N,'Issue Code Table'!A:A,0)),IF(M326="Critical",6,IF(M326="Significant",5,IF(M326="Moderate",3,2))))</f>
        <v>4</v>
      </c>
    </row>
    <row r="327" spans="1:27" s="73" customFormat="1" ht="409.5" x14ac:dyDescent="0.25">
      <c r="A327" s="270" t="s">
        <v>5299</v>
      </c>
      <c r="B327" s="271" t="s">
        <v>1550</v>
      </c>
      <c r="C327" s="272" t="s">
        <v>1551</v>
      </c>
      <c r="D327" s="272" t="s">
        <v>193</v>
      </c>
      <c r="E327" s="272" t="s">
        <v>5300</v>
      </c>
      <c r="F327" s="272" t="s">
        <v>5301</v>
      </c>
      <c r="G327" s="272" t="s">
        <v>5302</v>
      </c>
      <c r="H327" s="272" t="s">
        <v>3434</v>
      </c>
      <c r="I327" s="273"/>
      <c r="J327" s="248"/>
      <c r="K327" s="275" t="s">
        <v>3435</v>
      </c>
      <c r="L327" s="249"/>
      <c r="M327" s="277" t="s">
        <v>159</v>
      </c>
      <c r="N327" s="278" t="s">
        <v>2400</v>
      </c>
      <c r="O327" s="279" t="s">
        <v>2401</v>
      </c>
      <c r="P327" s="89"/>
      <c r="Q327" s="235" t="s">
        <v>3436</v>
      </c>
      <c r="R327" s="235" t="s">
        <v>3437</v>
      </c>
      <c r="S327" s="293" t="s">
        <v>3438</v>
      </c>
      <c r="T327" s="293" t="s">
        <v>5303</v>
      </c>
      <c r="U327" s="272" t="s">
        <v>5304</v>
      </c>
      <c r="V327" s="283" t="s">
        <v>3440</v>
      </c>
      <c r="W327" s="285" t="s">
        <v>219</v>
      </c>
      <c r="AA327" s="286">
        <f>IF(OR(J327="Fail",ISBLANK(J327)),INDEX('Issue Code Table'!C:C,MATCH(N:N,'Issue Code Table'!A:A,0)),IF(M327="Critical",6,IF(M327="Significant",5,IF(M327="Moderate",3,2))))</f>
        <v>5</v>
      </c>
    </row>
    <row r="328" spans="1:27" s="73" customFormat="1" ht="137.5" x14ac:dyDescent="0.25">
      <c r="A328" s="270" t="s">
        <v>5305</v>
      </c>
      <c r="B328" s="271" t="s">
        <v>327</v>
      </c>
      <c r="C328" s="272" t="s">
        <v>328</v>
      </c>
      <c r="D328" s="272" t="s">
        <v>193</v>
      </c>
      <c r="E328" s="272" t="s">
        <v>3442</v>
      </c>
      <c r="F328" s="272" t="s">
        <v>5306</v>
      </c>
      <c r="G328" s="272" t="s">
        <v>5307</v>
      </c>
      <c r="H328" s="272" t="s">
        <v>3445</v>
      </c>
      <c r="I328" s="273"/>
      <c r="J328" s="248"/>
      <c r="K328" s="275" t="s">
        <v>3446</v>
      </c>
      <c r="L328" s="249"/>
      <c r="M328" s="277" t="s">
        <v>159</v>
      </c>
      <c r="N328" s="278" t="s">
        <v>2400</v>
      </c>
      <c r="O328" s="279" t="s">
        <v>2401</v>
      </c>
      <c r="P328" s="89"/>
      <c r="Q328" s="235" t="s">
        <v>3436</v>
      </c>
      <c r="R328" s="235" t="s">
        <v>3447</v>
      </c>
      <c r="S328" s="293" t="s">
        <v>3438</v>
      </c>
      <c r="T328" s="293" t="s">
        <v>5308</v>
      </c>
      <c r="U328" s="272" t="s">
        <v>5309</v>
      </c>
      <c r="V328" s="283" t="s">
        <v>3449</v>
      </c>
      <c r="W328" s="285" t="s">
        <v>219</v>
      </c>
      <c r="AA328" s="286">
        <f>IF(OR(J328="Fail",ISBLANK(J328)),INDEX('Issue Code Table'!C:C,MATCH(N:N,'Issue Code Table'!A:A,0)),IF(M328="Critical",6,IF(M328="Significant",5,IF(M328="Moderate",3,2))))</f>
        <v>5</v>
      </c>
    </row>
    <row r="329" spans="1:27" s="73" customFormat="1" ht="137.5" x14ac:dyDescent="0.25">
      <c r="A329" s="270" t="s">
        <v>5310</v>
      </c>
      <c r="B329" s="271" t="s">
        <v>327</v>
      </c>
      <c r="C329" s="272" t="s">
        <v>328</v>
      </c>
      <c r="D329" s="272" t="s">
        <v>193</v>
      </c>
      <c r="E329" s="272" t="s">
        <v>5311</v>
      </c>
      <c r="F329" s="272" t="s">
        <v>5312</v>
      </c>
      <c r="G329" s="272" t="s">
        <v>5313</v>
      </c>
      <c r="H329" s="272" t="s">
        <v>3454</v>
      </c>
      <c r="I329" s="273"/>
      <c r="J329" s="248"/>
      <c r="K329" s="275" t="s">
        <v>3455</v>
      </c>
      <c r="L329" s="249"/>
      <c r="M329" s="277" t="s">
        <v>199</v>
      </c>
      <c r="N329" s="278" t="s">
        <v>2400</v>
      </c>
      <c r="O329" s="279" t="s">
        <v>2401</v>
      </c>
      <c r="P329" s="89"/>
      <c r="Q329" s="235" t="s">
        <v>3436</v>
      </c>
      <c r="R329" s="235" t="s">
        <v>3456</v>
      </c>
      <c r="S329" s="293" t="s">
        <v>3457</v>
      </c>
      <c r="T329" s="293" t="s">
        <v>3675</v>
      </c>
      <c r="U329" s="272" t="s">
        <v>5314</v>
      </c>
      <c r="V329" s="283" t="s">
        <v>3459</v>
      </c>
      <c r="W329" s="285"/>
      <c r="AA329" s="286">
        <f>IF(OR(J329="Fail",ISBLANK(J329)),INDEX('Issue Code Table'!C:C,MATCH(N:N,'Issue Code Table'!A:A,0)),IF(M329="Critical",6,IF(M329="Significant",5,IF(M329="Moderate",3,2))))</f>
        <v>5</v>
      </c>
    </row>
    <row r="330" spans="1:27" s="73" customFormat="1" ht="100" x14ac:dyDescent="0.25">
      <c r="A330" s="270" t="s">
        <v>5315</v>
      </c>
      <c r="B330" s="271" t="s">
        <v>327</v>
      </c>
      <c r="C330" s="272" t="s">
        <v>328</v>
      </c>
      <c r="D330" s="272" t="s">
        <v>193</v>
      </c>
      <c r="E330" s="272" t="s">
        <v>5316</v>
      </c>
      <c r="F330" s="272" t="s">
        <v>5317</v>
      </c>
      <c r="G330" s="272" t="s">
        <v>5318</v>
      </c>
      <c r="H330" s="272" t="s">
        <v>3464</v>
      </c>
      <c r="I330" s="273"/>
      <c r="J330" s="248"/>
      <c r="K330" s="275" t="s">
        <v>3465</v>
      </c>
      <c r="L330" s="249"/>
      <c r="M330" s="277" t="s">
        <v>159</v>
      </c>
      <c r="N330" s="278" t="s">
        <v>686</v>
      </c>
      <c r="O330" s="279" t="s">
        <v>687</v>
      </c>
      <c r="P330" s="89"/>
      <c r="Q330" s="235" t="s">
        <v>3436</v>
      </c>
      <c r="R330" s="235" t="s">
        <v>3466</v>
      </c>
      <c r="S330" s="293" t="s">
        <v>3467</v>
      </c>
      <c r="T330" s="293" t="s">
        <v>5319</v>
      </c>
      <c r="U330" s="272" t="s">
        <v>5320</v>
      </c>
      <c r="V330" s="283" t="s">
        <v>3469</v>
      </c>
      <c r="W330" s="285" t="s">
        <v>219</v>
      </c>
      <c r="AA330" s="286">
        <f>IF(OR(J330="Fail",ISBLANK(J330)),INDEX('Issue Code Table'!C:C,MATCH(N:N,'Issue Code Table'!A:A,0)),IF(M330="Critical",6,IF(M330="Significant",5,IF(M330="Moderate",3,2))))</f>
        <v>5</v>
      </c>
    </row>
    <row r="331" spans="1:27" s="73" customFormat="1" ht="137.5" x14ac:dyDescent="0.25">
      <c r="A331" s="270" t="s">
        <v>5321</v>
      </c>
      <c r="B331" s="271" t="s">
        <v>327</v>
      </c>
      <c r="C331" s="272" t="s">
        <v>328</v>
      </c>
      <c r="D331" s="272" t="s">
        <v>193</v>
      </c>
      <c r="E331" s="272" t="s">
        <v>3471</v>
      </c>
      <c r="F331" s="272" t="s">
        <v>5322</v>
      </c>
      <c r="G331" s="272" t="s">
        <v>5323</v>
      </c>
      <c r="H331" s="272" t="s">
        <v>3474</v>
      </c>
      <c r="I331" s="290"/>
      <c r="J331" s="271"/>
      <c r="K331" s="275" t="s">
        <v>3475</v>
      </c>
      <c r="L331" s="129"/>
      <c r="M331" s="277" t="s">
        <v>159</v>
      </c>
      <c r="N331" s="278" t="s">
        <v>686</v>
      </c>
      <c r="O331" s="279" t="s">
        <v>687</v>
      </c>
      <c r="P331" s="89"/>
      <c r="Q331" s="235" t="s">
        <v>3476</v>
      </c>
      <c r="R331" s="235" t="s">
        <v>3477</v>
      </c>
      <c r="S331" s="293" t="s">
        <v>2766</v>
      </c>
      <c r="T331" s="293" t="s">
        <v>5324</v>
      </c>
      <c r="U331" s="272" t="s">
        <v>5325</v>
      </c>
      <c r="V331" s="283" t="s">
        <v>5326</v>
      </c>
      <c r="W331" s="285" t="s">
        <v>219</v>
      </c>
      <c r="AA331" s="286">
        <f>IF(OR(J331="Fail",ISBLANK(J331)),INDEX('Issue Code Table'!C:C,MATCH(N:N,'Issue Code Table'!A:A,0)),IF(M331="Critical",6,IF(M331="Significant",5,IF(M331="Moderate",3,2))))</f>
        <v>5</v>
      </c>
    </row>
    <row r="332" spans="1:27" s="73" customFormat="1" ht="409.5" x14ac:dyDescent="0.25">
      <c r="A332" s="270" t="s">
        <v>5327</v>
      </c>
      <c r="B332" s="271" t="s">
        <v>152</v>
      </c>
      <c r="C332" s="272" t="s">
        <v>153</v>
      </c>
      <c r="D332" s="272" t="s">
        <v>193</v>
      </c>
      <c r="E332" s="272" t="s">
        <v>3481</v>
      </c>
      <c r="F332" s="272" t="s">
        <v>5328</v>
      </c>
      <c r="G332" s="272" t="s">
        <v>5329</v>
      </c>
      <c r="H332" s="272" t="s">
        <v>3484</v>
      </c>
      <c r="I332" s="290"/>
      <c r="J332" s="271"/>
      <c r="K332" s="275" t="s">
        <v>3485</v>
      </c>
      <c r="L332" s="129"/>
      <c r="M332" s="277" t="s">
        <v>159</v>
      </c>
      <c r="N332" s="278" t="s">
        <v>2400</v>
      </c>
      <c r="O332" s="279" t="s">
        <v>2401</v>
      </c>
      <c r="P332" s="89"/>
      <c r="Q332" s="235" t="s">
        <v>3476</v>
      </c>
      <c r="R332" s="235" t="s">
        <v>3486</v>
      </c>
      <c r="S332" s="293" t="s">
        <v>3487</v>
      </c>
      <c r="T332" s="293" t="s">
        <v>5330</v>
      </c>
      <c r="U332" s="272" t="s">
        <v>5331</v>
      </c>
      <c r="V332" s="283" t="s">
        <v>3489</v>
      </c>
      <c r="W332" s="285" t="s">
        <v>219</v>
      </c>
      <c r="AA332" s="286">
        <f>IF(OR(J332="Fail",ISBLANK(J332)),INDEX('Issue Code Table'!C:C,MATCH(N:N,'Issue Code Table'!A:A,0)),IF(M332="Critical",6,IF(M332="Significant",5,IF(M332="Moderate",3,2))))</f>
        <v>5</v>
      </c>
    </row>
    <row r="333" spans="1:27" s="73" customFormat="1" ht="375" x14ac:dyDescent="0.25">
      <c r="A333" s="270" t="s">
        <v>5332</v>
      </c>
      <c r="B333" s="271" t="s">
        <v>152</v>
      </c>
      <c r="C333" s="272" t="s">
        <v>153</v>
      </c>
      <c r="D333" s="272" t="s">
        <v>193</v>
      </c>
      <c r="E333" s="272" t="s">
        <v>3491</v>
      </c>
      <c r="F333" s="272" t="s">
        <v>5333</v>
      </c>
      <c r="G333" s="272" t="s">
        <v>5334</v>
      </c>
      <c r="H333" s="272" t="s">
        <v>3494</v>
      </c>
      <c r="I333" s="290"/>
      <c r="J333" s="271"/>
      <c r="K333" s="275" t="s">
        <v>3495</v>
      </c>
      <c r="L333" s="247"/>
      <c r="M333" s="277" t="s">
        <v>159</v>
      </c>
      <c r="N333" s="278" t="s">
        <v>2400</v>
      </c>
      <c r="O333" s="279" t="s">
        <v>2401</v>
      </c>
      <c r="P333" s="89"/>
      <c r="Q333" s="235" t="s">
        <v>3476</v>
      </c>
      <c r="R333" s="235" t="s">
        <v>3496</v>
      </c>
      <c r="S333" s="293" t="s">
        <v>3497</v>
      </c>
      <c r="T333" s="293" t="s">
        <v>3675</v>
      </c>
      <c r="U333" s="272" t="s">
        <v>5335</v>
      </c>
      <c r="V333" s="283" t="s">
        <v>3499</v>
      </c>
      <c r="W333" s="285" t="s">
        <v>219</v>
      </c>
      <c r="AA333" s="286">
        <f>IF(OR(J333="Fail",ISBLANK(J333)),INDEX('Issue Code Table'!C:C,MATCH(N:N,'Issue Code Table'!A:A,0)),IF(M333="Critical",6,IF(M333="Significant",5,IF(M333="Moderate",3,2))))</f>
        <v>5</v>
      </c>
    </row>
    <row r="334" spans="1:27" s="73" customFormat="1" ht="100" x14ac:dyDescent="0.25">
      <c r="A334" s="270" t="s">
        <v>5336</v>
      </c>
      <c r="B334" s="271" t="s">
        <v>327</v>
      </c>
      <c r="C334" s="272" t="s">
        <v>328</v>
      </c>
      <c r="D334" s="272" t="s">
        <v>193</v>
      </c>
      <c r="E334" s="272" t="s">
        <v>5337</v>
      </c>
      <c r="F334" s="272" t="s">
        <v>5338</v>
      </c>
      <c r="G334" s="272" t="s">
        <v>5339</v>
      </c>
      <c r="H334" s="272" t="s">
        <v>3504</v>
      </c>
      <c r="I334" s="273"/>
      <c r="J334" s="248"/>
      <c r="K334" s="275" t="s">
        <v>3505</v>
      </c>
      <c r="L334" s="249"/>
      <c r="M334" s="277" t="s">
        <v>199</v>
      </c>
      <c r="N334" s="278" t="s">
        <v>665</v>
      </c>
      <c r="O334" s="279" t="s">
        <v>666</v>
      </c>
      <c r="P334" s="89"/>
      <c r="Q334" s="235" t="s">
        <v>3506</v>
      </c>
      <c r="R334" s="235" t="s">
        <v>3507</v>
      </c>
      <c r="S334" s="293" t="s">
        <v>3508</v>
      </c>
      <c r="T334" s="293" t="s">
        <v>5340</v>
      </c>
      <c r="U334" s="272" t="s">
        <v>5341</v>
      </c>
      <c r="V334" s="283" t="s">
        <v>5342</v>
      </c>
      <c r="W334" s="285"/>
      <c r="AA334" s="286">
        <f>IF(OR(J334="Fail",ISBLANK(J334)),INDEX('Issue Code Table'!C:C,MATCH(N:N,'Issue Code Table'!A:A,0)),IF(M334="Critical",6,IF(M334="Significant",5,IF(M334="Moderate",3,2))))</f>
        <v>4</v>
      </c>
    </row>
    <row r="335" spans="1:27" s="73" customFormat="1" ht="100" x14ac:dyDescent="0.25">
      <c r="A335" s="270" t="s">
        <v>5343</v>
      </c>
      <c r="B335" s="271" t="s">
        <v>839</v>
      </c>
      <c r="C335" s="271" t="s">
        <v>840</v>
      </c>
      <c r="D335" s="272" t="s">
        <v>193</v>
      </c>
      <c r="E335" s="272" t="s">
        <v>5344</v>
      </c>
      <c r="F335" s="272" t="s">
        <v>5345</v>
      </c>
      <c r="G335" s="272" t="s">
        <v>5346</v>
      </c>
      <c r="H335" s="272" t="s">
        <v>3524</v>
      </c>
      <c r="I335" s="273"/>
      <c r="J335" s="248"/>
      <c r="K335" s="275" t="s">
        <v>3525</v>
      </c>
      <c r="L335" s="249"/>
      <c r="M335" s="277" t="s">
        <v>159</v>
      </c>
      <c r="N335" s="278" t="s">
        <v>686</v>
      </c>
      <c r="O335" s="279" t="s">
        <v>2162</v>
      </c>
      <c r="P335" s="89"/>
      <c r="Q335" s="235" t="s">
        <v>3506</v>
      </c>
      <c r="R335" s="235" t="s">
        <v>3517</v>
      </c>
      <c r="S335" s="293" t="s">
        <v>3508</v>
      </c>
      <c r="T335" s="293" t="s">
        <v>5347</v>
      </c>
      <c r="U335" s="272" t="s">
        <v>5348</v>
      </c>
      <c r="V335" s="283" t="s">
        <v>3528</v>
      </c>
      <c r="W335" s="285" t="s">
        <v>219</v>
      </c>
      <c r="AA335" s="286">
        <f>IF(OR(J335="Fail",ISBLANK(J335)),INDEX('Issue Code Table'!C:C,MATCH(N:N,'Issue Code Table'!A:A,0)),IF(M335="Critical",6,IF(M335="Significant",5,IF(M335="Moderate",3,2))))</f>
        <v>5</v>
      </c>
    </row>
    <row r="336" spans="1:27" s="73" customFormat="1" ht="162.5" x14ac:dyDescent="0.25">
      <c r="A336" s="270" t="s">
        <v>5349</v>
      </c>
      <c r="B336" s="271" t="s">
        <v>839</v>
      </c>
      <c r="C336" s="271" t="s">
        <v>840</v>
      </c>
      <c r="D336" s="272" t="s">
        <v>193</v>
      </c>
      <c r="E336" s="272" t="s">
        <v>3530</v>
      </c>
      <c r="F336" s="272" t="s">
        <v>5350</v>
      </c>
      <c r="G336" s="272" t="s">
        <v>5351</v>
      </c>
      <c r="H336" s="272" t="s">
        <v>3533</v>
      </c>
      <c r="I336" s="273"/>
      <c r="J336" s="248"/>
      <c r="K336" s="275" t="s">
        <v>3534</v>
      </c>
      <c r="L336" s="249"/>
      <c r="M336" s="277" t="s">
        <v>199</v>
      </c>
      <c r="N336" s="278" t="s">
        <v>297</v>
      </c>
      <c r="O336" s="279" t="s">
        <v>298</v>
      </c>
      <c r="P336" s="89"/>
      <c r="Q336" s="235" t="s">
        <v>3506</v>
      </c>
      <c r="R336" s="235" t="s">
        <v>3526</v>
      </c>
      <c r="S336" s="293" t="s">
        <v>3508</v>
      </c>
      <c r="T336" s="293" t="s">
        <v>5352</v>
      </c>
      <c r="U336" s="272" t="s">
        <v>5353</v>
      </c>
      <c r="V336" s="283" t="s">
        <v>3537</v>
      </c>
      <c r="W336" s="285"/>
      <c r="AA336" s="286">
        <f>IF(OR(J336="Fail",ISBLANK(J336)),INDEX('Issue Code Table'!C:C,MATCH(N:N,'Issue Code Table'!A:A,0)),IF(M336="Critical",6,IF(M336="Significant",5,IF(M336="Moderate",3,2))))</f>
        <v>4</v>
      </c>
    </row>
    <row r="337" spans="1:27" s="73" customFormat="1" ht="112.5" x14ac:dyDescent="0.25">
      <c r="A337" s="270" t="s">
        <v>5354</v>
      </c>
      <c r="B337" s="271" t="s">
        <v>327</v>
      </c>
      <c r="C337" s="272" t="s">
        <v>328</v>
      </c>
      <c r="D337" s="272" t="s">
        <v>193</v>
      </c>
      <c r="E337" s="272" t="s">
        <v>5355</v>
      </c>
      <c r="F337" s="272" t="s">
        <v>5356</v>
      </c>
      <c r="G337" s="272" t="s">
        <v>5357</v>
      </c>
      <c r="H337" s="272" t="s">
        <v>3542</v>
      </c>
      <c r="I337" s="273"/>
      <c r="J337" s="248"/>
      <c r="K337" s="275" t="s">
        <v>3543</v>
      </c>
      <c r="L337" s="249"/>
      <c r="M337" s="277" t="s">
        <v>199</v>
      </c>
      <c r="N337" s="278" t="s">
        <v>1308</v>
      </c>
      <c r="O337" s="279" t="s">
        <v>1309</v>
      </c>
      <c r="P337" s="89"/>
      <c r="Q337" s="235" t="s">
        <v>3544</v>
      </c>
      <c r="R337" s="235" t="s">
        <v>3545</v>
      </c>
      <c r="S337" s="293" t="s">
        <v>3546</v>
      </c>
      <c r="T337" s="293" t="s">
        <v>5358</v>
      </c>
      <c r="U337" s="272" t="s">
        <v>5359</v>
      </c>
      <c r="V337" s="283" t="s">
        <v>3548</v>
      </c>
      <c r="W337" s="285"/>
      <c r="AA337" s="286">
        <f>IF(OR(J337="Fail",ISBLANK(J337)),INDEX('Issue Code Table'!C:C,MATCH(N:N,'Issue Code Table'!A:A,0)),IF(M337="Critical",6,IF(M337="Significant",5,IF(M337="Moderate",3,2))))</f>
        <v>3</v>
      </c>
    </row>
    <row r="338" spans="1:27" s="73" customFormat="1" ht="225" x14ac:dyDescent="0.25">
      <c r="A338" s="270" t="s">
        <v>5360</v>
      </c>
      <c r="B338" s="271" t="s">
        <v>327</v>
      </c>
      <c r="C338" s="272" t="s">
        <v>328</v>
      </c>
      <c r="D338" s="272" t="s">
        <v>193</v>
      </c>
      <c r="E338" s="272" t="s">
        <v>5361</v>
      </c>
      <c r="F338" s="272" t="s">
        <v>5362</v>
      </c>
      <c r="G338" s="272" t="s">
        <v>5363</v>
      </c>
      <c r="H338" s="272" t="s">
        <v>3553</v>
      </c>
      <c r="I338" s="273"/>
      <c r="J338" s="248"/>
      <c r="K338" s="275" t="s">
        <v>3554</v>
      </c>
      <c r="L338" s="249"/>
      <c r="M338" s="277" t="s">
        <v>159</v>
      </c>
      <c r="N338" s="278" t="s">
        <v>686</v>
      </c>
      <c r="O338" s="279" t="s">
        <v>687</v>
      </c>
      <c r="P338" s="89"/>
      <c r="Q338" s="235" t="s">
        <v>3555</v>
      </c>
      <c r="R338" s="235" t="s">
        <v>3556</v>
      </c>
      <c r="S338" s="293" t="s">
        <v>3557</v>
      </c>
      <c r="T338" s="293" t="s">
        <v>3675</v>
      </c>
      <c r="U338" s="272" t="s">
        <v>5364</v>
      </c>
      <c r="V338" s="283" t="s">
        <v>3559</v>
      </c>
      <c r="W338" s="285" t="s">
        <v>219</v>
      </c>
      <c r="AA338" s="286">
        <f>IF(OR(J338="Fail",ISBLANK(J338)),INDEX('Issue Code Table'!C:C,MATCH(N:N,'Issue Code Table'!A:A,0)),IF(M338="Critical",6,IF(M338="Significant",5,IF(M338="Moderate",3,2))))</f>
        <v>5</v>
      </c>
    </row>
    <row r="339" spans="1:27" s="73" customFormat="1" ht="100" x14ac:dyDescent="0.25">
      <c r="A339" s="270" t="s">
        <v>5365</v>
      </c>
      <c r="B339" s="271" t="s">
        <v>327</v>
      </c>
      <c r="C339" s="272" t="s">
        <v>328</v>
      </c>
      <c r="D339" s="272" t="s">
        <v>193</v>
      </c>
      <c r="E339" s="272" t="s">
        <v>5366</v>
      </c>
      <c r="F339" s="272" t="s">
        <v>5367</v>
      </c>
      <c r="G339" s="272" t="s">
        <v>5368</v>
      </c>
      <c r="H339" s="272" t="s">
        <v>3564</v>
      </c>
      <c r="I339" s="273"/>
      <c r="J339" s="248"/>
      <c r="K339" s="275" t="s">
        <v>3565</v>
      </c>
      <c r="L339" s="249"/>
      <c r="M339" s="277" t="s">
        <v>199</v>
      </c>
      <c r="N339" s="278" t="s">
        <v>2387</v>
      </c>
      <c r="O339" s="279" t="s">
        <v>2388</v>
      </c>
      <c r="P339" s="89"/>
      <c r="Q339" s="235" t="s">
        <v>3555</v>
      </c>
      <c r="R339" s="235" t="s">
        <v>3566</v>
      </c>
      <c r="S339" s="293" t="s">
        <v>3567</v>
      </c>
      <c r="T339" s="293" t="s">
        <v>5369</v>
      </c>
      <c r="U339" s="272" t="s">
        <v>5370</v>
      </c>
      <c r="V339" s="283" t="s">
        <v>3569</v>
      </c>
      <c r="W339" s="285"/>
      <c r="AA339" s="286">
        <f>IF(OR(J339="Fail",ISBLANK(J339)),INDEX('Issue Code Table'!C:C,MATCH(N:N,'Issue Code Table'!A:A,0)),IF(M339="Critical",6,IF(M339="Significant",5,IF(M339="Moderate",3,2))))</f>
        <v>5</v>
      </c>
    </row>
    <row r="340" spans="1:27" s="73" customFormat="1" ht="137.5" x14ac:dyDescent="0.25">
      <c r="A340" s="270" t="s">
        <v>5371</v>
      </c>
      <c r="B340" s="271" t="s">
        <v>327</v>
      </c>
      <c r="C340" s="272" t="s">
        <v>328</v>
      </c>
      <c r="D340" s="272" t="s">
        <v>193</v>
      </c>
      <c r="E340" s="272" t="s">
        <v>3571</v>
      </c>
      <c r="F340" s="272" t="s">
        <v>5372</v>
      </c>
      <c r="G340" s="272" t="s">
        <v>5373</v>
      </c>
      <c r="H340" s="272" t="s">
        <v>3574</v>
      </c>
      <c r="I340" s="290"/>
      <c r="J340" s="271"/>
      <c r="K340" s="275" t="s">
        <v>3575</v>
      </c>
      <c r="L340" s="247"/>
      <c r="M340" s="277" t="s">
        <v>159</v>
      </c>
      <c r="N340" s="278" t="s">
        <v>686</v>
      </c>
      <c r="O340" s="279" t="s">
        <v>687</v>
      </c>
      <c r="P340" s="89"/>
      <c r="Q340" s="235" t="s">
        <v>5374</v>
      </c>
      <c r="R340" s="235" t="s">
        <v>5375</v>
      </c>
      <c r="S340" s="293" t="s">
        <v>3578</v>
      </c>
      <c r="T340" s="293" t="s">
        <v>5376</v>
      </c>
      <c r="U340" s="272" t="s">
        <v>5377</v>
      </c>
      <c r="V340" s="283" t="s">
        <v>3580</v>
      </c>
      <c r="W340" s="285" t="s">
        <v>219</v>
      </c>
      <c r="AA340" s="286">
        <f>IF(OR(J340="Fail",ISBLANK(J340)),INDEX('Issue Code Table'!C:C,MATCH(N:N,'Issue Code Table'!A:A,0)),IF(M340="Critical",6,IF(M340="Significant",5,IF(M340="Moderate",3,2))))</f>
        <v>5</v>
      </c>
    </row>
    <row r="341" spans="1:27" s="73" customFormat="1" ht="100" x14ac:dyDescent="0.25">
      <c r="A341" s="270" t="s">
        <v>5378</v>
      </c>
      <c r="B341" s="271" t="s">
        <v>327</v>
      </c>
      <c r="C341" s="272" t="s">
        <v>328</v>
      </c>
      <c r="D341" s="272" t="s">
        <v>193</v>
      </c>
      <c r="E341" s="272" t="s">
        <v>5379</v>
      </c>
      <c r="F341" s="272" t="s">
        <v>5380</v>
      </c>
      <c r="G341" s="272" t="s">
        <v>5381</v>
      </c>
      <c r="H341" s="272" t="s">
        <v>3585</v>
      </c>
      <c r="I341" s="273"/>
      <c r="J341" s="248"/>
      <c r="K341" s="275" t="s">
        <v>3586</v>
      </c>
      <c r="L341" s="249"/>
      <c r="M341" s="277" t="s">
        <v>199</v>
      </c>
      <c r="N341" s="278" t="s">
        <v>2893</v>
      </c>
      <c r="O341" s="279" t="s">
        <v>2894</v>
      </c>
      <c r="P341" s="89"/>
      <c r="Q341" s="235" t="s">
        <v>5374</v>
      </c>
      <c r="R341" s="235" t="s">
        <v>5382</v>
      </c>
      <c r="S341" s="293" t="s">
        <v>3578</v>
      </c>
      <c r="T341" s="293" t="s">
        <v>5383</v>
      </c>
      <c r="U341" s="272" t="s">
        <v>5384</v>
      </c>
      <c r="V341" s="283" t="s">
        <v>3589</v>
      </c>
      <c r="W341" s="285"/>
      <c r="AA341" s="286">
        <f>IF(OR(J341="Fail",ISBLANK(J341)),INDEX('Issue Code Table'!C:C,MATCH(N:N,'Issue Code Table'!A:A,0)),IF(M341="Critical",6,IF(M341="Significant",5,IF(M341="Moderate",3,2))))</f>
        <v>4</v>
      </c>
    </row>
    <row r="342" spans="1:27" s="73" customFormat="1" ht="100" x14ac:dyDescent="0.25">
      <c r="A342" s="270" t="s">
        <v>5385</v>
      </c>
      <c r="B342" s="271" t="s">
        <v>327</v>
      </c>
      <c r="C342" s="272" t="s">
        <v>328</v>
      </c>
      <c r="D342" s="272" t="s">
        <v>193</v>
      </c>
      <c r="E342" s="272" t="s">
        <v>5386</v>
      </c>
      <c r="F342" s="272" t="s">
        <v>5387</v>
      </c>
      <c r="G342" s="272" t="s">
        <v>5388</v>
      </c>
      <c r="H342" s="272" t="s">
        <v>3594</v>
      </c>
      <c r="I342" s="273"/>
      <c r="J342" s="248"/>
      <c r="K342" s="275" t="s">
        <v>3595</v>
      </c>
      <c r="L342" s="249"/>
      <c r="M342" s="277" t="s">
        <v>159</v>
      </c>
      <c r="N342" s="278" t="s">
        <v>686</v>
      </c>
      <c r="O342" s="279" t="s">
        <v>687</v>
      </c>
      <c r="P342" s="89"/>
      <c r="Q342" s="235" t="s">
        <v>5389</v>
      </c>
      <c r="R342" s="235" t="s">
        <v>5390</v>
      </c>
      <c r="S342" s="293" t="s">
        <v>3598</v>
      </c>
      <c r="T342" s="293" t="s">
        <v>5391</v>
      </c>
      <c r="U342" s="272" t="s">
        <v>5392</v>
      </c>
      <c r="V342" s="283" t="s">
        <v>3600</v>
      </c>
      <c r="W342" s="285" t="s">
        <v>219</v>
      </c>
      <c r="AA342" s="286">
        <f>IF(OR(J342="Fail",ISBLANK(J342)),INDEX('Issue Code Table'!C:C,MATCH(N:N,'Issue Code Table'!A:A,0)),IF(M342="Critical",6,IF(M342="Significant",5,IF(M342="Moderate",3,2))))</f>
        <v>5</v>
      </c>
    </row>
    <row r="343" spans="1:27" s="73" customFormat="1" ht="212.5" x14ac:dyDescent="0.25">
      <c r="A343" s="270" t="s">
        <v>5393</v>
      </c>
      <c r="B343" s="271" t="s">
        <v>327</v>
      </c>
      <c r="C343" s="272" t="s">
        <v>328</v>
      </c>
      <c r="D343" s="272" t="s">
        <v>193</v>
      </c>
      <c r="E343" s="272" t="s">
        <v>5240</v>
      </c>
      <c r="F343" s="272" t="s">
        <v>5241</v>
      </c>
      <c r="G343" s="272" t="s">
        <v>5394</v>
      </c>
      <c r="H343" s="272" t="s">
        <v>3327</v>
      </c>
      <c r="I343" s="273"/>
      <c r="J343" s="248"/>
      <c r="K343" s="275" t="s">
        <v>3328</v>
      </c>
      <c r="L343" s="249"/>
      <c r="M343" s="277" t="s">
        <v>159</v>
      </c>
      <c r="N343" s="278" t="s">
        <v>310</v>
      </c>
      <c r="O343" s="279" t="s">
        <v>311</v>
      </c>
      <c r="P343" s="89"/>
      <c r="Q343" s="235" t="s">
        <v>5395</v>
      </c>
      <c r="R343" s="235" t="s">
        <v>5396</v>
      </c>
      <c r="S343" s="293" t="s">
        <v>3330</v>
      </c>
      <c r="T343" s="293" t="s">
        <v>3675</v>
      </c>
      <c r="U343" s="272" t="s">
        <v>5397</v>
      </c>
      <c r="V343" s="283" t="s">
        <v>3606</v>
      </c>
      <c r="W343" s="285" t="s">
        <v>219</v>
      </c>
      <c r="AA343" s="286">
        <f>IF(OR(J343="Fail",ISBLANK(J343)),INDEX('Issue Code Table'!C:C,MATCH(N:N,'Issue Code Table'!A:A,0)),IF(M343="Critical",6,IF(M343="Significant",5,IF(M343="Moderate",3,2))))</f>
        <v>5</v>
      </c>
    </row>
    <row r="344" spans="1:27" ht="26.25" customHeight="1" x14ac:dyDescent="0.35">
      <c r="A344" s="255"/>
      <c r="B344" s="256" t="s">
        <v>3607</v>
      </c>
      <c r="C344" s="257"/>
      <c r="D344" s="257"/>
      <c r="E344" s="258"/>
      <c r="F344" s="259"/>
      <c r="G344" s="259"/>
      <c r="H344" s="259"/>
      <c r="I344" s="257"/>
      <c r="J344" s="257"/>
      <c r="K344" s="257"/>
      <c r="L344" s="257"/>
      <c r="M344" s="257"/>
      <c r="N344" s="257"/>
      <c r="O344" s="257"/>
      <c r="P344" s="117"/>
      <c r="Q344" s="257"/>
      <c r="R344" s="257"/>
      <c r="S344" s="257"/>
      <c r="T344" s="257"/>
      <c r="U344" s="257"/>
      <c r="V344" s="257"/>
      <c r="W344" s="257"/>
      <c r="Y344" s="74"/>
      <c r="AA344" s="116"/>
    </row>
    <row r="345" spans="1:27" customFormat="1" ht="25.5" hidden="1" customHeight="1" x14ac:dyDescent="0.35">
      <c r="F345" s="122"/>
      <c r="G345" s="122" t="s">
        <v>59</v>
      </c>
    </row>
    <row r="346" spans="1:27" customFormat="1" hidden="1" x14ac:dyDescent="0.35">
      <c r="E346" s="77"/>
      <c r="F346" s="122"/>
      <c r="G346" s="122" t="s">
        <v>60</v>
      </c>
      <c r="H346" s="74"/>
    </row>
    <row r="347" spans="1:27" customFormat="1" hidden="1" x14ac:dyDescent="0.35">
      <c r="E347" s="77"/>
      <c r="F347" s="122"/>
      <c r="G347" s="122" t="s">
        <v>48</v>
      </c>
      <c r="H347" s="74"/>
    </row>
    <row r="348" spans="1:27" customFormat="1" hidden="1" x14ac:dyDescent="0.35">
      <c r="E348" s="77"/>
      <c r="F348" s="122"/>
      <c r="G348" s="122" t="s">
        <v>3608</v>
      </c>
      <c r="H348" s="74"/>
    </row>
    <row r="349" spans="1:27" customFormat="1" hidden="1" x14ac:dyDescent="0.35">
      <c r="E349" s="293"/>
      <c r="F349" s="122"/>
      <c r="G349" s="122"/>
      <c r="H349" s="74"/>
    </row>
    <row r="350" spans="1:27" customFormat="1" hidden="1" x14ac:dyDescent="0.35">
      <c r="E350" s="77"/>
      <c r="F350" s="122"/>
      <c r="G350" s="122" t="s">
        <v>3609</v>
      </c>
      <c r="H350" s="74"/>
    </row>
    <row r="351" spans="1:27" customFormat="1" hidden="1" x14ac:dyDescent="0.35">
      <c r="E351" s="77"/>
      <c r="F351" s="122"/>
      <c r="G351" s="122" t="s">
        <v>145</v>
      </c>
      <c r="H351" s="74"/>
    </row>
    <row r="352" spans="1:27" customFormat="1" hidden="1" x14ac:dyDescent="0.35">
      <c r="E352" s="77"/>
      <c r="F352" s="122"/>
      <c r="G352" s="122" t="s">
        <v>159</v>
      </c>
      <c r="H352" s="74"/>
    </row>
    <row r="353" spans="5:8" customFormat="1" hidden="1" x14ac:dyDescent="0.35">
      <c r="E353" s="77"/>
      <c r="F353" s="122"/>
      <c r="G353" s="122" t="s">
        <v>199</v>
      </c>
      <c r="H353" s="74"/>
    </row>
    <row r="354" spans="5:8" customFormat="1" hidden="1" x14ac:dyDescent="0.35">
      <c r="E354" s="77"/>
      <c r="F354" s="122"/>
      <c r="G354" s="122" t="s">
        <v>402</v>
      </c>
      <c r="H354" s="74"/>
    </row>
    <row r="355" spans="5:8" customFormat="1" hidden="1" x14ac:dyDescent="0.35">
      <c r="E355" s="77"/>
      <c r="F355" s="122"/>
      <c r="G355" s="122"/>
      <c r="H355" s="74"/>
    </row>
    <row r="356" spans="5:8" customFormat="1" hidden="1" x14ac:dyDescent="0.35">
      <c r="E356" s="77"/>
      <c r="F356" s="122"/>
      <c r="G356" s="122"/>
      <c r="H356" s="74"/>
    </row>
    <row r="357" spans="5:8" hidden="1" x14ac:dyDescent="0.35">
      <c r="E357" s="75"/>
    </row>
    <row r="358" spans="5:8" hidden="1" x14ac:dyDescent="0.35">
      <c r="E358" s="75"/>
    </row>
    <row r="359" spans="5:8" hidden="1" x14ac:dyDescent="0.35">
      <c r="E359" s="75"/>
    </row>
    <row r="360" spans="5:8" hidden="1" x14ac:dyDescent="0.35">
      <c r="E360" s="75"/>
    </row>
    <row r="361" spans="5:8" hidden="1" x14ac:dyDescent="0.35">
      <c r="E361" s="75"/>
    </row>
    <row r="362" spans="5:8" hidden="1" x14ac:dyDescent="0.35">
      <c r="E362" s="75"/>
    </row>
    <row r="363" spans="5:8" hidden="1" x14ac:dyDescent="0.35">
      <c r="E363" s="75"/>
    </row>
    <row r="364" spans="5:8" hidden="1" x14ac:dyDescent="0.35">
      <c r="E364" s="75"/>
    </row>
    <row r="365" spans="5:8" hidden="1" x14ac:dyDescent="0.35">
      <c r="E365" s="75"/>
    </row>
    <row r="366" spans="5:8" hidden="1" x14ac:dyDescent="0.35"/>
    <row r="367" spans="5:8" hidden="1" x14ac:dyDescent="0.35">
      <c r="E367" s="75"/>
    </row>
    <row r="368" spans="5:8" hidden="1" x14ac:dyDescent="0.35">
      <c r="E368" s="75"/>
    </row>
    <row r="369" spans="5:5" hidden="1" x14ac:dyDescent="0.35">
      <c r="E369" s="75"/>
    </row>
    <row r="370" spans="5:5" hidden="1" x14ac:dyDescent="0.35">
      <c r="E370" s="75"/>
    </row>
    <row r="371" spans="5:5" hidden="1" x14ac:dyDescent="0.35">
      <c r="E371" s="75"/>
    </row>
    <row r="372" spans="5:5" hidden="1" x14ac:dyDescent="0.35">
      <c r="E372" s="75"/>
    </row>
    <row r="373" spans="5:5" hidden="1" x14ac:dyDescent="0.35">
      <c r="E373" s="75"/>
    </row>
    <row r="374" spans="5:5" hidden="1" x14ac:dyDescent="0.35">
      <c r="E374" s="75"/>
    </row>
    <row r="375" spans="5:5" hidden="1" x14ac:dyDescent="0.35">
      <c r="E375" s="75"/>
    </row>
    <row r="376" spans="5:5" hidden="1" x14ac:dyDescent="0.35">
      <c r="E376" s="75"/>
    </row>
    <row r="377" spans="5:5" hidden="1" x14ac:dyDescent="0.35">
      <c r="E377" s="75"/>
    </row>
    <row r="378" spans="5:5" hidden="1" x14ac:dyDescent="0.35">
      <c r="E378" s="75"/>
    </row>
    <row r="379" spans="5:5" hidden="1" x14ac:dyDescent="0.35">
      <c r="E379" s="75"/>
    </row>
    <row r="380" spans="5:5" hidden="1" x14ac:dyDescent="0.35">
      <c r="E380" s="75"/>
    </row>
    <row r="381" spans="5:5" hidden="1" x14ac:dyDescent="0.35">
      <c r="E381" s="75"/>
    </row>
    <row r="382" spans="5:5" hidden="1" x14ac:dyDescent="0.35">
      <c r="E382" s="75"/>
    </row>
    <row r="383" spans="5:5" hidden="1" x14ac:dyDescent="0.35">
      <c r="E383" s="75"/>
    </row>
    <row r="384" spans="5:5" x14ac:dyDescent="0.35">
      <c r="E384" s="75"/>
    </row>
    <row r="385" spans="5:5" x14ac:dyDescent="0.35">
      <c r="E385" s="75"/>
    </row>
    <row r="386" spans="5:5" x14ac:dyDescent="0.35">
      <c r="E386" s="75"/>
    </row>
    <row r="387" spans="5:5" x14ac:dyDescent="0.35">
      <c r="E387" s="75"/>
    </row>
    <row r="388" spans="5:5" x14ac:dyDescent="0.35">
      <c r="E388" s="75"/>
    </row>
    <row r="389" spans="5:5" x14ac:dyDescent="0.35">
      <c r="E389" s="75"/>
    </row>
    <row r="390" spans="5:5" x14ac:dyDescent="0.35">
      <c r="E390" s="75"/>
    </row>
    <row r="391" spans="5:5" x14ac:dyDescent="0.35">
      <c r="E391" s="75"/>
    </row>
    <row r="392" spans="5:5" x14ac:dyDescent="0.35">
      <c r="E392" s="75"/>
    </row>
    <row r="393" spans="5:5" x14ac:dyDescent="0.35">
      <c r="E393" s="75"/>
    </row>
    <row r="394" spans="5:5" x14ac:dyDescent="0.35">
      <c r="E394" s="75"/>
    </row>
    <row r="395" spans="5:5" x14ac:dyDescent="0.35">
      <c r="E395" s="75"/>
    </row>
    <row r="396" spans="5:5" x14ac:dyDescent="0.35">
      <c r="E396" s="75"/>
    </row>
    <row r="397" spans="5:5" x14ac:dyDescent="0.35">
      <c r="E397" s="75"/>
    </row>
    <row r="398" spans="5:5" x14ac:dyDescent="0.35">
      <c r="E398" s="75"/>
    </row>
    <row r="399" spans="5:5" x14ac:dyDescent="0.35">
      <c r="E399" s="75"/>
    </row>
    <row r="400" spans="5:5" x14ac:dyDescent="0.35">
      <c r="E400" s="75"/>
    </row>
    <row r="401" spans="5:5" x14ac:dyDescent="0.35">
      <c r="E401" s="75"/>
    </row>
    <row r="402" spans="5:5" x14ac:dyDescent="0.35">
      <c r="E402" s="75"/>
    </row>
    <row r="403" spans="5:5" x14ac:dyDescent="0.35">
      <c r="E403" s="75"/>
    </row>
    <row r="404" spans="5:5" x14ac:dyDescent="0.35">
      <c r="E404" s="75"/>
    </row>
    <row r="405" spans="5:5" x14ac:dyDescent="0.35">
      <c r="E405" s="75"/>
    </row>
    <row r="406" spans="5:5" x14ac:dyDescent="0.35">
      <c r="E406" s="75"/>
    </row>
    <row r="407" spans="5:5" x14ac:dyDescent="0.35">
      <c r="E407" s="75"/>
    </row>
    <row r="408" spans="5:5" x14ac:dyDescent="0.35">
      <c r="E408" s="75"/>
    </row>
    <row r="409" spans="5:5" x14ac:dyDescent="0.35">
      <c r="E409" s="75"/>
    </row>
    <row r="410" spans="5:5" x14ac:dyDescent="0.35">
      <c r="E410" s="75"/>
    </row>
    <row r="411" spans="5:5" x14ac:dyDescent="0.35">
      <c r="E411" s="75"/>
    </row>
    <row r="412" spans="5:5" x14ac:dyDescent="0.35">
      <c r="E412" s="75"/>
    </row>
    <row r="413" spans="5:5" x14ac:dyDescent="0.35">
      <c r="E413" s="75"/>
    </row>
    <row r="414" spans="5:5" x14ac:dyDescent="0.35">
      <c r="E414" s="75"/>
    </row>
    <row r="415" spans="5:5" x14ac:dyDescent="0.35">
      <c r="E415" s="75"/>
    </row>
    <row r="416" spans="5:5" x14ac:dyDescent="0.35">
      <c r="E416" s="75"/>
    </row>
    <row r="417" spans="5:5" x14ac:dyDescent="0.35">
      <c r="E417" s="75"/>
    </row>
    <row r="418" spans="5:5" x14ac:dyDescent="0.35">
      <c r="E418" s="75"/>
    </row>
    <row r="419" spans="5:5" x14ac:dyDescent="0.35">
      <c r="E419" s="75"/>
    </row>
    <row r="420" spans="5:5" x14ac:dyDescent="0.35">
      <c r="E420" s="75"/>
    </row>
  </sheetData>
  <protectedRanges>
    <protectedRange password="E1A2" sqref="AA2" name="Range1_1_2_1"/>
    <protectedRange password="E1A2" sqref="O72" name="Range1"/>
    <protectedRange password="E1A2" sqref="N3:O3" name="Range1_2_1_1"/>
    <protectedRange password="E1A2" sqref="N4:O4" name="Range1_4_1"/>
    <protectedRange password="E1A2" sqref="V2" name="Range1_14"/>
    <protectedRange password="E1A2" sqref="N116:N136" name="Range1_6"/>
    <protectedRange password="E1A2" sqref="P5:P6" name="Range1_1"/>
    <protectedRange password="E1A2" sqref="O5" name="Range1_1_2"/>
  </protectedRanges>
  <autoFilter ref="A2:AH348" xr:uid="{C64AAD04-D05B-49B1-BFB4-B2189FF1FDC9}"/>
  <phoneticPr fontId="21" type="noConversion"/>
  <conditionalFormatting sqref="L34">
    <cfRule type="cellIs" dxfId="256" priority="151" stopIfTrue="1" operator="equal">
      <formula>"Pass"</formula>
    </cfRule>
    <cfRule type="cellIs" dxfId="255" priority="152" stopIfTrue="1" operator="equal">
      <formula>"Fail"</formula>
    </cfRule>
    <cfRule type="cellIs" dxfId="254" priority="153" stopIfTrue="1" operator="equal">
      <formula>"Info"</formula>
    </cfRule>
  </conditionalFormatting>
  <conditionalFormatting sqref="J94:J156 J327:J330 J315:J325 J74:J92 J158:J192 J198 J203:J212 J215 J217:J218 J220:J222 J225:J229 J233:J236 J238:J252 J256:J274 J287:J290 J301:J309 J3:J4 J341:J343 J334:J339 J311:J313 J292:J299 J7:J72">
    <cfRule type="cellIs" dxfId="253" priority="148" operator="equal">
      <formula>"Info"</formula>
    </cfRule>
    <cfRule type="cellIs" dxfId="252" priority="149" operator="equal">
      <formula>"Fail"</formula>
    </cfRule>
    <cfRule type="cellIs" dxfId="251" priority="150" operator="equal">
      <formula>"Pass"</formula>
    </cfRule>
  </conditionalFormatting>
  <conditionalFormatting sqref="J93 J284:J286 J275:J280">
    <cfRule type="cellIs" dxfId="250" priority="145" operator="equal">
      <formula>"Pass"</formula>
    </cfRule>
    <cfRule type="cellIs" dxfId="249" priority="146" operator="equal">
      <formula>"Fail"</formula>
    </cfRule>
    <cfRule type="cellIs" dxfId="248" priority="147" operator="equal">
      <formula>"Info"</formula>
    </cfRule>
  </conditionalFormatting>
  <conditionalFormatting sqref="J340">
    <cfRule type="cellIs" dxfId="247" priority="142" operator="equal">
      <formula>"Pass"</formula>
    </cfRule>
    <cfRule type="cellIs" dxfId="246" priority="143" operator="equal">
      <formula>"Fail"</formula>
    </cfRule>
    <cfRule type="cellIs" dxfId="245" priority="144" operator="equal">
      <formula>"Info"</formula>
    </cfRule>
  </conditionalFormatting>
  <conditionalFormatting sqref="J333">
    <cfRule type="cellIs" dxfId="244" priority="139" operator="equal">
      <formula>"Pass"</formula>
    </cfRule>
    <cfRule type="cellIs" dxfId="243" priority="140" operator="equal">
      <formula>"Fail"</formula>
    </cfRule>
    <cfRule type="cellIs" dxfId="242" priority="141" operator="equal">
      <formula>"Info"</formula>
    </cfRule>
  </conditionalFormatting>
  <conditionalFormatting sqref="J332">
    <cfRule type="cellIs" dxfId="241" priority="136" operator="equal">
      <formula>"Pass"</formula>
    </cfRule>
    <cfRule type="cellIs" dxfId="240" priority="137" operator="equal">
      <formula>"Fail"</formula>
    </cfRule>
    <cfRule type="cellIs" dxfId="239" priority="138" operator="equal">
      <formula>"Info"</formula>
    </cfRule>
  </conditionalFormatting>
  <conditionalFormatting sqref="J331">
    <cfRule type="cellIs" dxfId="238" priority="133" operator="equal">
      <formula>"Pass"</formula>
    </cfRule>
    <cfRule type="cellIs" dxfId="237" priority="134" operator="equal">
      <formula>"Fail"</formula>
    </cfRule>
    <cfRule type="cellIs" dxfId="236" priority="135" operator="equal">
      <formula>"Info"</formula>
    </cfRule>
  </conditionalFormatting>
  <conditionalFormatting sqref="J326">
    <cfRule type="cellIs" dxfId="235" priority="130" operator="equal">
      <formula>"Pass"</formula>
    </cfRule>
    <cfRule type="cellIs" dxfId="234" priority="131" operator="equal">
      <formula>"Fail"</formula>
    </cfRule>
    <cfRule type="cellIs" dxfId="233" priority="132" operator="equal">
      <formula>"Info"</formula>
    </cfRule>
  </conditionalFormatting>
  <conditionalFormatting sqref="J314">
    <cfRule type="cellIs" dxfId="232" priority="127" operator="equal">
      <formula>"Pass"</formula>
    </cfRule>
    <cfRule type="cellIs" dxfId="231" priority="128" operator="equal">
      <formula>"Fail"</formula>
    </cfRule>
    <cfRule type="cellIs" dxfId="230" priority="129" operator="equal">
      <formula>"Info"</formula>
    </cfRule>
  </conditionalFormatting>
  <conditionalFormatting sqref="J310">
    <cfRule type="cellIs" dxfId="229" priority="124" operator="equal">
      <formula>"Pass"</formula>
    </cfRule>
    <cfRule type="cellIs" dxfId="228" priority="125" operator="equal">
      <formula>"Fail"</formula>
    </cfRule>
    <cfRule type="cellIs" dxfId="227" priority="126" operator="equal">
      <formula>"Info"</formula>
    </cfRule>
  </conditionalFormatting>
  <conditionalFormatting sqref="J280">
    <cfRule type="cellIs" dxfId="226" priority="118" operator="equal">
      <formula>"Pass"</formula>
    </cfRule>
    <cfRule type="cellIs" dxfId="225" priority="119" operator="equal">
      <formula>"Fail"</formula>
    </cfRule>
    <cfRule type="cellIs" dxfId="224" priority="120" operator="equal">
      <formula>"Info"</formula>
    </cfRule>
  </conditionalFormatting>
  <conditionalFormatting sqref="J279">
    <cfRule type="cellIs" dxfId="223" priority="115" operator="equal">
      <formula>"Pass"</formula>
    </cfRule>
    <cfRule type="cellIs" dxfId="222" priority="116" operator="equal">
      <formula>"Fail"</formula>
    </cfRule>
    <cfRule type="cellIs" dxfId="221" priority="117" operator="equal">
      <formula>"Info"</formula>
    </cfRule>
  </conditionalFormatting>
  <conditionalFormatting sqref="J285:J286">
    <cfRule type="cellIs" dxfId="220" priority="109" operator="equal">
      <formula>"Pass"</formula>
    </cfRule>
    <cfRule type="cellIs" dxfId="219" priority="110" operator="equal">
      <formula>"Fail"</formula>
    </cfRule>
    <cfRule type="cellIs" dxfId="218" priority="111" operator="equal">
      <formula>"Info"</formula>
    </cfRule>
  </conditionalFormatting>
  <conditionalFormatting sqref="J157">
    <cfRule type="cellIs" dxfId="217" priority="106" operator="equal">
      <formula>"Pass"</formula>
    </cfRule>
    <cfRule type="cellIs" dxfId="216" priority="107" operator="equal">
      <formula>"Fail"</formula>
    </cfRule>
    <cfRule type="cellIs" dxfId="215" priority="108" operator="equal">
      <formula>"Info"</formula>
    </cfRule>
  </conditionalFormatting>
  <conditionalFormatting sqref="J193">
    <cfRule type="cellIs" dxfId="214" priority="103" operator="equal">
      <formula>"Pass"</formula>
    </cfRule>
    <cfRule type="cellIs" dxfId="213" priority="104" operator="equal">
      <formula>"Fail"</formula>
    </cfRule>
    <cfRule type="cellIs" dxfId="212" priority="105" operator="equal">
      <formula>"Info"</formula>
    </cfRule>
  </conditionalFormatting>
  <conditionalFormatting sqref="J194">
    <cfRule type="cellIs" dxfId="211" priority="100" operator="equal">
      <formula>"Pass"</formula>
    </cfRule>
    <cfRule type="cellIs" dxfId="210" priority="101" operator="equal">
      <formula>"Fail"</formula>
    </cfRule>
    <cfRule type="cellIs" dxfId="209" priority="102" operator="equal">
      <formula>"Info"</formula>
    </cfRule>
  </conditionalFormatting>
  <conditionalFormatting sqref="J195">
    <cfRule type="cellIs" dxfId="208" priority="97" operator="equal">
      <formula>"Pass"</formula>
    </cfRule>
    <cfRule type="cellIs" dxfId="207" priority="98" operator="equal">
      <formula>"Fail"</formula>
    </cfRule>
    <cfRule type="cellIs" dxfId="206" priority="99" operator="equal">
      <formula>"Info"</formula>
    </cfRule>
  </conditionalFormatting>
  <conditionalFormatting sqref="J196">
    <cfRule type="cellIs" dxfId="205" priority="94" operator="equal">
      <formula>"Pass"</formula>
    </cfRule>
    <cfRule type="cellIs" dxfId="204" priority="95" operator="equal">
      <formula>"Fail"</formula>
    </cfRule>
    <cfRule type="cellIs" dxfId="203" priority="96" operator="equal">
      <formula>"Info"</formula>
    </cfRule>
  </conditionalFormatting>
  <conditionalFormatting sqref="J197">
    <cfRule type="cellIs" dxfId="202" priority="91" operator="equal">
      <formula>"Pass"</formula>
    </cfRule>
    <cfRule type="cellIs" dxfId="201" priority="92" operator="equal">
      <formula>"Fail"</formula>
    </cfRule>
    <cfRule type="cellIs" dxfId="200" priority="93" operator="equal">
      <formula>"Info"</formula>
    </cfRule>
  </conditionalFormatting>
  <conditionalFormatting sqref="J199">
    <cfRule type="cellIs" dxfId="199" priority="88" operator="equal">
      <formula>"Pass"</formula>
    </cfRule>
    <cfRule type="cellIs" dxfId="198" priority="89" operator="equal">
      <formula>"Fail"</formula>
    </cfRule>
    <cfRule type="cellIs" dxfId="197" priority="90" operator="equal">
      <formula>"Info"</formula>
    </cfRule>
  </conditionalFormatting>
  <conditionalFormatting sqref="J201">
    <cfRule type="cellIs" dxfId="196" priority="85" operator="equal">
      <formula>"Pass"</formula>
    </cfRule>
    <cfRule type="cellIs" dxfId="195" priority="86" operator="equal">
      <formula>"Fail"</formula>
    </cfRule>
    <cfRule type="cellIs" dxfId="194" priority="87" operator="equal">
      <formula>"Info"</formula>
    </cfRule>
  </conditionalFormatting>
  <conditionalFormatting sqref="J200">
    <cfRule type="cellIs" dxfId="193" priority="82" operator="equal">
      <formula>"Pass"</formula>
    </cfRule>
    <cfRule type="cellIs" dxfId="192" priority="83" operator="equal">
      <formula>"Fail"</formula>
    </cfRule>
    <cfRule type="cellIs" dxfId="191" priority="84" operator="equal">
      <formula>"Info"</formula>
    </cfRule>
  </conditionalFormatting>
  <conditionalFormatting sqref="J200">
    <cfRule type="cellIs" dxfId="190" priority="79" operator="equal">
      <formula>"Pass"</formula>
    </cfRule>
    <cfRule type="cellIs" dxfId="189" priority="80" operator="equal">
      <formula>"Fail"</formula>
    </cfRule>
    <cfRule type="cellIs" dxfId="188" priority="81" operator="equal">
      <formula>"Info"</formula>
    </cfRule>
  </conditionalFormatting>
  <conditionalFormatting sqref="J202">
    <cfRule type="cellIs" dxfId="187" priority="76" operator="equal">
      <formula>"Pass"</formula>
    </cfRule>
    <cfRule type="cellIs" dxfId="186" priority="77" operator="equal">
      <formula>"Fail"</formula>
    </cfRule>
    <cfRule type="cellIs" dxfId="185" priority="78" operator="equal">
      <formula>"Info"</formula>
    </cfRule>
  </conditionalFormatting>
  <conditionalFormatting sqref="J213">
    <cfRule type="cellIs" dxfId="184" priority="73" operator="equal">
      <formula>"Pass"</formula>
    </cfRule>
    <cfRule type="cellIs" dxfId="183" priority="74" operator="equal">
      <formula>"Fail"</formula>
    </cfRule>
    <cfRule type="cellIs" dxfId="182" priority="75" operator="equal">
      <formula>"Info"</formula>
    </cfRule>
  </conditionalFormatting>
  <conditionalFormatting sqref="J214">
    <cfRule type="cellIs" dxfId="181" priority="70" operator="equal">
      <formula>"Pass"</formula>
    </cfRule>
    <cfRule type="cellIs" dxfId="180" priority="71" operator="equal">
      <formula>"Fail"</formula>
    </cfRule>
    <cfRule type="cellIs" dxfId="179" priority="72" operator="equal">
      <formula>"Info"</formula>
    </cfRule>
  </conditionalFormatting>
  <conditionalFormatting sqref="J216">
    <cfRule type="cellIs" dxfId="178" priority="67" operator="equal">
      <formula>"Pass"</formula>
    </cfRule>
    <cfRule type="cellIs" dxfId="177" priority="68" operator="equal">
      <formula>"Fail"</formula>
    </cfRule>
    <cfRule type="cellIs" dxfId="176" priority="69" operator="equal">
      <formula>"Info"</formula>
    </cfRule>
  </conditionalFormatting>
  <conditionalFormatting sqref="J219">
    <cfRule type="cellIs" dxfId="175" priority="64" operator="equal">
      <formula>"Pass"</formula>
    </cfRule>
    <cfRule type="cellIs" dxfId="174" priority="65" operator="equal">
      <formula>"Fail"</formula>
    </cfRule>
    <cfRule type="cellIs" dxfId="173" priority="66" operator="equal">
      <formula>"Info"</formula>
    </cfRule>
  </conditionalFormatting>
  <conditionalFormatting sqref="J223">
    <cfRule type="cellIs" dxfId="172" priority="61" operator="equal">
      <formula>"Pass"</formula>
    </cfRule>
    <cfRule type="cellIs" dxfId="171" priority="62" operator="equal">
      <formula>"Fail"</formula>
    </cfRule>
    <cfRule type="cellIs" dxfId="170" priority="63" operator="equal">
      <formula>"Info"</formula>
    </cfRule>
  </conditionalFormatting>
  <conditionalFormatting sqref="J224">
    <cfRule type="cellIs" dxfId="169" priority="58" operator="equal">
      <formula>"Pass"</formula>
    </cfRule>
    <cfRule type="cellIs" dxfId="168" priority="59" operator="equal">
      <formula>"Fail"</formula>
    </cfRule>
    <cfRule type="cellIs" dxfId="167" priority="60" operator="equal">
      <formula>"Info"</formula>
    </cfRule>
  </conditionalFormatting>
  <conditionalFormatting sqref="J230:J231">
    <cfRule type="cellIs" dxfId="166" priority="55" operator="equal">
      <formula>"Pass"</formula>
    </cfRule>
    <cfRule type="cellIs" dxfId="165" priority="56" operator="equal">
      <formula>"Fail"</formula>
    </cfRule>
    <cfRule type="cellIs" dxfId="164" priority="57" operator="equal">
      <formula>"Info"</formula>
    </cfRule>
  </conditionalFormatting>
  <conditionalFormatting sqref="J232">
    <cfRule type="cellIs" dxfId="163" priority="52" operator="equal">
      <formula>"Pass"</formula>
    </cfRule>
    <cfRule type="cellIs" dxfId="162" priority="53" operator="equal">
      <formula>"Fail"</formula>
    </cfRule>
    <cfRule type="cellIs" dxfId="161" priority="54" operator="equal">
      <formula>"Info"</formula>
    </cfRule>
  </conditionalFormatting>
  <conditionalFormatting sqref="J237">
    <cfRule type="cellIs" dxfId="160" priority="49" operator="equal">
      <formula>"Pass"</formula>
    </cfRule>
    <cfRule type="cellIs" dxfId="159" priority="50" operator="equal">
      <formula>"Fail"</formula>
    </cfRule>
    <cfRule type="cellIs" dxfId="158" priority="51" operator="equal">
      <formula>"Info"</formula>
    </cfRule>
  </conditionalFormatting>
  <conditionalFormatting sqref="J253">
    <cfRule type="cellIs" dxfId="157" priority="46" operator="equal">
      <formula>"Pass"</formula>
    </cfRule>
    <cfRule type="cellIs" dxfId="156" priority="47" operator="equal">
      <formula>"Fail"</formula>
    </cfRule>
    <cfRule type="cellIs" dxfId="155" priority="48" operator="equal">
      <formula>"Info"</formula>
    </cfRule>
  </conditionalFormatting>
  <conditionalFormatting sqref="J254">
    <cfRule type="cellIs" dxfId="154" priority="43" operator="equal">
      <formula>"Pass"</formula>
    </cfRule>
    <cfRule type="cellIs" dxfId="153" priority="44" operator="equal">
      <formula>"Fail"</formula>
    </cfRule>
    <cfRule type="cellIs" dxfId="152" priority="45" operator="equal">
      <formula>"Info"</formula>
    </cfRule>
  </conditionalFormatting>
  <conditionalFormatting sqref="J255">
    <cfRule type="cellIs" dxfId="151" priority="40" operator="equal">
      <formula>"Pass"</formula>
    </cfRule>
    <cfRule type="cellIs" dxfId="150" priority="41" operator="equal">
      <formula>"Fail"</formula>
    </cfRule>
    <cfRule type="cellIs" dxfId="149" priority="42" operator="equal">
      <formula>"Info"</formula>
    </cfRule>
  </conditionalFormatting>
  <conditionalFormatting sqref="J276">
    <cfRule type="cellIs" dxfId="148" priority="34" operator="equal">
      <formula>"Pass"</formula>
    </cfRule>
    <cfRule type="cellIs" dxfId="147" priority="35" operator="equal">
      <formula>"Fail"</formula>
    </cfRule>
    <cfRule type="cellIs" dxfId="146" priority="36" operator="equal">
      <formula>"Info"</formula>
    </cfRule>
  </conditionalFormatting>
  <conditionalFormatting sqref="J300">
    <cfRule type="cellIs" dxfId="145" priority="31" operator="equal">
      <formula>"Info"</formula>
    </cfRule>
    <cfRule type="cellIs" dxfId="144" priority="32" operator="equal">
      <formula>"Fail"</formula>
    </cfRule>
    <cfRule type="cellIs" dxfId="143" priority="33" operator="equal">
      <formula>"Pass"</formula>
    </cfRule>
  </conditionalFormatting>
  <conditionalFormatting sqref="J73">
    <cfRule type="cellIs" dxfId="142" priority="25" operator="equal">
      <formula>"Info"</formula>
    </cfRule>
    <cfRule type="cellIs" dxfId="141" priority="26" operator="equal">
      <formula>"Fail"</formula>
    </cfRule>
    <cfRule type="cellIs" dxfId="140" priority="27" operator="equal">
      <formula>"Pass"</formula>
    </cfRule>
  </conditionalFormatting>
  <conditionalFormatting sqref="N3:N343">
    <cfRule type="expression" dxfId="139" priority="24">
      <formula>ISERROR(AA3)</formula>
    </cfRule>
  </conditionalFormatting>
  <conditionalFormatting sqref="J281">
    <cfRule type="cellIs" dxfId="138" priority="21" operator="equal">
      <formula>"Pass"</formula>
    </cfRule>
    <cfRule type="cellIs" dxfId="137" priority="22" operator="equal">
      <formula>"Fail"</formula>
    </cfRule>
    <cfRule type="cellIs" dxfId="136" priority="23" operator="equal">
      <formula>"Info"</formula>
    </cfRule>
  </conditionalFormatting>
  <conditionalFormatting sqref="J41:L92 J201:L238 J200 L200 J261:L291 J260 L260 J94:L199 J93 L93 J240:L259 J239 L239">
    <cfRule type="cellIs" dxfId="135" priority="17" operator="equal">
      <formula>"Info"</formula>
    </cfRule>
    <cfRule type="cellIs" dxfId="134" priority="18" operator="equal">
      <formula>"Fail"</formula>
    </cfRule>
    <cfRule type="cellIs" dxfId="133" priority="19" operator="equal">
      <formula>"Pass"</formula>
    </cfRule>
  </conditionalFormatting>
  <conditionalFormatting sqref="J5">
    <cfRule type="cellIs" dxfId="132" priority="5" stopIfTrue="1" operator="equal">
      <formula>"Pass"</formula>
    </cfRule>
    <cfRule type="cellIs" dxfId="131" priority="6" stopIfTrue="1" operator="equal">
      <formula>"Info"</formula>
    </cfRule>
  </conditionalFormatting>
  <conditionalFormatting sqref="J5">
    <cfRule type="cellIs" dxfId="130" priority="4" stopIfTrue="1" operator="equal">
      <formula>"Fail"</formula>
    </cfRule>
  </conditionalFormatting>
  <conditionalFormatting sqref="J6">
    <cfRule type="cellIs" dxfId="129" priority="1" stopIfTrue="1" operator="equal">
      <formula>"Fail"</formula>
    </cfRule>
  </conditionalFormatting>
  <conditionalFormatting sqref="J6">
    <cfRule type="cellIs" dxfId="128" priority="2" stopIfTrue="1" operator="equal">
      <formula>"Pass"</formula>
    </cfRule>
    <cfRule type="cellIs" dxfId="127" priority="3" stopIfTrue="1" operator="equal">
      <formula>"Info"</formula>
    </cfRule>
  </conditionalFormatting>
  <dataValidations count="6">
    <dataValidation type="list" allowBlank="1" showInputMessage="1" showErrorMessage="1" sqref="N281" xr:uid="{B602D5EF-E38B-4AD2-9010-9059465B485B}">
      <formula1>$G$335:$G$338</formula1>
    </dataValidation>
    <dataValidation type="list" allowBlank="1" showInputMessage="1" showErrorMessage="1" sqref="J3:J343" xr:uid="{9340AB53-9EEB-4D2E-AD2B-561396866EB9}">
      <formula1>$G$345:$G$348</formula1>
    </dataValidation>
    <dataValidation type="list" allowBlank="1" showInputMessage="1" showErrorMessage="1" sqref="N282:N290 N325:N343 N224:N280 N74:N75 N78:N79 N82:N98 N100:N102 N106:N222 N292:N297 N299 N301:N320 N323 M3:M343" xr:uid="{B22AAF45-0EF9-407D-9585-766D227E322C}">
      <formula1>$G$351:$G$354</formula1>
    </dataValidation>
    <dataValidation type="list" allowBlank="1" showInputMessage="1" showErrorMessage="1" sqref="N291" xr:uid="{B7A54B12-5044-4B13-BC09-31AAA5C3AC52}">
      <formula1>#REF!</formula1>
    </dataValidation>
    <dataValidation type="list" allowBlank="1" showInputMessage="1" showErrorMessage="1" sqref="JF5:JF6 WVR5:WVR6 WLV5:WLV6 WBZ5:WBZ6 VSD5:VSD6 VIH5:VIH6 UYL5:UYL6 UOP5:UOP6 UET5:UET6 TUX5:TUX6 TLB5:TLB6 TBF5:TBF6 SRJ5:SRJ6 SHN5:SHN6 RXR5:RXR6 RNV5:RNV6 RDZ5:RDZ6 QUD5:QUD6 QKH5:QKH6 QAL5:QAL6 PQP5:PQP6 PGT5:PGT6 OWX5:OWX6 ONB5:ONB6 ODF5:ODF6 NTJ5:NTJ6 NJN5:NJN6 MZR5:MZR6 MPV5:MPV6 MFZ5:MFZ6 LWD5:LWD6 LMH5:LMH6 LCL5:LCL6 KSP5:KSP6 KIT5:KIT6 JYX5:JYX6 JPB5:JPB6 JFF5:JFF6 IVJ5:IVJ6 ILN5:ILN6 IBR5:IBR6 HRV5:HRV6 HHZ5:HHZ6 GYD5:GYD6 GOH5:GOH6 GEL5:GEL6 FUP5:FUP6 FKT5:FKT6 FAX5:FAX6 ERB5:ERB6 EHF5:EHF6 DXJ5:DXJ6 DNN5:DNN6 DDR5:DDR6 CTV5:CTV6 CJZ5:CJZ6 CAD5:CAD6 BQH5:BQH6 BGL5:BGL6 AWP5:AWP6 AMT5:AMT6 ACX5:ACX6 TB5:TB6" xr:uid="{2AA4C8F4-326C-4FA8-A67B-075CB338C7D3}">
      <formula1>$I$75:$I$78</formula1>
    </dataValidation>
    <dataValidation type="list" allowBlank="1" showInputMessage="1" showErrorMessage="1" sqref="JI5:JI6 WVU5:WVU6 WLY5:WLY6 WCC5:WCC6 VSG5:VSG6 VIK5:VIK6 UYO5:UYO6 UOS5:UOS6 UEW5:UEW6 TVA5:TVA6 TLE5:TLE6 TBI5:TBI6 SRM5:SRM6 SHQ5:SHQ6 RXU5:RXU6 RNY5:RNY6 REC5:REC6 QUG5:QUG6 QKK5:QKK6 QAO5:QAO6 PQS5:PQS6 PGW5:PGW6 OXA5:OXA6 ONE5:ONE6 ODI5:ODI6 NTM5:NTM6 NJQ5:NJQ6 MZU5:MZU6 MPY5:MPY6 MGC5:MGC6 LWG5:LWG6 LMK5:LMK6 LCO5:LCO6 KSS5:KSS6 KIW5:KIW6 JZA5:JZA6 JPE5:JPE6 JFI5:JFI6 IVM5:IVM6 ILQ5:ILQ6 IBU5:IBU6 HRY5:HRY6 HIC5:HIC6 GYG5:GYG6 GOK5:GOK6 GEO5:GEO6 FUS5:FUS6 FKW5:FKW6 FBA5:FBA6 ERE5:ERE6 EHI5:EHI6 DXM5:DXM6 DNQ5:DNQ6 DDU5:DDU6 CTY5:CTY6 CKC5:CKC6 CAG5:CAG6 BQK5:BQK6 BGO5:BGO6 AWS5:AWS6 AMW5:AMW6 ADA5:ADA6 TE5:TE6" xr:uid="{1F7EAFB8-B968-430F-B109-8956CB17735D}">
      <formula1>$H$46:$H$49</formula1>
    </dataValidation>
  </dataValidations>
  <pageMargins left="0.7" right="0.7" top="0.75" bottom="0.75" header="0.3" footer="0.3"/>
  <pageSetup scale="21" orientation="portrait" r:id="rId1"/>
  <headerFooter alignWithMargins="0"/>
  <rowBreaks count="5" manualBreakCount="5">
    <brk id="22" max="16383" man="1"/>
    <brk id="38" max="16383" man="1"/>
    <brk id="57" max="16383" man="1"/>
    <brk id="75" max="16383" man="1"/>
    <brk id="10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37D7-99EA-4192-B4DC-83A97B1559EC}">
  <dimension ref="A1:AH414"/>
  <sheetViews>
    <sheetView zoomScale="80" zoomScaleNormal="80" zoomScaleSheetLayoutView="80" workbookViewId="0">
      <pane ySplit="2" topLeftCell="A3" activePane="bottomLeft" state="frozenSplit"/>
      <selection pane="bottomLeft" activeCell="J3" sqref="J3:J7"/>
    </sheetView>
  </sheetViews>
  <sheetFormatPr defaultColWidth="18.7265625" defaultRowHeight="14.5" x14ac:dyDescent="0.35"/>
  <cols>
    <col min="1" max="1" width="11.26953125" style="75" customWidth="1"/>
    <col min="2" max="2" width="9.26953125" style="76" customWidth="1"/>
    <col min="3" max="3" width="15.7265625" style="76" customWidth="1"/>
    <col min="4" max="4" width="16" style="77" customWidth="1"/>
    <col min="5" max="5" width="24.54296875" style="77" customWidth="1"/>
    <col min="6" max="6" width="46.453125" style="74" customWidth="1"/>
    <col min="7" max="7" width="41" style="74" customWidth="1"/>
    <col min="8" max="8" width="33.26953125" style="74" customWidth="1"/>
    <col min="9" max="9" width="23.54296875" style="73" customWidth="1"/>
    <col min="10" max="10" width="14.453125" style="73" customWidth="1"/>
    <col min="11" max="11" width="31.26953125" style="73" hidden="1" customWidth="1"/>
    <col min="12" max="12" width="21.7265625" style="73" customWidth="1"/>
    <col min="13" max="13" width="14.7265625" style="72" customWidth="1"/>
    <col min="14" max="14" width="15.26953125" style="72" customWidth="1"/>
    <col min="15" max="15" width="45.26953125" style="77" customWidth="1"/>
    <col min="16" max="16" width="4.7265625" style="77" customWidth="1"/>
    <col min="17" max="17" width="16.26953125" style="78" customWidth="1"/>
    <col min="18" max="18" width="18.54296875" style="78" customWidth="1"/>
    <col min="19" max="19" width="55.453125" style="75" customWidth="1"/>
    <col min="20" max="20" width="49.7265625" style="75" customWidth="1"/>
    <col min="21" max="21" width="69" style="75" customWidth="1"/>
    <col min="22" max="22" width="101.81640625" style="75" hidden="1" customWidth="1"/>
    <col min="23" max="23" width="37.81640625" style="75" hidden="1" customWidth="1"/>
    <col min="25" max="25" width="18.7265625" style="75" customWidth="1"/>
    <col min="27" max="27" width="13.7265625" style="75" hidden="1" customWidth="1"/>
    <col min="28" max="16384" width="18.7265625" style="75"/>
  </cols>
  <sheetData>
    <row r="1" spans="1:34" customFormat="1" x14ac:dyDescent="0.35">
      <c r="A1" s="260" t="s">
        <v>58</v>
      </c>
      <c r="B1" s="261"/>
      <c r="C1" s="261"/>
      <c r="D1" s="261"/>
      <c r="E1" s="261"/>
      <c r="F1" s="262"/>
      <c r="G1" s="262"/>
      <c r="H1" s="262"/>
      <c r="I1" s="261"/>
      <c r="J1" s="261"/>
      <c r="K1" s="263"/>
      <c r="L1" s="264"/>
      <c r="M1" s="264"/>
      <c r="N1" s="264"/>
      <c r="O1" s="264"/>
      <c r="P1" s="264"/>
      <c r="Q1" s="264"/>
      <c r="R1" s="264"/>
      <c r="S1" s="264"/>
      <c r="T1" s="263"/>
      <c r="U1" s="263"/>
      <c r="V1" s="263"/>
      <c r="W1" s="263"/>
      <c r="AA1" s="265"/>
    </row>
    <row r="2" spans="1:34" s="72" customFormat="1" ht="44.25" customHeight="1" x14ac:dyDescent="0.35">
      <c r="A2" s="79" t="s">
        <v>113</v>
      </c>
      <c r="B2" s="79" t="s">
        <v>114</v>
      </c>
      <c r="C2" s="79" t="s">
        <v>115</v>
      </c>
      <c r="D2" s="79" t="s">
        <v>116</v>
      </c>
      <c r="E2" s="79" t="s">
        <v>117</v>
      </c>
      <c r="F2" s="79" t="s">
        <v>118</v>
      </c>
      <c r="G2" s="79" t="s">
        <v>119</v>
      </c>
      <c r="H2" s="79" t="s">
        <v>120</v>
      </c>
      <c r="I2" s="79" t="s">
        <v>121</v>
      </c>
      <c r="J2" s="79" t="s">
        <v>122</v>
      </c>
      <c r="K2" s="163" t="s">
        <v>123</v>
      </c>
      <c r="L2" s="79" t="s">
        <v>124</v>
      </c>
      <c r="M2" s="79" t="s">
        <v>125</v>
      </c>
      <c r="N2" s="79" t="s">
        <v>126</v>
      </c>
      <c r="O2" s="79" t="s">
        <v>127</v>
      </c>
      <c r="P2" s="81"/>
      <c r="Q2" s="294" t="s">
        <v>128</v>
      </c>
      <c r="R2" s="294" t="s">
        <v>129</v>
      </c>
      <c r="S2" s="294" t="s">
        <v>130</v>
      </c>
      <c r="T2" s="294" t="s">
        <v>3610</v>
      </c>
      <c r="U2" s="294" t="s">
        <v>131</v>
      </c>
      <c r="V2" s="295" t="s">
        <v>132</v>
      </c>
      <c r="W2" s="296" t="s">
        <v>133</v>
      </c>
      <c r="AA2" s="297" t="s">
        <v>134</v>
      </c>
    </row>
    <row r="3" spans="1:34" s="91" customFormat="1" ht="54.75" customHeight="1" x14ac:dyDescent="0.35">
      <c r="A3" s="298" t="s">
        <v>5398</v>
      </c>
      <c r="B3" s="299" t="s">
        <v>136</v>
      </c>
      <c r="C3" s="300" t="s">
        <v>137</v>
      </c>
      <c r="D3" s="300" t="s">
        <v>138</v>
      </c>
      <c r="E3" s="300" t="s">
        <v>139</v>
      </c>
      <c r="F3" s="300" t="s">
        <v>140</v>
      </c>
      <c r="G3" s="300" t="s">
        <v>141</v>
      </c>
      <c r="H3" s="300" t="s">
        <v>142</v>
      </c>
      <c r="I3" s="301"/>
      <c r="J3" s="302"/>
      <c r="K3" s="303" t="s">
        <v>143</v>
      </c>
      <c r="L3" s="304" t="s">
        <v>144</v>
      </c>
      <c r="M3" s="305" t="s">
        <v>145</v>
      </c>
      <c r="N3" s="306" t="s">
        <v>146</v>
      </c>
      <c r="O3" s="307" t="s">
        <v>147</v>
      </c>
      <c r="P3" s="89"/>
      <c r="Q3" s="308"/>
      <c r="R3" s="309"/>
      <c r="S3" s="310"/>
      <c r="T3" s="310"/>
      <c r="U3" s="311" t="s">
        <v>148</v>
      </c>
      <c r="V3" s="312" t="s">
        <v>149</v>
      </c>
      <c r="W3" s="313" t="s">
        <v>150</v>
      </c>
      <c r="AA3" s="314" t="e">
        <f>IF(OR(J3="Fail",ISBLANK(J3)),INDEX('Issue Code Table'!C:C,MATCH(N:N,'Issue Code Table'!A:A,0)),IF(M3="Critical",6,IF(M3="Significant",5,IF(M3="Moderate",3,2))))</f>
        <v>#N/A</v>
      </c>
      <c r="AB3" s="92"/>
      <c r="AC3" s="92"/>
      <c r="AD3" s="92"/>
      <c r="AE3" s="92"/>
      <c r="AF3" s="92"/>
      <c r="AH3" s="92"/>
    </row>
    <row r="4" spans="1:34" s="91" customFormat="1" ht="93" customHeight="1" x14ac:dyDescent="0.35">
      <c r="A4" s="298" t="s">
        <v>5399</v>
      </c>
      <c r="B4" s="299" t="s">
        <v>152</v>
      </c>
      <c r="C4" s="300" t="s">
        <v>153</v>
      </c>
      <c r="D4" s="300" t="s">
        <v>138</v>
      </c>
      <c r="E4" s="300" t="s">
        <v>154</v>
      </c>
      <c r="F4" s="300" t="s">
        <v>155</v>
      </c>
      <c r="G4" s="300" t="s">
        <v>156</v>
      </c>
      <c r="H4" s="300" t="s">
        <v>157</v>
      </c>
      <c r="I4" s="301"/>
      <c r="J4" s="302"/>
      <c r="K4" s="303" t="s">
        <v>158</v>
      </c>
      <c r="L4" s="304"/>
      <c r="M4" s="305" t="s">
        <v>159</v>
      </c>
      <c r="N4" s="306" t="s">
        <v>160</v>
      </c>
      <c r="O4" s="307" t="s">
        <v>161</v>
      </c>
      <c r="P4" s="89"/>
      <c r="Q4" s="308"/>
      <c r="R4" s="309"/>
      <c r="S4" s="310"/>
      <c r="T4" s="310"/>
      <c r="U4" s="311" t="s">
        <v>162</v>
      </c>
      <c r="V4" s="311" t="s">
        <v>162</v>
      </c>
      <c r="W4" s="313" t="s">
        <v>150</v>
      </c>
      <c r="AA4" s="314" t="e">
        <f>IF(OR(J4="Fail",ISBLANK(J4)),INDEX('Issue Code Table'!C:C,MATCH(N:N,'Issue Code Table'!A:A,0)),IF(M4="Critical",6,IF(M4="Significant",5,IF(M4="Moderate",3,2))))</f>
        <v>#N/A</v>
      </c>
      <c r="AB4" s="92"/>
      <c r="AC4" s="92"/>
      <c r="AD4" s="92"/>
      <c r="AE4" s="92"/>
      <c r="AF4" s="92"/>
      <c r="AH4" s="92"/>
    </row>
    <row r="5" spans="1:34" s="170" customFormat="1" ht="62.25" customHeight="1" x14ac:dyDescent="0.25">
      <c r="A5" s="298" t="s">
        <v>5400</v>
      </c>
      <c r="B5" s="315" t="s">
        <v>165</v>
      </c>
      <c r="C5" s="315" t="s">
        <v>166</v>
      </c>
      <c r="D5" s="316" t="s">
        <v>138</v>
      </c>
      <c r="E5" s="317" t="s">
        <v>167</v>
      </c>
      <c r="F5" s="315" t="s">
        <v>168</v>
      </c>
      <c r="G5" s="315" t="s">
        <v>169</v>
      </c>
      <c r="H5" s="315" t="s">
        <v>170</v>
      </c>
      <c r="I5" s="318"/>
      <c r="J5" s="302"/>
      <c r="K5" s="316" t="s">
        <v>171</v>
      </c>
      <c r="L5" s="315" t="s">
        <v>172</v>
      </c>
      <c r="M5" s="319" t="s">
        <v>159</v>
      </c>
      <c r="N5" s="169" t="s">
        <v>173</v>
      </c>
      <c r="O5" s="300" t="s">
        <v>174</v>
      </c>
      <c r="P5" s="320"/>
      <c r="Q5" s="318"/>
      <c r="R5" s="318"/>
      <c r="S5" s="316"/>
      <c r="T5" s="310"/>
      <c r="U5" s="301" t="s">
        <v>175</v>
      </c>
      <c r="V5" s="312" t="s">
        <v>176</v>
      </c>
      <c r="W5" s="312" t="s">
        <v>177</v>
      </c>
      <c r="AA5" s="314" t="e">
        <f>IF(OR(J5="Fail",ISBLANK(J5)),INDEX('Issue Code Table'!C:C,MATCH(N:N,'Issue Code Table'!A:A,0)),IF(M5="Critical",6,IF(M5="Significant",5,IF(M5="Moderate",3,2))))</f>
        <v>#N/A</v>
      </c>
    </row>
    <row r="6" spans="1:34" s="170" customFormat="1" ht="62.25" customHeight="1" x14ac:dyDescent="0.25">
      <c r="A6" s="298" t="s">
        <v>5401</v>
      </c>
      <c r="B6" s="315" t="s">
        <v>179</v>
      </c>
      <c r="C6" s="315" t="s">
        <v>180</v>
      </c>
      <c r="D6" s="316" t="s">
        <v>138</v>
      </c>
      <c r="E6" s="317" t="s">
        <v>181</v>
      </c>
      <c r="F6" s="315" t="s">
        <v>182</v>
      </c>
      <c r="G6" s="315" t="s">
        <v>183</v>
      </c>
      <c r="H6" s="315" t="s">
        <v>184</v>
      </c>
      <c r="I6" s="318"/>
      <c r="J6" s="302"/>
      <c r="K6" s="316" t="s">
        <v>185</v>
      </c>
      <c r="L6" s="315"/>
      <c r="M6" s="319" t="s">
        <v>159</v>
      </c>
      <c r="N6" s="300" t="s">
        <v>186</v>
      </c>
      <c r="O6" s="300" t="s">
        <v>187</v>
      </c>
      <c r="P6" s="171"/>
      <c r="Q6" s="321"/>
      <c r="R6" s="318"/>
      <c r="S6" s="316"/>
      <c r="T6" s="310"/>
      <c r="U6" s="301" t="s">
        <v>188</v>
      </c>
      <c r="V6" s="312" t="s">
        <v>188</v>
      </c>
      <c r="W6" s="312" t="s">
        <v>189</v>
      </c>
      <c r="AA6" s="314">
        <f>IF(OR(J6="Fail",ISBLANK(J6)),INDEX('Issue Code Table'!C:C,MATCH(N:N,'Issue Code Table'!A:A,0)),IF(M6="Critical",6,IF(M6="Significant",5,IF(M6="Moderate",3,2))))</f>
        <v>6</v>
      </c>
    </row>
    <row r="7" spans="1:34" s="73" customFormat="1" ht="187.5" customHeight="1" x14ac:dyDescent="0.25">
      <c r="A7" s="298" t="s">
        <v>5402</v>
      </c>
      <c r="B7" s="299" t="s">
        <v>191</v>
      </c>
      <c r="C7" s="300" t="s">
        <v>192</v>
      </c>
      <c r="D7" s="300" t="s">
        <v>193</v>
      </c>
      <c r="E7" s="300" t="s">
        <v>194</v>
      </c>
      <c r="F7" s="300" t="s">
        <v>3617</v>
      </c>
      <c r="G7" s="300" t="s">
        <v>196</v>
      </c>
      <c r="H7" s="300" t="s">
        <v>197</v>
      </c>
      <c r="I7" s="301"/>
      <c r="J7" s="302"/>
      <c r="K7" s="303" t="s">
        <v>198</v>
      </c>
      <c r="L7" s="322"/>
      <c r="M7" s="305" t="s">
        <v>199</v>
      </c>
      <c r="N7" s="306" t="s">
        <v>200</v>
      </c>
      <c r="O7" s="307" t="s">
        <v>201</v>
      </c>
      <c r="P7" s="89"/>
      <c r="Q7" s="323" t="s">
        <v>202</v>
      </c>
      <c r="R7" s="323" t="s">
        <v>203</v>
      </c>
      <c r="S7" s="324" t="s">
        <v>204</v>
      </c>
      <c r="T7" s="324" t="s">
        <v>3618</v>
      </c>
      <c r="U7" s="311" t="s">
        <v>3619</v>
      </c>
      <c r="V7" s="311" t="s">
        <v>206</v>
      </c>
      <c r="W7" s="313"/>
      <c r="AA7" s="314">
        <f>IF(OR(J7="Fail",ISBLANK(J7)),INDEX('Issue Code Table'!C:C,MATCH(N:N,'Issue Code Table'!A:A,0)),IF(M7="Critical",6,IF(M7="Significant",5,IF(M7="Moderate",3,2))))</f>
        <v>3</v>
      </c>
    </row>
    <row r="8" spans="1:34" s="73" customFormat="1" ht="226.5" customHeight="1" x14ac:dyDescent="0.25">
      <c r="A8" s="298" t="s">
        <v>5403</v>
      </c>
      <c r="B8" s="299" t="s">
        <v>191</v>
      </c>
      <c r="C8" s="300" t="s">
        <v>192</v>
      </c>
      <c r="D8" s="300" t="s">
        <v>193</v>
      </c>
      <c r="E8" s="300" t="s">
        <v>208</v>
      </c>
      <c r="F8" s="300" t="s">
        <v>209</v>
      </c>
      <c r="G8" s="300" t="s">
        <v>196</v>
      </c>
      <c r="H8" s="300" t="s">
        <v>210</v>
      </c>
      <c r="I8" s="301"/>
      <c r="J8" s="302"/>
      <c r="K8" s="303" t="s">
        <v>3621</v>
      </c>
      <c r="L8" s="325" t="s">
        <v>212</v>
      </c>
      <c r="M8" s="305" t="s">
        <v>159</v>
      </c>
      <c r="N8" s="306" t="s">
        <v>213</v>
      </c>
      <c r="O8" s="307" t="s">
        <v>214</v>
      </c>
      <c r="P8" s="89"/>
      <c r="Q8" s="323" t="s">
        <v>202</v>
      </c>
      <c r="R8" s="323" t="s">
        <v>215</v>
      </c>
      <c r="S8" s="324" t="s">
        <v>216</v>
      </c>
      <c r="T8" s="324" t="s">
        <v>3622</v>
      </c>
      <c r="U8" s="311" t="s">
        <v>3623</v>
      </c>
      <c r="V8" s="311" t="s">
        <v>5404</v>
      </c>
      <c r="W8" s="313" t="s">
        <v>219</v>
      </c>
      <c r="AA8" s="314">
        <f>IF(OR(J8="Fail",ISBLANK(J8)),INDEX('Issue Code Table'!C:C,MATCH(N:N,'Issue Code Table'!A:A,0)),IF(M8="Critical",6,IF(M8="Significant",5,IF(M8="Moderate",3,2))))</f>
        <v>5</v>
      </c>
    </row>
    <row r="9" spans="1:34" s="73" customFormat="1" ht="287.5" x14ac:dyDescent="0.25">
      <c r="A9" s="298" t="s">
        <v>5405</v>
      </c>
      <c r="B9" s="299" t="s">
        <v>191</v>
      </c>
      <c r="C9" s="300" t="s">
        <v>192</v>
      </c>
      <c r="D9" s="300" t="s">
        <v>193</v>
      </c>
      <c r="E9" s="300" t="s">
        <v>221</v>
      </c>
      <c r="F9" s="300" t="s">
        <v>3626</v>
      </c>
      <c r="G9" s="300" t="s">
        <v>196</v>
      </c>
      <c r="H9" s="300" t="s">
        <v>223</v>
      </c>
      <c r="I9" s="301"/>
      <c r="J9" s="302"/>
      <c r="K9" s="303" t="s">
        <v>224</v>
      </c>
      <c r="L9" s="322"/>
      <c r="M9" s="305" t="s">
        <v>199</v>
      </c>
      <c r="N9" s="306" t="s">
        <v>225</v>
      </c>
      <c r="O9" s="307" t="s">
        <v>226</v>
      </c>
      <c r="P9" s="89"/>
      <c r="Q9" s="323" t="s">
        <v>202</v>
      </c>
      <c r="R9" s="323" t="s">
        <v>227</v>
      </c>
      <c r="S9" s="324" t="s">
        <v>3627</v>
      </c>
      <c r="T9" s="324" t="s">
        <v>3628</v>
      </c>
      <c r="U9" s="311" t="s">
        <v>3629</v>
      </c>
      <c r="V9" s="311" t="s">
        <v>230</v>
      </c>
      <c r="W9" s="313"/>
      <c r="AA9" s="314">
        <f>IF(OR(J9="Fail",ISBLANK(J9)),INDEX('Issue Code Table'!C:C,MATCH(N:N,'Issue Code Table'!A:A,0)),IF(M9="Critical",6,IF(M9="Significant",5,IF(M9="Moderate",3,2))))</f>
        <v>5</v>
      </c>
    </row>
    <row r="10" spans="1:34" s="73" customFormat="1" ht="225" x14ac:dyDescent="0.25">
      <c r="A10" s="298" t="s">
        <v>5406</v>
      </c>
      <c r="B10" s="299" t="s">
        <v>191</v>
      </c>
      <c r="C10" s="300" t="s">
        <v>192</v>
      </c>
      <c r="D10" s="300" t="s">
        <v>193</v>
      </c>
      <c r="E10" s="300" t="s">
        <v>232</v>
      </c>
      <c r="F10" s="300" t="s">
        <v>233</v>
      </c>
      <c r="G10" s="300" t="s">
        <v>196</v>
      </c>
      <c r="H10" s="301" t="s">
        <v>234</v>
      </c>
      <c r="I10" s="301"/>
      <c r="J10" s="302"/>
      <c r="K10" s="303" t="s">
        <v>235</v>
      </c>
      <c r="L10" s="131" t="s">
        <v>5407</v>
      </c>
      <c r="M10" s="305" t="s">
        <v>159</v>
      </c>
      <c r="N10" s="306" t="s">
        <v>237</v>
      </c>
      <c r="O10" s="307" t="s">
        <v>238</v>
      </c>
      <c r="P10" s="89"/>
      <c r="Q10" s="323" t="s">
        <v>202</v>
      </c>
      <c r="R10" s="323" t="s">
        <v>239</v>
      </c>
      <c r="S10" s="324" t="s">
        <v>240</v>
      </c>
      <c r="T10" s="324" t="s">
        <v>3633</v>
      </c>
      <c r="U10" s="311" t="s">
        <v>241</v>
      </c>
      <c r="V10" s="311" t="s">
        <v>5408</v>
      </c>
      <c r="W10" s="313" t="s">
        <v>219</v>
      </c>
      <c r="AA10" s="314">
        <f>IF(OR(J10="Fail",ISBLANK(J10)),INDEX('Issue Code Table'!C:C,MATCH(N:N,'Issue Code Table'!A:A,0)),IF(M10="Critical",6,IF(M10="Significant",5,IF(M10="Moderate",3,2))))</f>
        <v>6</v>
      </c>
    </row>
    <row r="11" spans="1:34" s="73" customFormat="1" ht="115.5" customHeight="1" x14ac:dyDescent="0.25">
      <c r="A11" s="298" t="s">
        <v>5409</v>
      </c>
      <c r="B11" s="299" t="s">
        <v>191</v>
      </c>
      <c r="C11" s="300" t="s">
        <v>192</v>
      </c>
      <c r="D11" s="300" t="s">
        <v>193</v>
      </c>
      <c r="E11" s="300" t="s">
        <v>3635</v>
      </c>
      <c r="F11" s="300" t="s">
        <v>5410</v>
      </c>
      <c r="G11" s="300" t="s">
        <v>196</v>
      </c>
      <c r="H11" s="300" t="s">
        <v>246</v>
      </c>
      <c r="I11" s="301"/>
      <c r="J11" s="302"/>
      <c r="K11" s="303" t="s">
        <v>247</v>
      </c>
      <c r="L11" s="322"/>
      <c r="M11" s="305" t="s">
        <v>159</v>
      </c>
      <c r="N11" s="306" t="s">
        <v>248</v>
      </c>
      <c r="O11" s="307" t="s">
        <v>249</v>
      </c>
      <c r="P11" s="89"/>
      <c r="Q11" s="323" t="s">
        <v>202</v>
      </c>
      <c r="R11" s="323" t="s">
        <v>250</v>
      </c>
      <c r="S11" s="324" t="s">
        <v>251</v>
      </c>
      <c r="T11" s="324" t="s">
        <v>3637</v>
      </c>
      <c r="U11" s="311" t="s">
        <v>3638</v>
      </c>
      <c r="V11" s="311" t="s">
        <v>5411</v>
      </c>
      <c r="W11" s="313" t="s">
        <v>219</v>
      </c>
      <c r="AA11" s="314">
        <f>IF(OR(J11="Fail",ISBLANK(J11)),INDEX('Issue Code Table'!C:C,MATCH(N:N,'Issue Code Table'!A:A,0)),IF(M11="Critical",6,IF(M11="Significant",5,IF(M11="Moderate",3,2))))</f>
        <v>4</v>
      </c>
    </row>
    <row r="12" spans="1:34" s="73" customFormat="1" ht="114" customHeight="1" x14ac:dyDescent="0.25">
      <c r="A12" s="298" t="s">
        <v>5412</v>
      </c>
      <c r="B12" s="299" t="s">
        <v>191</v>
      </c>
      <c r="C12" s="300" t="s">
        <v>192</v>
      </c>
      <c r="D12" s="300" t="s">
        <v>193</v>
      </c>
      <c r="E12" s="300" t="s">
        <v>3641</v>
      </c>
      <c r="F12" s="300" t="s">
        <v>3642</v>
      </c>
      <c r="G12" s="300" t="s">
        <v>3643</v>
      </c>
      <c r="H12" s="300" t="s">
        <v>3644</v>
      </c>
      <c r="I12" s="301"/>
      <c r="J12" s="302"/>
      <c r="K12" s="303" t="s">
        <v>3645</v>
      </c>
      <c r="L12" s="322"/>
      <c r="M12" s="305" t="s">
        <v>402</v>
      </c>
      <c r="N12" s="306" t="s">
        <v>3646</v>
      </c>
      <c r="O12" s="307" t="s">
        <v>3647</v>
      </c>
      <c r="P12" s="89"/>
      <c r="Q12" s="323" t="s">
        <v>202</v>
      </c>
      <c r="R12" s="323" t="s">
        <v>261</v>
      </c>
      <c r="S12" s="324" t="s">
        <v>3648</v>
      </c>
      <c r="T12" s="324" t="s">
        <v>3649</v>
      </c>
      <c r="U12" s="311" t="s">
        <v>3650</v>
      </c>
      <c r="V12" s="311" t="s">
        <v>3651</v>
      </c>
      <c r="W12" s="313"/>
      <c r="AA12" s="314">
        <f>IF(OR(J12="Fail",ISBLANK(J12)),INDEX('Issue Code Table'!C:C,MATCH(N:N,'Issue Code Table'!A:A,0)),IF(M12="Critical",6,IF(M12="Significant",5,IF(M12="Moderate",3,2))))</f>
        <v>2</v>
      </c>
    </row>
    <row r="13" spans="1:34" s="73" customFormat="1" ht="300" x14ac:dyDescent="0.25">
      <c r="A13" s="298" t="s">
        <v>5413</v>
      </c>
      <c r="B13" s="299" t="s">
        <v>191</v>
      </c>
      <c r="C13" s="300" t="s">
        <v>192</v>
      </c>
      <c r="D13" s="300" t="s">
        <v>193</v>
      </c>
      <c r="E13" s="300" t="s">
        <v>3653</v>
      </c>
      <c r="F13" s="300" t="s">
        <v>3654</v>
      </c>
      <c r="G13" s="300" t="s">
        <v>196</v>
      </c>
      <c r="H13" s="300" t="s">
        <v>257</v>
      </c>
      <c r="I13" s="301"/>
      <c r="J13" s="302"/>
      <c r="K13" s="303" t="s">
        <v>258</v>
      </c>
      <c r="L13" s="322"/>
      <c r="M13" s="305" t="s">
        <v>159</v>
      </c>
      <c r="N13" s="306" t="s">
        <v>259</v>
      </c>
      <c r="O13" s="307" t="s">
        <v>260</v>
      </c>
      <c r="P13" s="89"/>
      <c r="Q13" s="323" t="s">
        <v>202</v>
      </c>
      <c r="R13" s="323" t="s">
        <v>3655</v>
      </c>
      <c r="S13" s="324" t="s">
        <v>262</v>
      </c>
      <c r="T13" s="324" t="s">
        <v>3656</v>
      </c>
      <c r="U13" s="311" t="s">
        <v>3657</v>
      </c>
      <c r="V13" s="311" t="s">
        <v>5414</v>
      </c>
      <c r="W13" s="313" t="s">
        <v>219</v>
      </c>
      <c r="AA13" s="314">
        <f>IF(OR(J13="Fail",ISBLANK(J13)),INDEX('Issue Code Table'!C:C,MATCH(N:N,'Issue Code Table'!A:A,0)),IF(M13="Critical",6,IF(M13="Significant",5,IF(M13="Moderate",3,2))))</f>
        <v>7</v>
      </c>
    </row>
    <row r="14" spans="1:34" s="73" customFormat="1" ht="409.5" x14ac:dyDescent="0.25">
      <c r="A14" s="298" t="s">
        <v>5415</v>
      </c>
      <c r="B14" s="299" t="s">
        <v>266</v>
      </c>
      <c r="C14" s="300" t="s">
        <v>267</v>
      </c>
      <c r="D14" s="300" t="s">
        <v>193</v>
      </c>
      <c r="E14" s="300" t="s">
        <v>268</v>
      </c>
      <c r="F14" s="300" t="s">
        <v>3660</v>
      </c>
      <c r="G14" s="300" t="s">
        <v>196</v>
      </c>
      <c r="H14" s="300" t="s">
        <v>3661</v>
      </c>
      <c r="I14" s="301"/>
      <c r="J14" s="302"/>
      <c r="K14" s="303" t="s">
        <v>3662</v>
      </c>
      <c r="L14" s="326" t="s">
        <v>3663</v>
      </c>
      <c r="M14" s="305" t="s">
        <v>199</v>
      </c>
      <c r="N14" s="306" t="s">
        <v>273</v>
      </c>
      <c r="O14" s="307" t="s">
        <v>274</v>
      </c>
      <c r="P14" s="89"/>
      <c r="Q14" s="323" t="s">
        <v>275</v>
      </c>
      <c r="R14" s="323" t="s">
        <v>276</v>
      </c>
      <c r="S14" s="324" t="s">
        <v>277</v>
      </c>
      <c r="T14" s="324" t="s">
        <v>3664</v>
      </c>
      <c r="U14" s="311" t="s">
        <v>3665</v>
      </c>
      <c r="V14" s="311" t="s">
        <v>5416</v>
      </c>
      <c r="W14" s="313"/>
      <c r="AA14" s="314">
        <f>IF(OR(J14="Fail",ISBLANK(J14)),INDEX('Issue Code Table'!C:C,MATCH(N:N,'Issue Code Table'!A:A,0)),IF(M14="Critical",6,IF(M14="Significant",5,IF(M14="Moderate",3,2))))</f>
        <v>5</v>
      </c>
    </row>
    <row r="15" spans="1:34" s="73" customFormat="1" ht="275" x14ac:dyDescent="0.25">
      <c r="A15" s="298" t="s">
        <v>5417</v>
      </c>
      <c r="B15" s="299" t="s">
        <v>266</v>
      </c>
      <c r="C15" s="300" t="s">
        <v>267</v>
      </c>
      <c r="D15" s="300" t="s">
        <v>193</v>
      </c>
      <c r="E15" s="300" t="s">
        <v>281</v>
      </c>
      <c r="F15" s="300" t="s">
        <v>3667</v>
      </c>
      <c r="G15" s="300" t="s">
        <v>196</v>
      </c>
      <c r="H15" s="300" t="s">
        <v>283</v>
      </c>
      <c r="I15" s="301"/>
      <c r="J15" s="302"/>
      <c r="K15" s="303" t="s">
        <v>284</v>
      </c>
      <c r="L15" s="326" t="s">
        <v>285</v>
      </c>
      <c r="M15" s="305" t="s">
        <v>159</v>
      </c>
      <c r="N15" s="306" t="s">
        <v>286</v>
      </c>
      <c r="O15" s="307" t="s">
        <v>287</v>
      </c>
      <c r="P15" s="89"/>
      <c r="Q15" s="323" t="s">
        <v>275</v>
      </c>
      <c r="R15" s="323" t="s">
        <v>288</v>
      </c>
      <c r="S15" s="324" t="s">
        <v>289</v>
      </c>
      <c r="T15" s="324" t="s">
        <v>3668</v>
      </c>
      <c r="U15" s="311" t="s">
        <v>3669</v>
      </c>
      <c r="V15" s="311" t="s">
        <v>5418</v>
      </c>
      <c r="W15" s="313" t="s">
        <v>219</v>
      </c>
      <c r="AA15" s="314">
        <f>IF(OR(J15="Fail",ISBLANK(J15)),INDEX('Issue Code Table'!C:C,MATCH(N:N,'Issue Code Table'!A:A,0)),IF(M15="Critical",6,IF(M15="Significant",5,IF(M15="Moderate",3,2))))</f>
        <v>5</v>
      </c>
    </row>
    <row r="16" spans="1:34" s="73" customFormat="1" ht="166.5" customHeight="1" x14ac:dyDescent="0.25">
      <c r="A16" s="298" t="s">
        <v>5419</v>
      </c>
      <c r="B16" s="299" t="s">
        <v>266</v>
      </c>
      <c r="C16" s="300" t="s">
        <v>267</v>
      </c>
      <c r="D16" s="300" t="s">
        <v>193</v>
      </c>
      <c r="E16" s="300" t="s">
        <v>293</v>
      </c>
      <c r="F16" s="300" t="s">
        <v>3671</v>
      </c>
      <c r="G16" s="300" t="s">
        <v>196</v>
      </c>
      <c r="H16" s="300" t="s">
        <v>295</v>
      </c>
      <c r="I16" s="301"/>
      <c r="J16" s="302"/>
      <c r="K16" s="303" t="s">
        <v>296</v>
      </c>
      <c r="L16" s="326"/>
      <c r="M16" s="305" t="s">
        <v>199</v>
      </c>
      <c r="N16" s="306" t="s">
        <v>297</v>
      </c>
      <c r="O16" s="327" t="s">
        <v>298</v>
      </c>
      <c r="P16" s="89"/>
      <c r="Q16" s="323" t="s">
        <v>275</v>
      </c>
      <c r="R16" s="323" t="s">
        <v>299</v>
      </c>
      <c r="S16" s="299" t="s">
        <v>300</v>
      </c>
      <c r="T16" s="324" t="s">
        <v>3672</v>
      </c>
      <c r="U16" s="300" t="s">
        <v>301</v>
      </c>
      <c r="V16" s="300" t="s">
        <v>302</v>
      </c>
      <c r="W16" s="313"/>
      <c r="AA16" s="314">
        <f>IF(OR(J16="Fail",ISBLANK(J16)),INDEX('Issue Code Table'!C:C,MATCH(N:N,'Issue Code Table'!A:A,0)),IF(M16="Critical",6,IF(M16="Significant",5,IF(M16="Moderate",3,2))))</f>
        <v>4</v>
      </c>
    </row>
    <row r="17" spans="1:27" s="73" customFormat="1" ht="87.5" x14ac:dyDescent="0.25">
      <c r="A17" s="298" t="s">
        <v>5420</v>
      </c>
      <c r="B17" s="324" t="s">
        <v>304</v>
      </c>
      <c r="C17" s="300" t="s">
        <v>305</v>
      </c>
      <c r="D17" s="300" t="s">
        <v>193</v>
      </c>
      <c r="E17" s="300" t="s">
        <v>306</v>
      </c>
      <c r="F17" s="300" t="s">
        <v>3674</v>
      </c>
      <c r="G17" s="300" t="s">
        <v>196</v>
      </c>
      <c r="H17" s="300" t="s">
        <v>308</v>
      </c>
      <c r="I17" s="301"/>
      <c r="J17" s="302"/>
      <c r="K17" s="303" t="s">
        <v>309</v>
      </c>
      <c r="L17" s="322"/>
      <c r="M17" s="305" t="s">
        <v>159</v>
      </c>
      <c r="N17" s="306" t="s">
        <v>310</v>
      </c>
      <c r="O17" s="307" t="s">
        <v>311</v>
      </c>
      <c r="P17" s="89"/>
      <c r="Q17" s="323" t="s">
        <v>312</v>
      </c>
      <c r="R17" s="323" t="s">
        <v>313</v>
      </c>
      <c r="S17" s="324" t="s">
        <v>314</v>
      </c>
      <c r="T17" s="324" t="s">
        <v>3675</v>
      </c>
      <c r="U17" s="311" t="s">
        <v>3676</v>
      </c>
      <c r="V17" s="311" t="s">
        <v>5421</v>
      </c>
      <c r="W17" s="313" t="s">
        <v>219</v>
      </c>
      <c r="AA17" s="314">
        <f>IF(OR(J17="Fail",ISBLANK(J17)),INDEX('Issue Code Table'!C:C,MATCH(N:N,'Issue Code Table'!A:A,0)),IF(M17="Critical",6,IF(M17="Significant",5,IF(M17="Moderate",3,2))))</f>
        <v>5</v>
      </c>
    </row>
    <row r="18" spans="1:27" s="73" customFormat="1" ht="187.5" x14ac:dyDescent="0.25">
      <c r="A18" s="298" t="s">
        <v>5422</v>
      </c>
      <c r="B18" s="324" t="s">
        <v>304</v>
      </c>
      <c r="C18" s="300" t="s">
        <v>305</v>
      </c>
      <c r="D18" s="300" t="s">
        <v>193</v>
      </c>
      <c r="E18" s="300" t="s">
        <v>318</v>
      </c>
      <c r="F18" s="300" t="s">
        <v>3678</v>
      </c>
      <c r="G18" s="300" t="s">
        <v>196</v>
      </c>
      <c r="H18" s="300" t="s">
        <v>3679</v>
      </c>
      <c r="I18" s="301"/>
      <c r="J18" s="302"/>
      <c r="K18" s="303" t="s">
        <v>321</v>
      </c>
      <c r="L18" s="328"/>
      <c r="M18" s="305" t="s">
        <v>159</v>
      </c>
      <c r="N18" s="306" t="s">
        <v>310</v>
      </c>
      <c r="O18" s="307" t="s">
        <v>311</v>
      </c>
      <c r="P18" s="89"/>
      <c r="Q18" s="323" t="s">
        <v>312</v>
      </c>
      <c r="R18" s="323" t="s">
        <v>322</v>
      </c>
      <c r="S18" s="324" t="s">
        <v>3680</v>
      </c>
      <c r="T18" s="324" t="s">
        <v>3681</v>
      </c>
      <c r="U18" s="311" t="s">
        <v>3682</v>
      </c>
      <c r="V18" s="311" t="s">
        <v>5423</v>
      </c>
      <c r="W18" s="313" t="s">
        <v>219</v>
      </c>
      <c r="AA18" s="314">
        <f>IF(OR(J18="Fail",ISBLANK(J18)),INDEX('Issue Code Table'!C:C,MATCH(N:N,'Issue Code Table'!A:A,0)),IF(M18="Critical",6,IF(M18="Significant",5,IF(M18="Moderate",3,2))))</f>
        <v>5</v>
      </c>
    </row>
    <row r="19" spans="1:27" s="73" customFormat="1" ht="100" x14ac:dyDescent="0.25">
      <c r="A19" s="298" t="s">
        <v>5424</v>
      </c>
      <c r="B19" s="299" t="s">
        <v>327</v>
      </c>
      <c r="C19" s="300" t="s">
        <v>328</v>
      </c>
      <c r="D19" s="300" t="s">
        <v>193</v>
      </c>
      <c r="E19" s="300" t="s">
        <v>329</v>
      </c>
      <c r="F19" s="300" t="s">
        <v>3684</v>
      </c>
      <c r="G19" s="300" t="s">
        <v>196</v>
      </c>
      <c r="H19" s="300" t="s">
        <v>331</v>
      </c>
      <c r="I19" s="301"/>
      <c r="J19" s="302"/>
      <c r="K19" s="303" t="s">
        <v>332</v>
      </c>
      <c r="L19" s="322"/>
      <c r="M19" s="305" t="s">
        <v>159</v>
      </c>
      <c r="N19" s="306" t="s">
        <v>310</v>
      </c>
      <c r="O19" s="307" t="s">
        <v>311</v>
      </c>
      <c r="P19" s="89"/>
      <c r="Q19" s="323" t="s">
        <v>312</v>
      </c>
      <c r="R19" s="323" t="s">
        <v>333</v>
      </c>
      <c r="S19" s="324" t="s">
        <v>334</v>
      </c>
      <c r="T19" s="324" t="s">
        <v>3685</v>
      </c>
      <c r="U19" s="311" t="s">
        <v>3686</v>
      </c>
      <c r="V19" s="311" t="s">
        <v>5425</v>
      </c>
      <c r="W19" s="313" t="s">
        <v>219</v>
      </c>
      <c r="AA19" s="314">
        <f>IF(OR(J19="Fail",ISBLANK(J19)),INDEX('Issue Code Table'!C:C,MATCH(N:N,'Issue Code Table'!A:A,0)),IF(M19="Critical",6,IF(M19="Significant",5,IF(M19="Moderate",3,2))))</f>
        <v>5</v>
      </c>
    </row>
    <row r="20" spans="1:27" s="73" customFormat="1" ht="125" x14ac:dyDescent="0.25">
      <c r="A20" s="298" t="s">
        <v>5426</v>
      </c>
      <c r="B20" s="324" t="s">
        <v>304</v>
      </c>
      <c r="C20" s="300" t="s">
        <v>305</v>
      </c>
      <c r="D20" s="300" t="s">
        <v>193</v>
      </c>
      <c r="E20" s="300" t="s">
        <v>338</v>
      </c>
      <c r="F20" s="300" t="s">
        <v>3688</v>
      </c>
      <c r="G20" s="300" t="s">
        <v>196</v>
      </c>
      <c r="H20" s="300" t="s">
        <v>340</v>
      </c>
      <c r="I20" s="301"/>
      <c r="J20" s="302"/>
      <c r="K20" s="303" t="s">
        <v>341</v>
      </c>
      <c r="L20" s="322"/>
      <c r="M20" s="305" t="s">
        <v>199</v>
      </c>
      <c r="N20" s="306" t="s">
        <v>342</v>
      </c>
      <c r="O20" s="307" t="s">
        <v>343</v>
      </c>
      <c r="P20" s="89"/>
      <c r="Q20" s="323" t="s">
        <v>312</v>
      </c>
      <c r="R20" s="329" t="s">
        <v>344</v>
      </c>
      <c r="S20" s="324" t="s">
        <v>345</v>
      </c>
      <c r="T20" s="324" t="s">
        <v>3689</v>
      </c>
      <c r="U20" s="311" t="s">
        <v>3690</v>
      </c>
      <c r="V20" s="311" t="s">
        <v>5427</v>
      </c>
      <c r="W20" s="313"/>
      <c r="AA20" s="314">
        <f>IF(OR(J20="Fail",ISBLANK(J20)),INDEX('Issue Code Table'!C:C,MATCH(N:N,'Issue Code Table'!A:A,0)),IF(M20="Critical",6,IF(M20="Significant",5,IF(M20="Moderate",3,2))))</f>
        <v>4</v>
      </c>
    </row>
    <row r="21" spans="1:27" s="73" customFormat="1" ht="237.5" x14ac:dyDescent="0.25">
      <c r="A21" s="298" t="s">
        <v>5428</v>
      </c>
      <c r="B21" s="324" t="s">
        <v>304</v>
      </c>
      <c r="C21" s="300" t="s">
        <v>305</v>
      </c>
      <c r="D21" s="300" t="s">
        <v>193</v>
      </c>
      <c r="E21" s="300" t="s">
        <v>349</v>
      </c>
      <c r="F21" s="300" t="s">
        <v>3692</v>
      </c>
      <c r="G21" s="300" t="s">
        <v>196</v>
      </c>
      <c r="H21" s="300" t="s">
        <v>351</v>
      </c>
      <c r="I21" s="301"/>
      <c r="J21" s="302"/>
      <c r="K21" s="303" t="s">
        <v>352</v>
      </c>
      <c r="L21" s="322"/>
      <c r="M21" s="305" t="s">
        <v>159</v>
      </c>
      <c r="N21" s="306" t="s">
        <v>310</v>
      </c>
      <c r="O21" s="307" t="s">
        <v>311</v>
      </c>
      <c r="P21" s="89"/>
      <c r="Q21" s="323" t="s">
        <v>312</v>
      </c>
      <c r="R21" s="323" t="s">
        <v>353</v>
      </c>
      <c r="S21" s="324" t="s">
        <v>354</v>
      </c>
      <c r="T21" s="324" t="s">
        <v>3693</v>
      </c>
      <c r="U21" s="311" t="s">
        <v>3694</v>
      </c>
      <c r="V21" s="311" t="s">
        <v>5429</v>
      </c>
      <c r="W21" s="313" t="s">
        <v>219</v>
      </c>
      <c r="AA21" s="314">
        <f>IF(OR(J21="Fail",ISBLANK(J21)),INDEX('Issue Code Table'!C:C,MATCH(N:N,'Issue Code Table'!A:A,0)),IF(M21="Critical",6,IF(M21="Significant",5,IF(M21="Moderate",3,2))))</f>
        <v>5</v>
      </c>
    </row>
    <row r="22" spans="1:27" s="73" customFormat="1" ht="362.5" x14ac:dyDescent="0.25">
      <c r="A22" s="298" t="s">
        <v>5430</v>
      </c>
      <c r="B22" s="324" t="s">
        <v>304</v>
      </c>
      <c r="C22" s="300" t="s">
        <v>305</v>
      </c>
      <c r="D22" s="300" t="s">
        <v>193</v>
      </c>
      <c r="E22" s="300" t="s">
        <v>358</v>
      </c>
      <c r="F22" s="300" t="s">
        <v>3696</v>
      </c>
      <c r="G22" s="300" t="s">
        <v>196</v>
      </c>
      <c r="H22" s="300" t="s">
        <v>360</v>
      </c>
      <c r="I22" s="301"/>
      <c r="J22" s="302"/>
      <c r="K22" s="303" t="s">
        <v>361</v>
      </c>
      <c r="L22" s="322"/>
      <c r="M22" s="305" t="s">
        <v>159</v>
      </c>
      <c r="N22" s="306" t="s">
        <v>310</v>
      </c>
      <c r="O22" s="307" t="s">
        <v>311</v>
      </c>
      <c r="P22" s="89"/>
      <c r="Q22" s="323" t="s">
        <v>312</v>
      </c>
      <c r="R22" s="323" t="s">
        <v>362</v>
      </c>
      <c r="S22" s="324" t="s">
        <v>363</v>
      </c>
      <c r="T22" s="324" t="s">
        <v>3697</v>
      </c>
      <c r="U22" s="311" t="s">
        <v>3698</v>
      </c>
      <c r="V22" s="311" t="s">
        <v>5431</v>
      </c>
      <c r="W22" s="313" t="s">
        <v>219</v>
      </c>
      <c r="AA22" s="314">
        <f>IF(OR(J22="Fail",ISBLANK(J22)),INDEX('Issue Code Table'!C:C,MATCH(N:N,'Issue Code Table'!A:A,0)),IF(M22="Critical",6,IF(M22="Significant",5,IF(M22="Moderate",3,2))))</f>
        <v>5</v>
      </c>
    </row>
    <row r="23" spans="1:27" s="73" customFormat="1" ht="162.5" x14ac:dyDescent="0.25">
      <c r="A23" s="298" t="s">
        <v>5432</v>
      </c>
      <c r="B23" s="299" t="s">
        <v>367</v>
      </c>
      <c r="C23" s="300" t="s">
        <v>368</v>
      </c>
      <c r="D23" s="300" t="s">
        <v>193</v>
      </c>
      <c r="E23" s="300" t="s">
        <v>369</v>
      </c>
      <c r="F23" s="300" t="s">
        <v>3700</v>
      </c>
      <c r="G23" s="300" t="s">
        <v>196</v>
      </c>
      <c r="H23" s="300" t="s">
        <v>371</v>
      </c>
      <c r="I23" s="301"/>
      <c r="J23" s="302"/>
      <c r="K23" s="303" t="s">
        <v>372</v>
      </c>
      <c r="L23" s="322"/>
      <c r="M23" s="305" t="s">
        <v>199</v>
      </c>
      <c r="N23" s="306" t="s">
        <v>342</v>
      </c>
      <c r="O23" s="307" t="s">
        <v>343</v>
      </c>
      <c r="P23" s="89"/>
      <c r="Q23" s="323" t="s">
        <v>312</v>
      </c>
      <c r="R23" s="323" t="s">
        <v>373</v>
      </c>
      <c r="S23" s="324" t="s">
        <v>374</v>
      </c>
      <c r="T23" s="324" t="s">
        <v>3701</v>
      </c>
      <c r="U23" s="311" t="s">
        <v>3702</v>
      </c>
      <c r="V23" s="311" t="s">
        <v>5433</v>
      </c>
      <c r="W23" s="313"/>
      <c r="AA23" s="314">
        <f>IF(OR(J23="Fail",ISBLANK(J23)),INDEX('Issue Code Table'!C:C,MATCH(N:N,'Issue Code Table'!A:A,0)),IF(M23="Critical",6,IF(M23="Significant",5,IF(M23="Moderate",3,2))))</f>
        <v>4</v>
      </c>
    </row>
    <row r="24" spans="1:27" s="73" customFormat="1" ht="409.5" x14ac:dyDescent="0.25">
      <c r="A24" s="298" t="s">
        <v>5434</v>
      </c>
      <c r="B24" s="299" t="s">
        <v>378</v>
      </c>
      <c r="C24" s="300" t="s">
        <v>379</v>
      </c>
      <c r="D24" s="300" t="s">
        <v>193</v>
      </c>
      <c r="E24" s="300" t="s">
        <v>380</v>
      </c>
      <c r="F24" s="300" t="s">
        <v>3704</v>
      </c>
      <c r="G24" s="300" t="s">
        <v>196</v>
      </c>
      <c r="H24" s="300" t="s">
        <v>382</v>
      </c>
      <c r="I24" s="301"/>
      <c r="J24" s="302"/>
      <c r="K24" s="303" t="s">
        <v>383</v>
      </c>
      <c r="L24" s="322"/>
      <c r="M24" s="305" t="s">
        <v>199</v>
      </c>
      <c r="N24" s="306" t="s">
        <v>342</v>
      </c>
      <c r="O24" s="307" t="s">
        <v>343</v>
      </c>
      <c r="P24" s="89"/>
      <c r="Q24" s="323" t="s">
        <v>312</v>
      </c>
      <c r="R24" s="323" t="s">
        <v>384</v>
      </c>
      <c r="S24" s="324" t="s">
        <v>385</v>
      </c>
      <c r="T24" s="324" t="s">
        <v>3705</v>
      </c>
      <c r="U24" s="311" t="s">
        <v>3706</v>
      </c>
      <c r="V24" s="311" t="s">
        <v>5435</v>
      </c>
      <c r="W24" s="313"/>
      <c r="AA24" s="314">
        <f>IF(OR(J24="Fail",ISBLANK(J24)),INDEX('Issue Code Table'!C:C,MATCH(N:N,'Issue Code Table'!A:A,0)),IF(M24="Critical",6,IF(M24="Significant",5,IF(M24="Moderate",3,2))))</f>
        <v>4</v>
      </c>
    </row>
    <row r="25" spans="1:27" s="73" customFormat="1" ht="87.5" x14ac:dyDescent="0.25">
      <c r="A25" s="298" t="s">
        <v>5436</v>
      </c>
      <c r="B25" s="324" t="s">
        <v>304</v>
      </c>
      <c r="C25" s="300" t="s">
        <v>305</v>
      </c>
      <c r="D25" s="300" t="s">
        <v>193</v>
      </c>
      <c r="E25" s="300" t="s">
        <v>389</v>
      </c>
      <c r="F25" s="300" t="s">
        <v>3708</v>
      </c>
      <c r="G25" s="300" t="s">
        <v>196</v>
      </c>
      <c r="H25" s="300" t="s">
        <v>391</v>
      </c>
      <c r="I25" s="301"/>
      <c r="J25" s="302"/>
      <c r="K25" s="303" t="s">
        <v>392</v>
      </c>
      <c r="L25" s="322"/>
      <c r="M25" s="305" t="s">
        <v>199</v>
      </c>
      <c r="N25" s="306" t="s">
        <v>342</v>
      </c>
      <c r="O25" s="307" t="s">
        <v>343</v>
      </c>
      <c r="P25" s="89"/>
      <c r="Q25" s="323" t="s">
        <v>312</v>
      </c>
      <c r="R25" s="323" t="s">
        <v>393</v>
      </c>
      <c r="S25" s="324" t="s">
        <v>394</v>
      </c>
      <c r="T25" s="324" t="s">
        <v>3675</v>
      </c>
      <c r="U25" s="311" t="s">
        <v>3709</v>
      </c>
      <c r="V25" s="311" t="s">
        <v>5437</v>
      </c>
      <c r="W25" s="313"/>
      <c r="AA25" s="314">
        <f>IF(OR(J25="Fail",ISBLANK(J25)),INDEX('Issue Code Table'!C:C,MATCH(N:N,'Issue Code Table'!A:A,0)),IF(M25="Critical",6,IF(M25="Significant",5,IF(M25="Moderate",3,2))))</f>
        <v>4</v>
      </c>
    </row>
    <row r="26" spans="1:27" s="73" customFormat="1" ht="87" customHeight="1" x14ac:dyDescent="0.25">
      <c r="A26" s="298" t="s">
        <v>5438</v>
      </c>
      <c r="B26" s="324" t="s">
        <v>304</v>
      </c>
      <c r="C26" s="300" t="s">
        <v>305</v>
      </c>
      <c r="D26" s="300" t="s">
        <v>193</v>
      </c>
      <c r="E26" s="300" t="s">
        <v>398</v>
      </c>
      <c r="F26" s="300" t="s">
        <v>3711</v>
      </c>
      <c r="G26" s="300" t="s">
        <v>196</v>
      </c>
      <c r="H26" s="300" t="s">
        <v>400</v>
      </c>
      <c r="I26" s="301"/>
      <c r="J26" s="302"/>
      <c r="K26" s="303" t="s">
        <v>401</v>
      </c>
      <c r="L26" s="322"/>
      <c r="M26" s="305" t="s">
        <v>402</v>
      </c>
      <c r="N26" s="306" t="s">
        <v>342</v>
      </c>
      <c r="O26" s="307" t="s">
        <v>343</v>
      </c>
      <c r="P26" s="89"/>
      <c r="Q26" s="323" t="s">
        <v>312</v>
      </c>
      <c r="R26" s="323" t="s">
        <v>403</v>
      </c>
      <c r="S26" s="324" t="s">
        <v>404</v>
      </c>
      <c r="T26" s="324" t="s">
        <v>3675</v>
      </c>
      <c r="U26" s="311" t="s">
        <v>3712</v>
      </c>
      <c r="V26" s="311" t="s">
        <v>5439</v>
      </c>
      <c r="W26" s="313"/>
      <c r="AA26" s="314">
        <f>IF(OR(J26="Fail",ISBLANK(J26)),INDEX('Issue Code Table'!C:C,MATCH(N:N,'Issue Code Table'!A:A,0)),IF(M26="Critical",6,IF(M26="Significant",5,IF(M26="Moderate",3,2))))</f>
        <v>4</v>
      </c>
    </row>
    <row r="27" spans="1:27" s="73" customFormat="1" ht="94.5" customHeight="1" x14ac:dyDescent="0.25">
      <c r="A27" s="298" t="s">
        <v>5440</v>
      </c>
      <c r="B27" s="324" t="s">
        <v>304</v>
      </c>
      <c r="C27" s="300" t="s">
        <v>305</v>
      </c>
      <c r="D27" s="300" t="s">
        <v>193</v>
      </c>
      <c r="E27" s="300" t="s">
        <v>408</v>
      </c>
      <c r="F27" s="300" t="s">
        <v>3714</v>
      </c>
      <c r="G27" s="300" t="s">
        <v>196</v>
      </c>
      <c r="H27" s="300" t="s">
        <v>410</v>
      </c>
      <c r="I27" s="301"/>
      <c r="J27" s="302"/>
      <c r="K27" s="303" t="s">
        <v>411</v>
      </c>
      <c r="L27" s="322"/>
      <c r="M27" s="305" t="s">
        <v>159</v>
      </c>
      <c r="N27" s="306" t="s">
        <v>310</v>
      </c>
      <c r="O27" s="307" t="s">
        <v>311</v>
      </c>
      <c r="P27" s="89"/>
      <c r="Q27" s="323" t="s">
        <v>312</v>
      </c>
      <c r="R27" s="323" t="s">
        <v>412</v>
      </c>
      <c r="S27" s="324" t="s">
        <v>413</v>
      </c>
      <c r="T27" s="324" t="s">
        <v>3675</v>
      </c>
      <c r="U27" s="311" t="s">
        <v>3715</v>
      </c>
      <c r="V27" s="311" t="s">
        <v>5441</v>
      </c>
      <c r="W27" s="313" t="s">
        <v>219</v>
      </c>
      <c r="AA27" s="314">
        <f>IF(OR(J27="Fail",ISBLANK(J27)),INDEX('Issue Code Table'!C:C,MATCH(N:N,'Issue Code Table'!A:A,0)),IF(M27="Critical",6,IF(M27="Significant",5,IF(M27="Moderate",3,2))))</f>
        <v>5</v>
      </c>
    </row>
    <row r="28" spans="1:27" s="73" customFormat="1" ht="162.5" x14ac:dyDescent="0.25">
      <c r="A28" s="298" t="s">
        <v>5442</v>
      </c>
      <c r="B28" s="324" t="s">
        <v>304</v>
      </c>
      <c r="C28" s="300" t="s">
        <v>305</v>
      </c>
      <c r="D28" s="300" t="s">
        <v>193</v>
      </c>
      <c r="E28" s="300" t="s">
        <v>417</v>
      </c>
      <c r="F28" s="300" t="s">
        <v>3717</v>
      </c>
      <c r="G28" s="300" t="s">
        <v>196</v>
      </c>
      <c r="H28" s="300" t="s">
        <v>419</v>
      </c>
      <c r="I28" s="301"/>
      <c r="J28" s="302"/>
      <c r="K28" s="303" t="s">
        <v>420</v>
      </c>
      <c r="L28" s="322"/>
      <c r="M28" s="305" t="s">
        <v>199</v>
      </c>
      <c r="N28" s="306" t="s">
        <v>342</v>
      </c>
      <c r="O28" s="307" t="s">
        <v>343</v>
      </c>
      <c r="P28" s="89"/>
      <c r="Q28" s="323" t="s">
        <v>312</v>
      </c>
      <c r="R28" s="323" t="s">
        <v>421</v>
      </c>
      <c r="S28" s="324" t="s">
        <v>422</v>
      </c>
      <c r="T28" s="324" t="s">
        <v>3675</v>
      </c>
      <c r="U28" s="311" t="s">
        <v>3718</v>
      </c>
      <c r="V28" s="311" t="s">
        <v>5443</v>
      </c>
      <c r="W28" s="313"/>
      <c r="AA28" s="314">
        <f>IF(OR(J28="Fail",ISBLANK(J28)),INDEX('Issue Code Table'!C:C,MATCH(N:N,'Issue Code Table'!A:A,0)),IF(M28="Critical",6,IF(M28="Significant",5,IF(M28="Moderate",3,2))))</f>
        <v>4</v>
      </c>
    </row>
    <row r="29" spans="1:27" s="73" customFormat="1" ht="87.5" x14ac:dyDescent="0.25">
      <c r="A29" s="298" t="s">
        <v>5444</v>
      </c>
      <c r="B29" s="324" t="s">
        <v>304</v>
      </c>
      <c r="C29" s="300" t="s">
        <v>305</v>
      </c>
      <c r="D29" s="300" t="s">
        <v>193</v>
      </c>
      <c r="E29" s="300" t="s">
        <v>426</v>
      </c>
      <c r="F29" s="300" t="s">
        <v>3720</v>
      </c>
      <c r="G29" s="300" t="s">
        <v>196</v>
      </c>
      <c r="H29" s="300" t="s">
        <v>428</v>
      </c>
      <c r="I29" s="301"/>
      <c r="J29" s="302"/>
      <c r="K29" s="303" t="s">
        <v>429</v>
      </c>
      <c r="L29" s="322"/>
      <c r="M29" s="305" t="s">
        <v>199</v>
      </c>
      <c r="N29" s="306" t="s">
        <v>342</v>
      </c>
      <c r="O29" s="307" t="s">
        <v>343</v>
      </c>
      <c r="P29" s="89"/>
      <c r="Q29" s="323" t="s">
        <v>312</v>
      </c>
      <c r="R29" s="323" t="s">
        <v>430</v>
      </c>
      <c r="S29" s="324" t="s">
        <v>431</v>
      </c>
      <c r="T29" s="324" t="s">
        <v>3675</v>
      </c>
      <c r="U29" s="311" t="s">
        <v>3721</v>
      </c>
      <c r="V29" s="311" t="s">
        <v>5445</v>
      </c>
      <c r="W29" s="313"/>
      <c r="AA29" s="314">
        <f>IF(OR(J29="Fail",ISBLANK(J29)),INDEX('Issue Code Table'!C:C,MATCH(N:N,'Issue Code Table'!A:A,0)),IF(M29="Critical",6,IF(M29="Significant",5,IF(M29="Moderate",3,2))))</f>
        <v>4</v>
      </c>
    </row>
    <row r="30" spans="1:27" s="73" customFormat="1" ht="36.75" customHeight="1" x14ac:dyDescent="0.25">
      <c r="A30" s="298" t="s">
        <v>5446</v>
      </c>
      <c r="B30" s="324" t="s">
        <v>304</v>
      </c>
      <c r="C30" s="300" t="s">
        <v>305</v>
      </c>
      <c r="D30" s="300" t="s">
        <v>193</v>
      </c>
      <c r="E30" s="300" t="s">
        <v>435</v>
      </c>
      <c r="F30" s="300" t="s">
        <v>3723</v>
      </c>
      <c r="G30" s="300" t="s">
        <v>196</v>
      </c>
      <c r="H30" s="300" t="s">
        <v>437</v>
      </c>
      <c r="I30" s="301"/>
      <c r="J30" s="302"/>
      <c r="K30" s="303" t="s">
        <v>438</v>
      </c>
      <c r="L30" s="322"/>
      <c r="M30" s="305" t="s">
        <v>199</v>
      </c>
      <c r="N30" s="306" t="s">
        <v>342</v>
      </c>
      <c r="O30" s="307" t="s">
        <v>343</v>
      </c>
      <c r="P30" s="89"/>
      <c r="Q30" s="323" t="s">
        <v>312</v>
      </c>
      <c r="R30" s="323" t="s">
        <v>439</v>
      </c>
      <c r="S30" s="324" t="s">
        <v>440</v>
      </c>
      <c r="T30" s="324" t="s">
        <v>3724</v>
      </c>
      <c r="U30" s="311" t="s">
        <v>3725</v>
      </c>
      <c r="V30" s="311" t="s">
        <v>5447</v>
      </c>
      <c r="W30" s="313"/>
      <c r="AA30" s="314">
        <f>IF(OR(J30="Fail",ISBLANK(J30)),INDEX('Issue Code Table'!C:C,MATCH(N:N,'Issue Code Table'!A:A,0)),IF(M30="Critical",6,IF(M30="Significant",5,IF(M30="Moderate",3,2))))</f>
        <v>4</v>
      </c>
    </row>
    <row r="31" spans="1:27" s="73" customFormat="1" ht="65.25" customHeight="1" x14ac:dyDescent="0.25">
      <c r="A31" s="298" t="s">
        <v>5448</v>
      </c>
      <c r="B31" s="324" t="s">
        <v>304</v>
      </c>
      <c r="C31" s="300" t="s">
        <v>305</v>
      </c>
      <c r="D31" s="300" t="s">
        <v>193</v>
      </c>
      <c r="E31" s="300" t="s">
        <v>444</v>
      </c>
      <c r="F31" s="300" t="s">
        <v>3727</v>
      </c>
      <c r="G31" s="300" t="s">
        <v>196</v>
      </c>
      <c r="H31" s="300" t="s">
        <v>446</v>
      </c>
      <c r="I31" s="301"/>
      <c r="J31" s="302"/>
      <c r="K31" s="303" t="s">
        <v>447</v>
      </c>
      <c r="L31" s="322"/>
      <c r="M31" s="305" t="s">
        <v>199</v>
      </c>
      <c r="N31" s="306" t="s">
        <v>342</v>
      </c>
      <c r="O31" s="307" t="s">
        <v>343</v>
      </c>
      <c r="P31" s="89"/>
      <c r="Q31" s="323" t="s">
        <v>312</v>
      </c>
      <c r="R31" s="323" t="s">
        <v>448</v>
      </c>
      <c r="S31" s="324" t="s">
        <v>449</v>
      </c>
      <c r="T31" s="324" t="s">
        <v>3728</v>
      </c>
      <c r="U31" s="311" t="s">
        <v>3729</v>
      </c>
      <c r="V31" s="311" t="s">
        <v>5449</v>
      </c>
      <c r="W31" s="313"/>
      <c r="AA31" s="314">
        <f>IF(OR(J31="Fail",ISBLANK(J31)),INDEX('Issue Code Table'!C:C,MATCH(N:N,'Issue Code Table'!A:A,0)),IF(M31="Critical",6,IF(M31="Significant",5,IF(M31="Moderate",3,2))))</f>
        <v>4</v>
      </c>
    </row>
    <row r="32" spans="1:27" s="73" customFormat="1" ht="65.25" customHeight="1" x14ac:dyDescent="0.25">
      <c r="A32" s="298" t="s">
        <v>5450</v>
      </c>
      <c r="B32" s="324" t="s">
        <v>304</v>
      </c>
      <c r="C32" s="300" t="s">
        <v>305</v>
      </c>
      <c r="D32" s="300" t="s">
        <v>193</v>
      </c>
      <c r="E32" s="300" t="s">
        <v>453</v>
      </c>
      <c r="F32" s="300" t="s">
        <v>3731</v>
      </c>
      <c r="G32" s="300" t="s">
        <v>196</v>
      </c>
      <c r="H32" s="300" t="s">
        <v>455</v>
      </c>
      <c r="I32" s="301"/>
      <c r="J32" s="302"/>
      <c r="K32" s="303" t="s">
        <v>456</v>
      </c>
      <c r="L32" s="322"/>
      <c r="M32" s="305" t="s">
        <v>159</v>
      </c>
      <c r="N32" s="306" t="s">
        <v>457</v>
      </c>
      <c r="O32" s="307" t="s">
        <v>458</v>
      </c>
      <c r="P32" s="89"/>
      <c r="Q32" s="323" t="s">
        <v>312</v>
      </c>
      <c r="R32" s="323" t="s">
        <v>459</v>
      </c>
      <c r="S32" s="324" t="s">
        <v>460</v>
      </c>
      <c r="T32" s="324" t="s">
        <v>3732</v>
      </c>
      <c r="U32" s="311" t="s">
        <v>3733</v>
      </c>
      <c r="V32" s="311" t="s">
        <v>5451</v>
      </c>
      <c r="W32" s="313" t="s">
        <v>219</v>
      </c>
      <c r="AA32" s="314">
        <f>IF(OR(J32="Fail",ISBLANK(J32)),INDEX('Issue Code Table'!C:C,MATCH(N:N,'Issue Code Table'!A:A,0)),IF(M32="Critical",6,IF(M32="Significant",5,IF(M32="Moderate",3,2))))</f>
        <v>6</v>
      </c>
    </row>
    <row r="33" spans="1:27" s="73" customFormat="1" ht="73.5" customHeight="1" x14ac:dyDescent="0.25">
      <c r="A33" s="298" t="s">
        <v>5452</v>
      </c>
      <c r="B33" s="324" t="s">
        <v>304</v>
      </c>
      <c r="C33" s="300" t="s">
        <v>305</v>
      </c>
      <c r="D33" s="300" t="s">
        <v>193</v>
      </c>
      <c r="E33" s="300" t="s">
        <v>464</v>
      </c>
      <c r="F33" s="300" t="s">
        <v>3735</v>
      </c>
      <c r="G33" s="300" t="s">
        <v>196</v>
      </c>
      <c r="H33" s="300" t="s">
        <v>466</v>
      </c>
      <c r="I33" s="301"/>
      <c r="J33" s="302"/>
      <c r="K33" s="303" t="s">
        <v>467</v>
      </c>
      <c r="L33" s="322"/>
      <c r="M33" s="305" t="s">
        <v>159</v>
      </c>
      <c r="N33" s="306" t="s">
        <v>457</v>
      </c>
      <c r="O33" s="307" t="s">
        <v>458</v>
      </c>
      <c r="P33" s="89"/>
      <c r="Q33" s="323" t="s">
        <v>312</v>
      </c>
      <c r="R33" s="323" t="s">
        <v>468</v>
      </c>
      <c r="S33" s="324" t="s">
        <v>469</v>
      </c>
      <c r="T33" s="324" t="s">
        <v>3736</v>
      </c>
      <c r="U33" s="311" t="s">
        <v>3737</v>
      </c>
      <c r="V33" s="311" t="s">
        <v>5453</v>
      </c>
      <c r="W33" s="313" t="s">
        <v>219</v>
      </c>
      <c r="AA33" s="314">
        <f>IF(OR(J33="Fail",ISBLANK(J33)),INDEX('Issue Code Table'!C:C,MATCH(N:N,'Issue Code Table'!A:A,0)),IF(M33="Critical",6,IF(M33="Significant",5,IF(M33="Moderate",3,2))))</f>
        <v>6</v>
      </c>
    </row>
    <row r="34" spans="1:27" s="73" customFormat="1" ht="61.5" customHeight="1" x14ac:dyDescent="0.25">
      <c r="A34" s="298" t="s">
        <v>5454</v>
      </c>
      <c r="B34" s="324" t="s">
        <v>304</v>
      </c>
      <c r="C34" s="300" t="s">
        <v>305</v>
      </c>
      <c r="D34" s="300" t="s">
        <v>193</v>
      </c>
      <c r="E34" s="300" t="s">
        <v>473</v>
      </c>
      <c r="F34" s="300" t="s">
        <v>3739</v>
      </c>
      <c r="G34" s="300" t="s">
        <v>196</v>
      </c>
      <c r="H34" s="300" t="s">
        <v>475</v>
      </c>
      <c r="I34" s="301"/>
      <c r="J34" s="302"/>
      <c r="K34" s="303" t="s">
        <v>476</v>
      </c>
      <c r="L34" s="330"/>
      <c r="M34" s="305" t="s">
        <v>159</v>
      </c>
      <c r="N34" s="306" t="s">
        <v>457</v>
      </c>
      <c r="O34" s="307" t="s">
        <v>458</v>
      </c>
      <c r="P34" s="89"/>
      <c r="Q34" s="323" t="s">
        <v>312</v>
      </c>
      <c r="R34" s="323" t="s">
        <v>477</v>
      </c>
      <c r="S34" s="324" t="s">
        <v>3740</v>
      </c>
      <c r="T34" s="324" t="s">
        <v>3741</v>
      </c>
      <c r="U34" s="311" t="s">
        <v>3742</v>
      </c>
      <c r="V34" s="311" t="s">
        <v>5455</v>
      </c>
      <c r="W34" s="313" t="s">
        <v>219</v>
      </c>
      <c r="AA34" s="314">
        <f>IF(OR(J34="Fail",ISBLANK(J34)),INDEX('Issue Code Table'!C:C,MATCH(N:N,'Issue Code Table'!A:A,0)),IF(M34="Critical",6,IF(M34="Significant",5,IF(M34="Moderate",3,2))))</f>
        <v>6</v>
      </c>
    </row>
    <row r="35" spans="1:27" s="73" customFormat="1" ht="102.75" customHeight="1" x14ac:dyDescent="0.25">
      <c r="A35" s="298" t="s">
        <v>5456</v>
      </c>
      <c r="B35" s="324" t="s">
        <v>304</v>
      </c>
      <c r="C35" s="300" t="s">
        <v>305</v>
      </c>
      <c r="D35" s="300" t="s">
        <v>193</v>
      </c>
      <c r="E35" s="300" t="s">
        <v>482</v>
      </c>
      <c r="F35" s="300" t="s">
        <v>3744</v>
      </c>
      <c r="G35" s="300" t="s">
        <v>196</v>
      </c>
      <c r="H35" s="300" t="s">
        <v>484</v>
      </c>
      <c r="I35" s="301"/>
      <c r="J35" s="302"/>
      <c r="K35" s="303" t="s">
        <v>485</v>
      </c>
      <c r="L35" s="322"/>
      <c r="M35" s="305" t="s">
        <v>159</v>
      </c>
      <c r="N35" s="306" t="s">
        <v>457</v>
      </c>
      <c r="O35" s="307" t="s">
        <v>458</v>
      </c>
      <c r="P35" s="89"/>
      <c r="Q35" s="323" t="s">
        <v>312</v>
      </c>
      <c r="R35" s="323" t="s">
        <v>486</v>
      </c>
      <c r="S35" s="324" t="s">
        <v>487</v>
      </c>
      <c r="T35" s="324" t="s">
        <v>3745</v>
      </c>
      <c r="U35" s="311" t="s">
        <v>3746</v>
      </c>
      <c r="V35" s="311" t="s">
        <v>5457</v>
      </c>
      <c r="W35" s="313" t="s">
        <v>219</v>
      </c>
      <c r="AA35" s="314">
        <f>IF(OR(J35="Fail",ISBLANK(J35)),INDEX('Issue Code Table'!C:C,MATCH(N:N,'Issue Code Table'!A:A,0)),IF(M35="Critical",6,IF(M35="Significant",5,IF(M35="Moderate",3,2))))</f>
        <v>6</v>
      </c>
    </row>
    <row r="36" spans="1:27" s="73" customFormat="1" ht="337.5" x14ac:dyDescent="0.25">
      <c r="A36" s="298" t="s">
        <v>5458</v>
      </c>
      <c r="B36" s="324" t="s">
        <v>304</v>
      </c>
      <c r="C36" s="300" t="s">
        <v>305</v>
      </c>
      <c r="D36" s="300" t="s">
        <v>193</v>
      </c>
      <c r="E36" s="300" t="s">
        <v>491</v>
      </c>
      <c r="F36" s="300" t="s">
        <v>3748</v>
      </c>
      <c r="G36" s="300" t="s">
        <v>196</v>
      </c>
      <c r="H36" s="300" t="s">
        <v>493</v>
      </c>
      <c r="I36" s="301"/>
      <c r="J36" s="302"/>
      <c r="K36" s="303" t="s">
        <v>494</v>
      </c>
      <c r="L36" s="322"/>
      <c r="M36" s="305" t="s">
        <v>159</v>
      </c>
      <c r="N36" s="306" t="s">
        <v>310</v>
      </c>
      <c r="O36" s="307" t="s">
        <v>311</v>
      </c>
      <c r="P36" s="89"/>
      <c r="Q36" s="323" t="s">
        <v>312</v>
      </c>
      <c r="R36" s="323" t="s">
        <v>495</v>
      </c>
      <c r="S36" s="324" t="s">
        <v>496</v>
      </c>
      <c r="T36" s="324" t="s">
        <v>3749</v>
      </c>
      <c r="U36" s="311" t="s">
        <v>3750</v>
      </c>
      <c r="V36" s="311" t="s">
        <v>5459</v>
      </c>
      <c r="W36" s="313" t="s">
        <v>219</v>
      </c>
      <c r="AA36" s="314">
        <f>IF(OR(J36="Fail",ISBLANK(J36)),INDEX('Issue Code Table'!C:C,MATCH(N:N,'Issue Code Table'!A:A,0)),IF(M36="Critical",6,IF(M36="Significant",5,IF(M36="Moderate",3,2))))</f>
        <v>5</v>
      </c>
    </row>
    <row r="37" spans="1:27" s="73" customFormat="1" ht="125" x14ac:dyDescent="0.25">
      <c r="A37" s="298" t="s">
        <v>5460</v>
      </c>
      <c r="B37" s="324" t="s">
        <v>304</v>
      </c>
      <c r="C37" s="300" t="s">
        <v>305</v>
      </c>
      <c r="D37" s="300" t="s">
        <v>193</v>
      </c>
      <c r="E37" s="300" t="s">
        <v>500</v>
      </c>
      <c r="F37" s="300" t="s">
        <v>3752</v>
      </c>
      <c r="G37" s="300" t="s">
        <v>196</v>
      </c>
      <c r="H37" s="300" t="s">
        <v>502</v>
      </c>
      <c r="I37" s="301"/>
      <c r="J37" s="302"/>
      <c r="K37" s="303" t="s">
        <v>503</v>
      </c>
      <c r="L37" s="322"/>
      <c r="M37" s="305" t="s">
        <v>159</v>
      </c>
      <c r="N37" s="306" t="s">
        <v>310</v>
      </c>
      <c r="O37" s="307" t="s">
        <v>311</v>
      </c>
      <c r="P37" s="89"/>
      <c r="Q37" s="323" t="s">
        <v>312</v>
      </c>
      <c r="R37" s="323" t="s">
        <v>504</v>
      </c>
      <c r="S37" s="324" t="s">
        <v>505</v>
      </c>
      <c r="T37" s="324" t="s">
        <v>3675</v>
      </c>
      <c r="U37" s="311" t="s">
        <v>3753</v>
      </c>
      <c r="V37" s="311" t="s">
        <v>5461</v>
      </c>
      <c r="W37" s="313" t="s">
        <v>219</v>
      </c>
      <c r="AA37" s="314">
        <f>IF(OR(J37="Fail",ISBLANK(J37)),INDEX('Issue Code Table'!C:C,MATCH(N:N,'Issue Code Table'!A:A,0)),IF(M37="Critical",6,IF(M37="Significant",5,IF(M37="Moderate",3,2))))</f>
        <v>5</v>
      </c>
    </row>
    <row r="38" spans="1:27" s="73" customFormat="1" ht="137.5" x14ac:dyDescent="0.25">
      <c r="A38" s="298" t="s">
        <v>5462</v>
      </c>
      <c r="B38" s="324" t="s">
        <v>304</v>
      </c>
      <c r="C38" s="300" t="s">
        <v>305</v>
      </c>
      <c r="D38" s="300" t="s">
        <v>193</v>
      </c>
      <c r="E38" s="300" t="s">
        <v>509</v>
      </c>
      <c r="F38" s="300" t="s">
        <v>3755</v>
      </c>
      <c r="G38" s="300" t="s">
        <v>196</v>
      </c>
      <c r="H38" s="300" t="s">
        <v>511</v>
      </c>
      <c r="I38" s="301"/>
      <c r="J38" s="302"/>
      <c r="K38" s="303" t="s">
        <v>512</v>
      </c>
      <c r="L38" s="322"/>
      <c r="M38" s="305" t="s">
        <v>199</v>
      </c>
      <c r="N38" s="306" t="s">
        <v>342</v>
      </c>
      <c r="O38" s="307" t="s">
        <v>343</v>
      </c>
      <c r="P38" s="89"/>
      <c r="Q38" s="323" t="s">
        <v>312</v>
      </c>
      <c r="R38" s="329" t="s">
        <v>513</v>
      </c>
      <c r="S38" s="324" t="s">
        <v>514</v>
      </c>
      <c r="T38" s="324" t="s">
        <v>3756</v>
      </c>
      <c r="U38" s="311" t="s">
        <v>3757</v>
      </c>
      <c r="V38" s="311" t="s">
        <v>5463</v>
      </c>
      <c r="W38" s="313"/>
      <c r="AA38" s="314">
        <f>IF(OR(J38="Fail",ISBLANK(J38)),INDEX('Issue Code Table'!C:C,MATCH(N:N,'Issue Code Table'!A:A,0)),IF(M38="Critical",6,IF(M38="Significant",5,IF(M38="Moderate",3,2))))</f>
        <v>4</v>
      </c>
    </row>
    <row r="39" spans="1:27" s="73" customFormat="1" ht="112.5" x14ac:dyDescent="0.25">
      <c r="A39" s="298" t="s">
        <v>5464</v>
      </c>
      <c r="B39" s="324" t="s">
        <v>304</v>
      </c>
      <c r="C39" s="300" t="s">
        <v>305</v>
      </c>
      <c r="D39" s="300" t="s">
        <v>193</v>
      </c>
      <c r="E39" s="300" t="s">
        <v>518</v>
      </c>
      <c r="F39" s="300" t="s">
        <v>3759</v>
      </c>
      <c r="G39" s="300" t="s">
        <v>196</v>
      </c>
      <c r="H39" s="300" t="s">
        <v>520</v>
      </c>
      <c r="I39" s="301"/>
      <c r="J39" s="302"/>
      <c r="K39" s="303" t="s">
        <v>521</v>
      </c>
      <c r="L39" s="322"/>
      <c r="M39" s="305" t="s">
        <v>199</v>
      </c>
      <c r="N39" s="306" t="s">
        <v>342</v>
      </c>
      <c r="O39" s="307" t="s">
        <v>343</v>
      </c>
      <c r="P39" s="89"/>
      <c r="Q39" s="323" t="s">
        <v>312</v>
      </c>
      <c r="R39" s="323" t="s">
        <v>522</v>
      </c>
      <c r="S39" s="324" t="s">
        <v>523</v>
      </c>
      <c r="T39" s="324" t="s">
        <v>3760</v>
      </c>
      <c r="U39" s="311" t="s">
        <v>3761</v>
      </c>
      <c r="V39" s="311" t="s">
        <v>5465</v>
      </c>
      <c r="W39" s="313"/>
      <c r="AA39" s="314">
        <f>IF(OR(J39="Fail",ISBLANK(J39)),INDEX('Issue Code Table'!C:C,MATCH(N:N,'Issue Code Table'!A:A,0)),IF(M39="Critical",6,IF(M39="Significant",5,IF(M39="Moderate",3,2))))</f>
        <v>4</v>
      </c>
    </row>
    <row r="40" spans="1:27" s="73" customFormat="1" ht="409.5" x14ac:dyDescent="0.25">
      <c r="A40" s="298" t="s">
        <v>5466</v>
      </c>
      <c r="B40" s="324" t="s">
        <v>304</v>
      </c>
      <c r="C40" s="300" t="s">
        <v>305</v>
      </c>
      <c r="D40" s="300" t="s">
        <v>193</v>
      </c>
      <c r="E40" s="300" t="s">
        <v>527</v>
      </c>
      <c r="F40" s="300" t="s">
        <v>3763</v>
      </c>
      <c r="G40" s="300" t="s">
        <v>196</v>
      </c>
      <c r="H40" s="300" t="s">
        <v>529</v>
      </c>
      <c r="I40" s="301"/>
      <c r="J40" s="302"/>
      <c r="K40" s="303" t="s">
        <v>530</v>
      </c>
      <c r="L40" s="322"/>
      <c r="M40" s="305" t="s">
        <v>159</v>
      </c>
      <c r="N40" s="306" t="s">
        <v>310</v>
      </c>
      <c r="O40" s="307" t="s">
        <v>311</v>
      </c>
      <c r="P40" s="89"/>
      <c r="Q40" s="323" t="s">
        <v>312</v>
      </c>
      <c r="R40" s="323" t="s">
        <v>531</v>
      </c>
      <c r="S40" s="324" t="s">
        <v>532</v>
      </c>
      <c r="T40" s="324" t="s">
        <v>3764</v>
      </c>
      <c r="U40" s="311" t="s">
        <v>3765</v>
      </c>
      <c r="V40" s="311" t="s">
        <v>5467</v>
      </c>
      <c r="W40" s="313" t="s">
        <v>219</v>
      </c>
      <c r="AA40" s="314">
        <f>IF(OR(J40="Fail",ISBLANK(J40)),INDEX('Issue Code Table'!C:C,MATCH(N:N,'Issue Code Table'!A:A,0)),IF(M40="Critical",6,IF(M40="Significant",5,IF(M40="Moderate",3,2))))</f>
        <v>5</v>
      </c>
    </row>
    <row r="41" spans="1:27" s="73" customFormat="1" ht="137.5" x14ac:dyDescent="0.25">
      <c r="A41" s="298" t="s">
        <v>5468</v>
      </c>
      <c r="B41" s="324" t="s">
        <v>304</v>
      </c>
      <c r="C41" s="300" t="s">
        <v>305</v>
      </c>
      <c r="D41" s="300" t="s">
        <v>193</v>
      </c>
      <c r="E41" s="300" t="s">
        <v>3767</v>
      </c>
      <c r="F41" s="300" t="s">
        <v>3768</v>
      </c>
      <c r="G41" s="300" t="s">
        <v>196</v>
      </c>
      <c r="H41" s="300" t="s">
        <v>3769</v>
      </c>
      <c r="I41" s="301"/>
      <c r="J41" s="331"/>
      <c r="K41" s="331" t="s">
        <v>3769</v>
      </c>
      <c r="L41" s="331"/>
      <c r="M41" s="305" t="s">
        <v>199</v>
      </c>
      <c r="N41" s="306" t="s">
        <v>342</v>
      </c>
      <c r="O41" s="307" t="s">
        <v>343</v>
      </c>
      <c r="P41" s="89"/>
      <c r="Q41" s="323" t="s">
        <v>312</v>
      </c>
      <c r="R41" s="323" t="s">
        <v>540</v>
      </c>
      <c r="S41" s="324" t="s">
        <v>3770</v>
      </c>
      <c r="T41" s="324" t="s">
        <v>3675</v>
      </c>
      <c r="U41" s="311" t="s">
        <v>3771</v>
      </c>
      <c r="V41" s="311" t="s">
        <v>5469</v>
      </c>
      <c r="W41" s="313"/>
      <c r="AA41" s="314">
        <f>IF(OR(J41="Fail",ISBLANK(J41)),INDEX('Issue Code Table'!C:C,MATCH(N:N,'Issue Code Table'!A:A,0)),IF(M41="Critical",6,IF(M41="Significant",5,IF(M41="Moderate",3,2))))</f>
        <v>4</v>
      </c>
    </row>
    <row r="42" spans="1:27" s="73" customFormat="1" ht="150" x14ac:dyDescent="0.25">
      <c r="A42" s="298" t="s">
        <v>5470</v>
      </c>
      <c r="B42" s="324" t="s">
        <v>304</v>
      </c>
      <c r="C42" s="300" t="s">
        <v>305</v>
      </c>
      <c r="D42" s="300" t="s">
        <v>193</v>
      </c>
      <c r="E42" s="300" t="s">
        <v>536</v>
      </c>
      <c r="F42" s="300" t="s">
        <v>3774</v>
      </c>
      <c r="G42" s="300" t="s">
        <v>196</v>
      </c>
      <c r="H42" s="300" t="s">
        <v>538</v>
      </c>
      <c r="I42" s="301"/>
      <c r="J42" s="331"/>
      <c r="K42" s="331" t="s">
        <v>539</v>
      </c>
      <c r="L42" s="331"/>
      <c r="M42" s="305" t="s">
        <v>199</v>
      </c>
      <c r="N42" s="306" t="s">
        <v>342</v>
      </c>
      <c r="O42" s="307" t="s">
        <v>343</v>
      </c>
      <c r="P42" s="89"/>
      <c r="Q42" s="323" t="s">
        <v>312</v>
      </c>
      <c r="R42" s="329" t="s">
        <v>549</v>
      </c>
      <c r="S42" s="324" t="s">
        <v>541</v>
      </c>
      <c r="T42" s="324" t="s">
        <v>3775</v>
      </c>
      <c r="U42" s="311" t="s">
        <v>3776</v>
      </c>
      <c r="V42" s="311" t="s">
        <v>5471</v>
      </c>
      <c r="W42" s="313"/>
      <c r="AA42" s="314">
        <f>IF(OR(J42="Fail",ISBLANK(J42)),INDEX('Issue Code Table'!C:C,MATCH(N:N,'Issue Code Table'!A:A,0)),IF(M42="Critical",6,IF(M42="Significant",5,IF(M42="Moderate",3,2))))</f>
        <v>4</v>
      </c>
    </row>
    <row r="43" spans="1:27" s="73" customFormat="1" ht="87.5" x14ac:dyDescent="0.25">
      <c r="A43" s="298" t="s">
        <v>5472</v>
      </c>
      <c r="B43" s="324" t="s">
        <v>304</v>
      </c>
      <c r="C43" s="300" t="s">
        <v>305</v>
      </c>
      <c r="D43" s="300" t="s">
        <v>193</v>
      </c>
      <c r="E43" s="300" t="s">
        <v>545</v>
      </c>
      <c r="F43" s="300" t="s">
        <v>3778</v>
      </c>
      <c r="G43" s="300" t="s">
        <v>196</v>
      </c>
      <c r="H43" s="300" t="s">
        <v>547</v>
      </c>
      <c r="I43" s="301"/>
      <c r="J43" s="331"/>
      <c r="K43" s="331" t="s">
        <v>548</v>
      </c>
      <c r="L43" s="331"/>
      <c r="M43" s="305" t="s">
        <v>199</v>
      </c>
      <c r="N43" s="306" t="s">
        <v>342</v>
      </c>
      <c r="O43" s="307" t="s">
        <v>343</v>
      </c>
      <c r="P43" s="89"/>
      <c r="Q43" s="323" t="s">
        <v>312</v>
      </c>
      <c r="R43" s="323" t="s">
        <v>3779</v>
      </c>
      <c r="S43" s="324" t="s">
        <v>550</v>
      </c>
      <c r="T43" s="324" t="s">
        <v>3675</v>
      </c>
      <c r="U43" s="311" t="s">
        <v>3780</v>
      </c>
      <c r="V43" s="311" t="s">
        <v>5473</v>
      </c>
      <c r="W43" s="313"/>
      <c r="AA43" s="314">
        <f>IF(OR(J43="Fail",ISBLANK(J43)),INDEX('Issue Code Table'!C:C,MATCH(N:N,'Issue Code Table'!A:A,0)),IF(M43="Critical",6,IF(M43="Significant",5,IF(M43="Moderate",3,2))))</f>
        <v>4</v>
      </c>
    </row>
    <row r="44" spans="1:27" s="73" customFormat="1" ht="112.5" x14ac:dyDescent="0.25">
      <c r="A44" s="298" t="s">
        <v>5474</v>
      </c>
      <c r="B44" s="324" t="s">
        <v>304</v>
      </c>
      <c r="C44" s="300" t="s">
        <v>305</v>
      </c>
      <c r="D44" s="300" t="s">
        <v>193</v>
      </c>
      <c r="E44" s="300" t="s">
        <v>554</v>
      </c>
      <c r="F44" s="300" t="s">
        <v>3782</v>
      </c>
      <c r="G44" s="300" t="s">
        <v>196</v>
      </c>
      <c r="H44" s="300" t="s">
        <v>556</v>
      </c>
      <c r="I44" s="301"/>
      <c r="J44" s="331"/>
      <c r="K44" s="331" t="s">
        <v>557</v>
      </c>
      <c r="L44" s="331"/>
      <c r="M44" s="305" t="s">
        <v>199</v>
      </c>
      <c r="N44" s="306" t="s">
        <v>342</v>
      </c>
      <c r="O44" s="307" t="s">
        <v>343</v>
      </c>
      <c r="P44" s="89"/>
      <c r="Q44" s="323" t="s">
        <v>312</v>
      </c>
      <c r="R44" s="323" t="s">
        <v>569</v>
      </c>
      <c r="S44" s="324" t="s">
        <v>559</v>
      </c>
      <c r="T44" s="324" t="s">
        <v>3675</v>
      </c>
      <c r="U44" s="311" t="s">
        <v>3783</v>
      </c>
      <c r="V44" s="311" t="s">
        <v>5475</v>
      </c>
      <c r="W44" s="313"/>
      <c r="AA44" s="314">
        <f>IF(OR(J44="Fail",ISBLANK(J44)),INDEX('Issue Code Table'!C:C,MATCH(N:N,'Issue Code Table'!A:A,0)),IF(M44="Critical",6,IF(M44="Significant",5,IF(M44="Moderate",3,2))))</f>
        <v>4</v>
      </c>
    </row>
    <row r="45" spans="1:27" s="73" customFormat="1" ht="100" x14ac:dyDescent="0.25">
      <c r="A45" s="298" t="s">
        <v>5476</v>
      </c>
      <c r="B45" s="299" t="s">
        <v>563</v>
      </c>
      <c r="C45" s="300" t="s">
        <v>564</v>
      </c>
      <c r="D45" s="300" t="s">
        <v>193</v>
      </c>
      <c r="E45" s="300" t="s">
        <v>565</v>
      </c>
      <c r="F45" s="300" t="s">
        <v>3785</v>
      </c>
      <c r="G45" s="300" t="s">
        <v>196</v>
      </c>
      <c r="H45" s="300" t="s">
        <v>567</v>
      </c>
      <c r="I45" s="301"/>
      <c r="J45" s="331"/>
      <c r="K45" s="331" t="s">
        <v>568</v>
      </c>
      <c r="L45" s="331"/>
      <c r="M45" s="305" t="s">
        <v>199</v>
      </c>
      <c r="N45" s="306" t="s">
        <v>342</v>
      </c>
      <c r="O45" s="307" t="s">
        <v>343</v>
      </c>
      <c r="P45" s="89"/>
      <c r="Q45" s="323" t="s">
        <v>312</v>
      </c>
      <c r="R45" s="323" t="s">
        <v>578</v>
      </c>
      <c r="S45" s="324" t="s">
        <v>570</v>
      </c>
      <c r="T45" s="324" t="s">
        <v>3675</v>
      </c>
      <c r="U45" s="311" t="s">
        <v>3786</v>
      </c>
      <c r="V45" s="311" t="s">
        <v>5477</v>
      </c>
      <c r="W45" s="313"/>
      <c r="AA45" s="314">
        <f>IF(OR(J45="Fail",ISBLANK(J45)),INDEX('Issue Code Table'!C:C,MATCH(N:N,'Issue Code Table'!A:A,0)),IF(M45="Critical",6,IF(M45="Significant",5,IF(M45="Moderate",3,2))))</f>
        <v>4</v>
      </c>
    </row>
    <row r="46" spans="1:27" s="73" customFormat="1" ht="150" x14ac:dyDescent="0.25">
      <c r="A46" s="298" t="s">
        <v>5478</v>
      </c>
      <c r="B46" s="324" t="s">
        <v>304</v>
      </c>
      <c r="C46" s="300" t="s">
        <v>305</v>
      </c>
      <c r="D46" s="300" t="s">
        <v>193</v>
      </c>
      <c r="E46" s="300" t="s">
        <v>574</v>
      </c>
      <c r="F46" s="300" t="s">
        <v>3788</v>
      </c>
      <c r="G46" s="300" t="s">
        <v>196</v>
      </c>
      <c r="H46" s="300" t="s">
        <v>576</v>
      </c>
      <c r="I46" s="301"/>
      <c r="J46" s="331"/>
      <c r="K46" s="331" t="s">
        <v>577</v>
      </c>
      <c r="L46" s="331"/>
      <c r="M46" s="305" t="s">
        <v>199</v>
      </c>
      <c r="N46" s="306" t="s">
        <v>342</v>
      </c>
      <c r="O46" s="307" t="s">
        <v>343</v>
      </c>
      <c r="P46" s="89"/>
      <c r="Q46" s="323" t="s">
        <v>312</v>
      </c>
      <c r="R46" s="323" t="s">
        <v>587</v>
      </c>
      <c r="S46" s="324" t="s">
        <v>579</v>
      </c>
      <c r="T46" s="324" t="s">
        <v>3675</v>
      </c>
      <c r="U46" s="311" t="s">
        <v>3789</v>
      </c>
      <c r="V46" s="311" t="s">
        <v>5479</v>
      </c>
      <c r="W46" s="313"/>
      <c r="AA46" s="314">
        <f>IF(OR(J46="Fail",ISBLANK(J46)),INDEX('Issue Code Table'!C:C,MATCH(N:N,'Issue Code Table'!A:A,0)),IF(M46="Critical",6,IF(M46="Significant",5,IF(M46="Moderate",3,2))))</f>
        <v>4</v>
      </c>
    </row>
    <row r="47" spans="1:27" s="73" customFormat="1" ht="87.5" x14ac:dyDescent="0.25">
      <c r="A47" s="298" t="s">
        <v>5480</v>
      </c>
      <c r="B47" s="324" t="s">
        <v>304</v>
      </c>
      <c r="C47" s="300" t="s">
        <v>305</v>
      </c>
      <c r="D47" s="300" t="s">
        <v>193</v>
      </c>
      <c r="E47" s="300" t="s">
        <v>583</v>
      </c>
      <c r="F47" s="300" t="s">
        <v>3791</v>
      </c>
      <c r="G47" s="300" t="s">
        <v>196</v>
      </c>
      <c r="H47" s="300" t="s">
        <v>585</v>
      </c>
      <c r="I47" s="301"/>
      <c r="J47" s="331"/>
      <c r="K47" s="331" t="s">
        <v>586</v>
      </c>
      <c r="L47" s="331"/>
      <c r="M47" s="305" t="s">
        <v>199</v>
      </c>
      <c r="N47" s="306" t="s">
        <v>342</v>
      </c>
      <c r="O47" s="307" t="s">
        <v>343</v>
      </c>
      <c r="P47" s="89"/>
      <c r="Q47" s="323" t="s">
        <v>312</v>
      </c>
      <c r="R47" s="323" t="s">
        <v>596</v>
      </c>
      <c r="S47" s="324" t="s">
        <v>588</v>
      </c>
      <c r="T47" s="324" t="s">
        <v>3675</v>
      </c>
      <c r="U47" s="311" t="s">
        <v>3792</v>
      </c>
      <c r="V47" s="311" t="s">
        <v>5481</v>
      </c>
      <c r="W47" s="313"/>
      <c r="AA47" s="314">
        <f>IF(OR(J47="Fail",ISBLANK(J47)),INDEX('Issue Code Table'!C:C,MATCH(N:N,'Issue Code Table'!A:A,0)),IF(M47="Critical",6,IF(M47="Significant",5,IF(M47="Moderate",3,2))))</f>
        <v>4</v>
      </c>
    </row>
    <row r="48" spans="1:27" s="73" customFormat="1" ht="175" x14ac:dyDescent="0.25">
      <c r="A48" s="298" t="s">
        <v>5482</v>
      </c>
      <c r="B48" s="324" t="s">
        <v>304</v>
      </c>
      <c r="C48" s="300" t="s">
        <v>305</v>
      </c>
      <c r="D48" s="300" t="s">
        <v>193</v>
      </c>
      <c r="E48" s="300" t="s">
        <v>592</v>
      </c>
      <c r="F48" s="300" t="s">
        <v>3794</v>
      </c>
      <c r="G48" s="300" t="s">
        <v>196</v>
      </c>
      <c r="H48" s="300" t="s">
        <v>594</v>
      </c>
      <c r="I48" s="301"/>
      <c r="J48" s="331"/>
      <c r="K48" s="331" t="s">
        <v>595</v>
      </c>
      <c r="L48" s="331"/>
      <c r="M48" s="305" t="s">
        <v>199</v>
      </c>
      <c r="N48" s="306" t="s">
        <v>342</v>
      </c>
      <c r="O48" s="307" t="s">
        <v>343</v>
      </c>
      <c r="P48" s="89"/>
      <c r="Q48" s="323" t="s">
        <v>312</v>
      </c>
      <c r="R48" s="323" t="s">
        <v>605</v>
      </c>
      <c r="S48" s="324" t="s">
        <v>597</v>
      </c>
      <c r="T48" s="324" t="s">
        <v>3675</v>
      </c>
      <c r="U48" s="311" t="s">
        <v>3795</v>
      </c>
      <c r="V48" s="311" t="s">
        <v>5483</v>
      </c>
      <c r="W48" s="313"/>
      <c r="AA48" s="314">
        <f>IF(OR(J48="Fail",ISBLANK(J48)),INDEX('Issue Code Table'!C:C,MATCH(N:N,'Issue Code Table'!A:A,0)),IF(M48="Critical",6,IF(M48="Significant",5,IF(M48="Moderate",3,2))))</f>
        <v>4</v>
      </c>
    </row>
    <row r="49" spans="1:27" s="73" customFormat="1" ht="100" x14ac:dyDescent="0.25">
      <c r="A49" s="298" t="s">
        <v>5484</v>
      </c>
      <c r="B49" s="299" t="s">
        <v>327</v>
      </c>
      <c r="C49" s="300" t="s">
        <v>328</v>
      </c>
      <c r="D49" s="300" t="s">
        <v>193</v>
      </c>
      <c r="E49" s="300" t="s">
        <v>601</v>
      </c>
      <c r="F49" s="300" t="s">
        <v>3797</v>
      </c>
      <c r="G49" s="300" t="s">
        <v>196</v>
      </c>
      <c r="H49" s="300" t="s">
        <v>603</v>
      </c>
      <c r="I49" s="301"/>
      <c r="J49" s="331"/>
      <c r="K49" s="331" t="s">
        <v>604</v>
      </c>
      <c r="L49" s="331"/>
      <c r="M49" s="305" t="s">
        <v>199</v>
      </c>
      <c r="N49" s="306" t="s">
        <v>342</v>
      </c>
      <c r="O49" s="307" t="s">
        <v>343</v>
      </c>
      <c r="P49" s="89"/>
      <c r="Q49" s="323" t="s">
        <v>312</v>
      </c>
      <c r="R49" s="323" t="s">
        <v>614</v>
      </c>
      <c r="S49" s="324" t="s">
        <v>606</v>
      </c>
      <c r="T49" s="324" t="s">
        <v>3675</v>
      </c>
      <c r="U49" s="311" t="s">
        <v>3798</v>
      </c>
      <c r="V49" s="311" t="s">
        <v>5485</v>
      </c>
      <c r="W49" s="313"/>
      <c r="AA49" s="314">
        <f>IF(OR(J49="Fail",ISBLANK(J49)),INDEX('Issue Code Table'!C:C,MATCH(N:N,'Issue Code Table'!A:A,0)),IF(M49="Critical",6,IF(M49="Significant",5,IF(M49="Moderate",3,2))))</f>
        <v>4</v>
      </c>
    </row>
    <row r="50" spans="1:27" s="73" customFormat="1" ht="137.5" x14ac:dyDescent="0.25">
      <c r="A50" s="298" t="s">
        <v>5486</v>
      </c>
      <c r="B50" s="299" t="s">
        <v>327</v>
      </c>
      <c r="C50" s="300" t="s">
        <v>328</v>
      </c>
      <c r="D50" s="300" t="s">
        <v>193</v>
      </c>
      <c r="E50" s="300" t="s">
        <v>610</v>
      </c>
      <c r="F50" s="300" t="s">
        <v>3800</v>
      </c>
      <c r="G50" s="300" t="s">
        <v>196</v>
      </c>
      <c r="H50" s="300" t="s">
        <v>612</v>
      </c>
      <c r="I50" s="301"/>
      <c r="J50" s="331"/>
      <c r="K50" s="331" t="s">
        <v>613</v>
      </c>
      <c r="L50" s="331"/>
      <c r="M50" s="305" t="s">
        <v>199</v>
      </c>
      <c r="N50" s="306" t="s">
        <v>342</v>
      </c>
      <c r="O50" s="307" t="s">
        <v>343</v>
      </c>
      <c r="P50" s="89"/>
      <c r="Q50" s="323" t="s">
        <v>312</v>
      </c>
      <c r="R50" s="323" t="s">
        <v>623</v>
      </c>
      <c r="S50" s="324" t="s">
        <v>615</v>
      </c>
      <c r="T50" s="324" t="s">
        <v>3801</v>
      </c>
      <c r="U50" s="311" t="s">
        <v>3802</v>
      </c>
      <c r="V50" s="311" t="s">
        <v>5487</v>
      </c>
      <c r="W50" s="313"/>
      <c r="AA50" s="314">
        <f>IF(OR(J50="Fail",ISBLANK(J50)),INDEX('Issue Code Table'!C:C,MATCH(N:N,'Issue Code Table'!A:A,0)),IF(M50="Critical",6,IF(M50="Significant",5,IF(M50="Moderate",3,2))))</f>
        <v>4</v>
      </c>
    </row>
    <row r="51" spans="1:27" s="73" customFormat="1" ht="175" x14ac:dyDescent="0.25">
      <c r="A51" s="298" t="s">
        <v>5488</v>
      </c>
      <c r="B51" s="324" t="s">
        <v>304</v>
      </c>
      <c r="C51" s="300" t="s">
        <v>305</v>
      </c>
      <c r="D51" s="300" t="s">
        <v>193</v>
      </c>
      <c r="E51" s="300" t="s">
        <v>619</v>
      </c>
      <c r="F51" s="300" t="s">
        <v>3804</v>
      </c>
      <c r="G51" s="300" t="s">
        <v>196</v>
      </c>
      <c r="H51" s="300" t="s">
        <v>621</v>
      </c>
      <c r="I51" s="301"/>
      <c r="J51" s="331"/>
      <c r="K51" s="331" t="s">
        <v>622</v>
      </c>
      <c r="L51" s="331"/>
      <c r="M51" s="305" t="s">
        <v>199</v>
      </c>
      <c r="N51" s="306" t="s">
        <v>342</v>
      </c>
      <c r="O51" s="307" t="s">
        <v>343</v>
      </c>
      <c r="P51" s="89"/>
      <c r="Q51" s="323" t="s">
        <v>312</v>
      </c>
      <c r="R51" s="323" t="s">
        <v>632</v>
      </c>
      <c r="S51" s="324" t="s">
        <v>624</v>
      </c>
      <c r="T51" s="324" t="s">
        <v>3805</v>
      </c>
      <c r="U51" s="311" t="s">
        <v>3806</v>
      </c>
      <c r="V51" s="311" t="s">
        <v>5489</v>
      </c>
      <c r="W51" s="313"/>
      <c r="AA51" s="314">
        <f>IF(OR(J51="Fail",ISBLANK(J51)),INDEX('Issue Code Table'!C:C,MATCH(N:N,'Issue Code Table'!A:A,0)),IF(M51="Critical",6,IF(M51="Significant",5,IF(M51="Moderate",3,2))))</f>
        <v>4</v>
      </c>
    </row>
    <row r="52" spans="1:27" s="73" customFormat="1" ht="100" x14ac:dyDescent="0.25">
      <c r="A52" s="298" t="s">
        <v>5490</v>
      </c>
      <c r="B52" s="324" t="s">
        <v>304</v>
      </c>
      <c r="C52" s="300" t="s">
        <v>305</v>
      </c>
      <c r="D52" s="300" t="s">
        <v>193</v>
      </c>
      <c r="E52" s="300" t="s">
        <v>628</v>
      </c>
      <c r="F52" s="300" t="s">
        <v>3808</v>
      </c>
      <c r="G52" s="300" t="s">
        <v>196</v>
      </c>
      <c r="H52" s="300" t="s">
        <v>630</v>
      </c>
      <c r="I52" s="301"/>
      <c r="J52" s="331"/>
      <c r="K52" s="331" t="s">
        <v>631</v>
      </c>
      <c r="L52" s="331"/>
      <c r="M52" s="305" t="s">
        <v>199</v>
      </c>
      <c r="N52" s="306" t="s">
        <v>342</v>
      </c>
      <c r="O52" s="307" t="s">
        <v>343</v>
      </c>
      <c r="P52" s="89"/>
      <c r="Q52" s="323" t="s">
        <v>312</v>
      </c>
      <c r="R52" s="329" t="s">
        <v>641</v>
      </c>
      <c r="S52" s="324" t="s">
        <v>633</v>
      </c>
      <c r="T52" s="324" t="s">
        <v>3809</v>
      </c>
      <c r="U52" s="311" t="s">
        <v>3810</v>
      </c>
      <c r="V52" s="311" t="s">
        <v>5491</v>
      </c>
      <c r="W52" s="313"/>
      <c r="AA52" s="314">
        <f>IF(OR(J52="Fail",ISBLANK(J52)),INDEX('Issue Code Table'!C:C,MATCH(N:N,'Issue Code Table'!A:A,0)),IF(M52="Critical",6,IF(M52="Significant",5,IF(M52="Moderate",3,2))))</f>
        <v>4</v>
      </c>
    </row>
    <row r="53" spans="1:27" s="73" customFormat="1" ht="137.5" x14ac:dyDescent="0.25">
      <c r="A53" s="298" t="s">
        <v>5492</v>
      </c>
      <c r="B53" s="324" t="s">
        <v>304</v>
      </c>
      <c r="C53" s="300" t="s">
        <v>305</v>
      </c>
      <c r="D53" s="300" t="s">
        <v>193</v>
      </c>
      <c r="E53" s="300" t="s">
        <v>637</v>
      </c>
      <c r="F53" s="300" t="s">
        <v>3812</v>
      </c>
      <c r="G53" s="300" t="s">
        <v>196</v>
      </c>
      <c r="H53" s="300" t="s">
        <v>639</v>
      </c>
      <c r="I53" s="301"/>
      <c r="J53" s="331"/>
      <c r="K53" s="331" t="s">
        <v>640</v>
      </c>
      <c r="L53" s="331"/>
      <c r="M53" s="305" t="s">
        <v>159</v>
      </c>
      <c r="N53" s="306" t="s">
        <v>310</v>
      </c>
      <c r="O53" s="307" t="s">
        <v>311</v>
      </c>
      <c r="P53" s="89"/>
      <c r="Q53" s="323" t="s">
        <v>312</v>
      </c>
      <c r="R53" s="323" t="s">
        <v>3813</v>
      </c>
      <c r="S53" s="324" t="s">
        <v>642</v>
      </c>
      <c r="T53" s="324" t="s">
        <v>3675</v>
      </c>
      <c r="U53" s="311" t="s">
        <v>3814</v>
      </c>
      <c r="V53" s="311" t="s">
        <v>5493</v>
      </c>
      <c r="W53" s="313" t="s">
        <v>219</v>
      </c>
      <c r="AA53" s="314">
        <f>IF(OR(J53="Fail",ISBLANK(J53)),INDEX('Issue Code Table'!C:C,MATCH(N:N,'Issue Code Table'!A:A,0)),IF(M53="Critical",6,IF(M53="Significant",5,IF(M53="Moderate",3,2))))</f>
        <v>5</v>
      </c>
    </row>
    <row r="54" spans="1:27" s="73" customFormat="1" ht="175" x14ac:dyDescent="0.25">
      <c r="A54" s="298" t="s">
        <v>5494</v>
      </c>
      <c r="B54" s="299" t="s">
        <v>327</v>
      </c>
      <c r="C54" s="300" t="s">
        <v>328</v>
      </c>
      <c r="D54" s="300" t="s">
        <v>193</v>
      </c>
      <c r="E54" s="300" t="s">
        <v>3816</v>
      </c>
      <c r="F54" s="300" t="s">
        <v>3817</v>
      </c>
      <c r="G54" s="300" t="s">
        <v>196</v>
      </c>
      <c r="H54" s="300" t="s">
        <v>648</v>
      </c>
      <c r="I54" s="301"/>
      <c r="J54" s="331"/>
      <c r="K54" s="331" t="s">
        <v>649</v>
      </c>
      <c r="L54" s="331"/>
      <c r="M54" s="305" t="s">
        <v>159</v>
      </c>
      <c r="N54" s="306" t="s">
        <v>650</v>
      </c>
      <c r="O54" s="307" t="s">
        <v>651</v>
      </c>
      <c r="P54" s="89"/>
      <c r="Q54" s="323" t="s">
        <v>652</v>
      </c>
      <c r="R54" s="323" t="s">
        <v>653</v>
      </c>
      <c r="S54" s="324" t="s">
        <v>654</v>
      </c>
      <c r="T54" s="324" t="s">
        <v>3818</v>
      </c>
      <c r="U54" s="311" t="s">
        <v>3819</v>
      </c>
      <c r="V54" s="311" t="s">
        <v>5495</v>
      </c>
      <c r="W54" s="313" t="s">
        <v>219</v>
      </c>
      <c r="AA54" s="314">
        <f>IF(OR(J54="Fail",ISBLANK(J54)),INDEX('Issue Code Table'!C:C,MATCH(N:N,'Issue Code Table'!A:A,0)),IF(M54="Critical",6,IF(M54="Significant",5,IF(M54="Moderate",3,2))))</f>
        <v>6</v>
      </c>
    </row>
    <row r="55" spans="1:27" s="73" customFormat="1" ht="100" x14ac:dyDescent="0.25">
      <c r="A55" s="298" t="s">
        <v>5496</v>
      </c>
      <c r="B55" s="332" t="s">
        <v>658</v>
      </c>
      <c r="C55" s="300" t="s">
        <v>659</v>
      </c>
      <c r="D55" s="300" t="s">
        <v>193</v>
      </c>
      <c r="E55" s="300" t="s">
        <v>660</v>
      </c>
      <c r="F55" s="300" t="s">
        <v>3821</v>
      </c>
      <c r="G55" s="300" t="s">
        <v>3822</v>
      </c>
      <c r="H55" s="300" t="s">
        <v>663</v>
      </c>
      <c r="I55" s="301"/>
      <c r="J55" s="331"/>
      <c r="K55" s="331" t="s">
        <v>664</v>
      </c>
      <c r="L55" s="331"/>
      <c r="M55" s="305" t="s">
        <v>199</v>
      </c>
      <c r="N55" s="306" t="s">
        <v>665</v>
      </c>
      <c r="O55" s="307" t="s">
        <v>666</v>
      </c>
      <c r="P55" s="89"/>
      <c r="Q55" s="323" t="s">
        <v>652</v>
      </c>
      <c r="R55" s="323" t="s">
        <v>667</v>
      </c>
      <c r="S55" s="324" t="s">
        <v>668</v>
      </c>
      <c r="T55" s="324" t="s">
        <v>3823</v>
      </c>
      <c r="U55" s="311" t="s">
        <v>3824</v>
      </c>
      <c r="V55" s="311" t="s">
        <v>5497</v>
      </c>
      <c r="W55" s="313"/>
      <c r="AA55" s="314">
        <f>IF(OR(J55="Fail",ISBLANK(J55)),INDEX('Issue Code Table'!C:C,MATCH(N:N,'Issue Code Table'!A:A,0)),IF(M55="Critical",6,IF(M55="Significant",5,IF(M55="Moderate",3,2))))</f>
        <v>4</v>
      </c>
    </row>
    <row r="56" spans="1:27" s="73" customFormat="1" ht="162.5" x14ac:dyDescent="0.25">
      <c r="A56" s="298" t="s">
        <v>5498</v>
      </c>
      <c r="B56" s="299" t="s">
        <v>327</v>
      </c>
      <c r="C56" s="300" t="s">
        <v>328</v>
      </c>
      <c r="D56" s="300" t="s">
        <v>193</v>
      </c>
      <c r="E56" s="300" t="s">
        <v>3826</v>
      </c>
      <c r="F56" s="300" t="s">
        <v>3827</v>
      </c>
      <c r="G56" s="300" t="s">
        <v>196</v>
      </c>
      <c r="H56" s="300" t="s">
        <v>674</v>
      </c>
      <c r="I56" s="301"/>
      <c r="J56" s="331"/>
      <c r="K56" s="331" t="s">
        <v>675</v>
      </c>
      <c r="L56" s="331"/>
      <c r="M56" s="305" t="s">
        <v>159</v>
      </c>
      <c r="N56" s="306" t="s">
        <v>457</v>
      </c>
      <c r="O56" s="307" t="s">
        <v>458</v>
      </c>
      <c r="P56" s="89"/>
      <c r="Q56" s="323" t="s">
        <v>652</v>
      </c>
      <c r="R56" s="323" t="s">
        <v>676</v>
      </c>
      <c r="S56" s="324" t="s">
        <v>677</v>
      </c>
      <c r="T56" s="324" t="s">
        <v>3828</v>
      </c>
      <c r="U56" s="311" t="s">
        <v>3829</v>
      </c>
      <c r="V56" s="311" t="s">
        <v>5499</v>
      </c>
      <c r="W56" s="313" t="s">
        <v>219</v>
      </c>
      <c r="AA56" s="314">
        <f>IF(OR(J56="Fail",ISBLANK(J56)),INDEX('Issue Code Table'!C:C,MATCH(N:N,'Issue Code Table'!A:A,0)),IF(M56="Critical",6,IF(M56="Significant",5,IF(M56="Moderate",3,2))))</f>
        <v>6</v>
      </c>
    </row>
    <row r="57" spans="1:27" s="73" customFormat="1" ht="150" x14ac:dyDescent="0.25">
      <c r="A57" s="298" t="s">
        <v>5500</v>
      </c>
      <c r="B57" s="299" t="s">
        <v>191</v>
      </c>
      <c r="C57" s="300" t="s">
        <v>192</v>
      </c>
      <c r="D57" s="300" t="s">
        <v>193</v>
      </c>
      <c r="E57" s="300" t="s">
        <v>3831</v>
      </c>
      <c r="F57" s="300" t="s">
        <v>3832</v>
      </c>
      <c r="G57" s="300" t="s">
        <v>3833</v>
      </c>
      <c r="H57" s="300" t="s">
        <v>684</v>
      </c>
      <c r="I57" s="301"/>
      <c r="J57" s="331"/>
      <c r="K57" s="331" t="s">
        <v>685</v>
      </c>
      <c r="L57" s="331"/>
      <c r="M57" s="305" t="s">
        <v>159</v>
      </c>
      <c r="N57" s="306" t="s">
        <v>686</v>
      </c>
      <c r="O57" s="307" t="s">
        <v>687</v>
      </c>
      <c r="P57" s="89"/>
      <c r="Q57" s="323" t="s">
        <v>652</v>
      </c>
      <c r="R57" s="323" t="s">
        <v>688</v>
      </c>
      <c r="S57" s="324" t="s">
        <v>689</v>
      </c>
      <c r="T57" s="324" t="s">
        <v>3675</v>
      </c>
      <c r="U57" s="311" t="s">
        <v>3834</v>
      </c>
      <c r="V57" s="311" t="s">
        <v>5501</v>
      </c>
      <c r="W57" s="313" t="s">
        <v>219</v>
      </c>
      <c r="AA57" s="314">
        <f>IF(OR(J57="Fail",ISBLANK(J57)),INDEX('Issue Code Table'!C:C,MATCH(N:N,'Issue Code Table'!A:A,0)),IF(M57="Critical",6,IF(M57="Significant",5,IF(M57="Moderate",3,2))))</f>
        <v>5</v>
      </c>
    </row>
    <row r="58" spans="1:27" s="73" customFormat="1" ht="187.5" x14ac:dyDescent="0.25">
      <c r="A58" s="298" t="s">
        <v>5502</v>
      </c>
      <c r="B58" s="299" t="s">
        <v>327</v>
      </c>
      <c r="C58" s="300" t="s">
        <v>328</v>
      </c>
      <c r="D58" s="300" t="s">
        <v>193</v>
      </c>
      <c r="E58" s="300" t="s">
        <v>693</v>
      </c>
      <c r="F58" s="300" t="s">
        <v>694</v>
      </c>
      <c r="G58" s="300" t="s">
        <v>196</v>
      </c>
      <c r="H58" s="300" t="s">
        <v>695</v>
      </c>
      <c r="I58" s="301"/>
      <c r="J58" s="331"/>
      <c r="K58" s="331" t="s">
        <v>696</v>
      </c>
      <c r="L58" s="331"/>
      <c r="M58" s="305" t="s">
        <v>402</v>
      </c>
      <c r="N58" s="306" t="s">
        <v>650</v>
      </c>
      <c r="O58" s="307" t="s">
        <v>651</v>
      </c>
      <c r="P58" s="89"/>
      <c r="Q58" s="323" t="s">
        <v>652</v>
      </c>
      <c r="R58" s="323" t="s">
        <v>697</v>
      </c>
      <c r="S58" s="324" t="s">
        <v>698</v>
      </c>
      <c r="T58" s="324" t="s">
        <v>3836</v>
      </c>
      <c r="U58" s="311" t="s">
        <v>3837</v>
      </c>
      <c r="V58" s="311" t="s">
        <v>5503</v>
      </c>
      <c r="W58" s="313"/>
      <c r="AA58" s="314">
        <f>IF(OR(J58="Fail",ISBLANK(J58)),INDEX('Issue Code Table'!C:C,MATCH(N:N,'Issue Code Table'!A:A,0)),IF(M58="Critical",6,IF(M58="Significant",5,IF(M58="Moderate",3,2))))</f>
        <v>6</v>
      </c>
    </row>
    <row r="59" spans="1:27" s="73" customFormat="1" ht="75" x14ac:dyDescent="0.25">
      <c r="A59" s="298" t="s">
        <v>5504</v>
      </c>
      <c r="B59" s="299" t="s">
        <v>327</v>
      </c>
      <c r="C59" s="300" t="s">
        <v>328</v>
      </c>
      <c r="D59" s="300" t="s">
        <v>193</v>
      </c>
      <c r="E59" s="300" t="s">
        <v>702</v>
      </c>
      <c r="F59" s="300" t="s">
        <v>703</v>
      </c>
      <c r="G59" s="300" t="s">
        <v>196</v>
      </c>
      <c r="H59" s="300" t="s">
        <v>704</v>
      </c>
      <c r="I59" s="301"/>
      <c r="J59" s="331"/>
      <c r="K59" s="331" t="s">
        <v>705</v>
      </c>
      <c r="L59" s="331"/>
      <c r="M59" s="305" t="s">
        <v>402</v>
      </c>
      <c r="N59" s="306" t="s">
        <v>650</v>
      </c>
      <c r="O59" s="307" t="s">
        <v>651</v>
      </c>
      <c r="P59" s="89"/>
      <c r="Q59" s="323" t="s">
        <v>652</v>
      </c>
      <c r="R59" s="323" t="s">
        <v>706</v>
      </c>
      <c r="S59" s="324" t="s">
        <v>707</v>
      </c>
      <c r="T59" s="324" t="s">
        <v>3839</v>
      </c>
      <c r="U59" s="311" t="s">
        <v>3840</v>
      </c>
      <c r="V59" s="311" t="s">
        <v>5505</v>
      </c>
      <c r="W59" s="313"/>
      <c r="AA59" s="314">
        <f>IF(OR(J59="Fail",ISBLANK(J59)),INDEX('Issue Code Table'!C:C,MATCH(N:N,'Issue Code Table'!A:A,0)),IF(M59="Critical",6,IF(M59="Significant",5,IF(M59="Moderate",3,2))))</f>
        <v>6</v>
      </c>
    </row>
    <row r="60" spans="1:27" s="73" customFormat="1" ht="287.5" x14ac:dyDescent="0.25">
      <c r="A60" s="298" t="s">
        <v>5506</v>
      </c>
      <c r="B60" s="299" t="s">
        <v>711</v>
      </c>
      <c r="C60" s="300" t="s">
        <v>712</v>
      </c>
      <c r="D60" s="300" t="s">
        <v>193</v>
      </c>
      <c r="E60" s="300" t="s">
        <v>3843</v>
      </c>
      <c r="F60" s="300" t="s">
        <v>3844</v>
      </c>
      <c r="G60" s="300" t="s">
        <v>3845</v>
      </c>
      <c r="H60" s="300" t="s">
        <v>716</v>
      </c>
      <c r="I60" s="301"/>
      <c r="J60" s="331"/>
      <c r="K60" s="331" t="s">
        <v>717</v>
      </c>
      <c r="L60" s="331"/>
      <c r="M60" s="305" t="s">
        <v>159</v>
      </c>
      <c r="N60" s="306" t="s">
        <v>718</v>
      </c>
      <c r="O60" s="307" t="s">
        <v>719</v>
      </c>
      <c r="P60" s="89"/>
      <c r="Q60" s="323" t="s">
        <v>720</v>
      </c>
      <c r="R60" s="323" t="s">
        <v>721</v>
      </c>
      <c r="S60" s="324" t="s">
        <v>722</v>
      </c>
      <c r="T60" s="324" t="s">
        <v>3675</v>
      </c>
      <c r="U60" s="311" t="s">
        <v>3846</v>
      </c>
      <c r="V60" s="311" t="s">
        <v>5507</v>
      </c>
      <c r="W60" s="313" t="s">
        <v>219</v>
      </c>
      <c r="AA60" s="314">
        <f>IF(OR(J60="Fail",ISBLANK(J60)),INDEX('Issue Code Table'!C:C,MATCH(N:N,'Issue Code Table'!A:A,0)),IF(M60="Critical",6,IF(M60="Significant",5,IF(M60="Moderate",3,2))))</f>
        <v>5</v>
      </c>
    </row>
    <row r="61" spans="1:27" s="73" customFormat="1" ht="409.5" x14ac:dyDescent="0.25">
      <c r="A61" s="298" t="s">
        <v>5508</v>
      </c>
      <c r="B61" s="299" t="s">
        <v>726</v>
      </c>
      <c r="C61" s="300" t="s">
        <v>727</v>
      </c>
      <c r="D61" s="300" t="s">
        <v>193</v>
      </c>
      <c r="E61" s="300" t="s">
        <v>3848</v>
      </c>
      <c r="F61" s="300" t="s">
        <v>3849</v>
      </c>
      <c r="G61" s="300" t="s">
        <v>3850</v>
      </c>
      <c r="H61" s="300" t="s">
        <v>731</v>
      </c>
      <c r="I61" s="301"/>
      <c r="J61" s="331"/>
      <c r="K61" s="331" t="s">
        <v>732</v>
      </c>
      <c r="L61" s="331"/>
      <c r="M61" s="305" t="s">
        <v>402</v>
      </c>
      <c r="N61" s="306" t="s">
        <v>733</v>
      </c>
      <c r="O61" s="307" t="s">
        <v>734</v>
      </c>
      <c r="P61" s="89"/>
      <c r="Q61" s="323" t="s">
        <v>720</v>
      </c>
      <c r="R61" s="323" t="s">
        <v>735</v>
      </c>
      <c r="S61" s="324" t="s">
        <v>736</v>
      </c>
      <c r="T61" s="324" t="s">
        <v>3675</v>
      </c>
      <c r="U61" s="311" t="s">
        <v>3851</v>
      </c>
      <c r="V61" s="311" t="s">
        <v>5509</v>
      </c>
      <c r="W61" s="313"/>
      <c r="AA61" s="314">
        <f>IF(OR(J61="Fail",ISBLANK(J61)),INDEX('Issue Code Table'!C:C,MATCH(N:N,'Issue Code Table'!A:A,0)),IF(M61="Critical",6,IF(M61="Significant",5,IF(M61="Moderate",3,2))))</f>
        <v>4</v>
      </c>
    </row>
    <row r="62" spans="1:27" s="73" customFormat="1" ht="112.5" x14ac:dyDescent="0.25">
      <c r="A62" s="298" t="s">
        <v>5510</v>
      </c>
      <c r="B62" s="332" t="s">
        <v>740</v>
      </c>
      <c r="C62" s="300" t="s">
        <v>741</v>
      </c>
      <c r="D62" s="300" t="s">
        <v>193</v>
      </c>
      <c r="E62" s="300" t="s">
        <v>742</v>
      </c>
      <c r="F62" s="300" t="s">
        <v>3853</v>
      </c>
      <c r="G62" s="300" t="s">
        <v>3854</v>
      </c>
      <c r="H62" s="300" t="s">
        <v>745</v>
      </c>
      <c r="I62" s="301"/>
      <c r="J62" s="331"/>
      <c r="K62" s="331" t="s">
        <v>746</v>
      </c>
      <c r="L62" s="331"/>
      <c r="M62" s="305" t="s">
        <v>199</v>
      </c>
      <c r="N62" s="306" t="s">
        <v>342</v>
      </c>
      <c r="O62" s="307" t="s">
        <v>343</v>
      </c>
      <c r="P62" s="89"/>
      <c r="Q62" s="323" t="s">
        <v>747</v>
      </c>
      <c r="R62" s="329" t="s">
        <v>748</v>
      </c>
      <c r="S62" s="324" t="s">
        <v>749</v>
      </c>
      <c r="T62" s="324" t="s">
        <v>3855</v>
      </c>
      <c r="U62" s="311" t="s">
        <v>3856</v>
      </c>
      <c r="V62" s="311" t="s">
        <v>5511</v>
      </c>
      <c r="W62" s="313"/>
      <c r="AA62" s="314">
        <f>IF(OR(J62="Fail",ISBLANK(J62)),INDEX('Issue Code Table'!C:C,MATCH(N:N,'Issue Code Table'!A:A,0)),IF(M62="Critical",6,IF(M62="Significant",5,IF(M62="Moderate",3,2))))</f>
        <v>4</v>
      </c>
    </row>
    <row r="63" spans="1:27" s="73" customFormat="1" ht="146.25" customHeight="1" x14ac:dyDescent="0.25">
      <c r="A63" s="298" t="s">
        <v>5512</v>
      </c>
      <c r="B63" s="299" t="s">
        <v>753</v>
      </c>
      <c r="C63" s="300" t="s">
        <v>754</v>
      </c>
      <c r="D63" s="300" t="s">
        <v>193</v>
      </c>
      <c r="E63" s="300" t="s">
        <v>3858</v>
      </c>
      <c r="F63" s="300" t="s">
        <v>3859</v>
      </c>
      <c r="G63" s="300" t="s">
        <v>3860</v>
      </c>
      <c r="H63" s="300" t="s">
        <v>758</v>
      </c>
      <c r="I63" s="301"/>
      <c r="J63" s="331"/>
      <c r="K63" s="331" t="s">
        <v>759</v>
      </c>
      <c r="L63" s="331"/>
      <c r="M63" s="305" t="s">
        <v>159</v>
      </c>
      <c r="N63" s="306" t="s">
        <v>760</v>
      </c>
      <c r="O63" s="307" t="s">
        <v>761</v>
      </c>
      <c r="P63" s="89"/>
      <c r="Q63" s="323" t="s">
        <v>762</v>
      </c>
      <c r="R63" s="323" t="s">
        <v>763</v>
      </c>
      <c r="S63" s="324" t="s">
        <v>764</v>
      </c>
      <c r="T63" s="324" t="s">
        <v>3861</v>
      </c>
      <c r="U63" s="311" t="s">
        <v>3862</v>
      </c>
      <c r="V63" s="311" t="s">
        <v>5513</v>
      </c>
      <c r="W63" s="313" t="s">
        <v>219</v>
      </c>
      <c r="AA63" s="314">
        <f>IF(OR(J63="Fail",ISBLANK(J63)),INDEX('Issue Code Table'!C:C,MATCH(N:N,'Issue Code Table'!A:A,0)),IF(M63="Critical",6,IF(M63="Significant",5,IF(M63="Moderate",3,2))))</f>
        <v>6</v>
      </c>
    </row>
    <row r="64" spans="1:27" s="73" customFormat="1" ht="137.5" x14ac:dyDescent="0.25">
      <c r="A64" s="298" t="s">
        <v>5514</v>
      </c>
      <c r="B64" s="299" t="s">
        <v>753</v>
      </c>
      <c r="C64" s="300" t="s">
        <v>754</v>
      </c>
      <c r="D64" s="300" t="s">
        <v>193</v>
      </c>
      <c r="E64" s="300" t="s">
        <v>3864</v>
      </c>
      <c r="F64" s="300" t="s">
        <v>3865</v>
      </c>
      <c r="G64" s="300" t="s">
        <v>3866</v>
      </c>
      <c r="H64" s="300" t="s">
        <v>771</v>
      </c>
      <c r="I64" s="301"/>
      <c r="J64" s="331"/>
      <c r="K64" s="331" t="s">
        <v>772</v>
      </c>
      <c r="L64" s="331"/>
      <c r="M64" s="305" t="s">
        <v>159</v>
      </c>
      <c r="N64" s="306" t="s">
        <v>760</v>
      </c>
      <c r="O64" s="307" t="s">
        <v>761</v>
      </c>
      <c r="P64" s="89"/>
      <c r="Q64" s="323" t="s">
        <v>762</v>
      </c>
      <c r="R64" s="323" t="s">
        <v>773</v>
      </c>
      <c r="S64" s="324" t="s">
        <v>764</v>
      </c>
      <c r="T64" s="324" t="s">
        <v>3867</v>
      </c>
      <c r="U64" s="311" t="s">
        <v>3868</v>
      </c>
      <c r="V64" s="311" t="s">
        <v>5515</v>
      </c>
      <c r="W64" s="313" t="s">
        <v>219</v>
      </c>
      <c r="AA64" s="314">
        <f>IF(OR(J64="Fail",ISBLANK(J64)),INDEX('Issue Code Table'!C:C,MATCH(N:N,'Issue Code Table'!A:A,0)),IF(M64="Critical",6,IF(M64="Significant",5,IF(M64="Moderate",3,2))))</f>
        <v>6</v>
      </c>
    </row>
    <row r="65" spans="1:27" s="73" customFormat="1" ht="137.5" x14ac:dyDescent="0.25">
      <c r="A65" s="298" t="s">
        <v>5516</v>
      </c>
      <c r="B65" s="299" t="s">
        <v>753</v>
      </c>
      <c r="C65" s="300" t="s">
        <v>754</v>
      </c>
      <c r="D65" s="300" t="s">
        <v>193</v>
      </c>
      <c r="E65" s="300" t="s">
        <v>3870</v>
      </c>
      <c r="F65" s="300" t="s">
        <v>3871</v>
      </c>
      <c r="G65" s="300" t="s">
        <v>3872</v>
      </c>
      <c r="H65" s="300" t="s">
        <v>780</v>
      </c>
      <c r="I65" s="301"/>
      <c r="J65" s="331"/>
      <c r="K65" s="331" t="s">
        <v>781</v>
      </c>
      <c r="L65" s="331"/>
      <c r="M65" s="305" t="s">
        <v>159</v>
      </c>
      <c r="N65" s="306" t="s">
        <v>760</v>
      </c>
      <c r="O65" s="307" t="s">
        <v>761</v>
      </c>
      <c r="P65" s="89"/>
      <c r="Q65" s="323" t="s">
        <v>762</v>
      </c>
      <c r="R65" s="323" t="s">
        <v>782</v>
      </c>
      <c r="S65" s="324" t="s">
        <v>764</v>
      </c>
      <c r="T65" s="324" t="s">
        <v>3873</v>
      </c>
      <c r="U65" s="311" t="s">
        <v>3874</v>
      </c>
      <c r="V65" s="311" t="s">
        <v>5517</v>
      </c>
      <c r="W65" s="313" t="s">
        <v>219</v>
      </c>
      <c r="AA65" s="314">
        <f>IF(OR(J65="Fail",ISBLANK(J65)),INDEX('Issue Code Table'!C:C,MATCH(N:N,'Issue Code Table'!A:A,0)),IF(M65="Critical",6,IF(M65="Significant",5,IF(M65="Moderate",3,2))))</f>
        <v>6</v>
      </c>
    </row>
    <row r="66" spans="1:27" s="73" customFormat="1" ht="300" x14ac:dyDescent="0.25">
      <c r="A66" s="298" t="s">
        <v>5518</v>
      </c>
      <c r="B66" s="299" t="s">
        <v>191</v>
      </c>
      <c r="C66" s="300" t="s">
        <v>192</v>
      </c>
      <c r="D66" s="300" t="s">
        <v>193</v>
      </c>
      <c r="E66" s="300" t="s">
        <v>3876</v>
      </c>
      <c r="F66" s="300" t="s">
        <v>3877</v>
      </c>
      <c r="G66" s="300" t="s">
        <v>3878</v>
      </c>
      <c r="H66" s="300" t="s">
        <v>789</v>
      </c>
      <c r="I66" s="301"/>
      <c r="J66" s="331"/>
      <c r="K66" s="331" t="s">
        <v>790</v>
      </c>
      <c r="L66" s="331"/>
      <c r="M66" s="305" t="s">
        <v>159</v>
      </c>
      <c r="N66" s="306" t="s">
        <v>686</v>
      </c>
      <c r="O66" s="307" t="s">
        <v>687</v>
      </c>
      <c r="P66" s="89"/>
      <c r="Q66" s="323" t="s">
        <v>762</v>
      </c>
      <c r="R66" s="323" t="s">
        <v>791</v>
      </c>
      <c r="S66" s="324" t="s">
        <v>792</v>
      </c>
      <c r="T66" s="324" t="s">
        <v>3675</v>
      </c>
      <c r="U66" s="311" t="s">
        <v>3879</v>
      </c>
      <c r="V66" s="311" t="s">
        <v>5519</v>
      </c>
      <c r="W66" s="313" t="s">
        <v>219</v>
      </c>
      <c r="AA66" s="314">
        <f>IF(OR(J66="Fail",ISBLANK(J66)),INDEX('Issue Code Table'!C:C,MATCH(N:N,'Issue Code Table'!A:A,0)),IF(M66="Critical",6,IF(M66="Significant",5,IF(M66="Moderate",3,2))))</f>
        <v>5</v>
      </c>
    </row>
    <row r="67" spans="1:27" s="73" customFormat="1" ht="362.5" x14ac:dyDescent="0.25">
      <c r="A67" s="298" t="s">
        <v>5520</v>
      </c>
      <c r="B67" s="299" t="s">
        <v>191</v>
      </c>
      <c r="C67" s="300" t="s">
        <v>192</v>
      </c>
      <c r="D67" s="300" t="s">
        <v>193</v>
      </c>
      <c r="E67" s="300" t="s">
        <v>796</v>
      </c>
      <c r="F67" s="300" t="s">
        <v>3881</v>
      </c>
      <c r="G67" s="300" t="s">
        <v>3882</v>
      </c>
      <c r="H67" s="300" t="s">
        <v>798</v>
      </c>
      <c r="I67" s="301"/>
      <c r="J67" s="331"/>
      <c r="K67" s="331" t="s">
        <v>799</v>
      </c>
      <c r="L67" s="331"/>
      <c r="M67" s="305" t="s">
        <v>159</v>
      </c>
      <c r="N67" s="306" t="s">
        <v>213</v>
      </c>
      <c r="O67" s="307" t="s">
        <v>214</v>
      </c>
      <c r="P67" s="89"/>
      <c r="Q67" s="323" t="s">
        <v>762</v>
      </c>
      <c r="R67" s="323" t="s">
        <v>800</v>
      </c>
      <c r="S67" s="324" t="s">
        <v>801</v>
      </c>
      <c r="T67" s="324" t="s">
        <v>3675</v>
      </c>
      <c r="U67" s="311" t="s">
        <v>3883</v>
      </c>
      <c r="V67" s="311" t="s">
        <v>5521</v>
      </c>
      <c r="W67" s="313" t="s">
        <v>219</v>
      </c>
      <c r="AA67" s="314">
        <f>IF(OR(J67="Fail",ISBLANK(J67)),INDEX('Issue Code Table'!C:C,MATCH(N:N,'Issue Code Table'!A:A,0)),IF(M67="Critical",6,IF(M67="Significant",5,IF(M67="Moderate",3,2))))</f>
        <v>5</v>
      </c>
    </row>
    <row r="68" spans="1:27" s="73" customFormat="1" ht="150" x14ac:dyDescent="0.25">
      <c r="A68" s="298" t="s">
        <v>5522</v>
      </c>
      <c r="B68" s="332" t="s">
        <v>805</v>
      </c>
      <c r="C68" s="300" t="s">
        <v>806</v>
      </c>
      <c r="D68" s="300" t="s">
        <v>193</v>
      </c>
      <c r="E68" s="300" t="s">
        <v>3885</v>
      </c>
      <c r="F68" s="300" t="s">
        <v>3886</v>
      </c>
      <c r="G68" s="300" t="s">
        <v>3887</v>
      </c>
      <c r="H68" s="300" t="s">
        <v>810</v>
      </c>
      <c r="I68" s="301"/>
      <c r="J68" s="331"/>
      <c r="K68" s="331" t="s">
        <v>811</v>
      </c>
      <c r="L68" s="331"/>
      <c r="M68" s="305" t="s">
        <v>159</v>
      </c>
      <c r="N68" s="306" t="s">
        <v>186</v>
      </c>
      <c r="O68" s="307" t="s">
        <v>187</v>
      </c>
      <c r="P68" s="89"/>
      <c r="Q68" s="323" t="s">
        <v>762</v>
      </c>
      <c r="R68" s="323" t="s">
        <v>812</v>
      </c>
      <c r="S68" s="324" t="s">
        <v>813</v>
      </c>
      <c r="T68" s="324" t="s">
        <v>3888</v>
      </c>
      <c r="U68" s="311" t="s">
        <v>3889</v>
      </c>
      <c r="V68" s="311" t="s">
        <v>5523</v>
      </c>
      <c r="W68" s="313" t="s">
        <v>219</v>
      </c>
      <c r="AA68" s="314">
        <f>IF(OR(J68="Fail",ISBLANK(J68)),INDEX('Issue Code Table'!C:C,MATCH(N:N,'Issue Code Table'!A:A,0)),IF(M68="Critical",6,IF(M68="Significant",5,IF(M68="Moderate",3,2))))</f>
        <v>6</v>
      </c>
    </row>
    <row r="69" spans="1:27" s="73" customFormat="1" ht="150" x14ac:dyDescent="0.25">
      <c r="A69" s="298" t="s">
        <v>5524</v>
      </c>
      <c r="B69" s="332" t="s">
        <v>327</v>
      </c>
      <c r="C69" s="300" t="s">
        <v>817</v>
      </c>
      <c r="D69" s="300" t="s">
        <v>193</v>
      </c>
      <c r="E69" s="300" t="s">
        <v>3891</v>
      </c>
      <c r="F69" s="300" t="s">
        <v>3892</v>
      </c>
      <c r="G69" s="300" t="s">
        <v>3893</v>
      </c>
      <c r="H69" s="300" t="s">
        <v>821</v>
      </c>
      <c r="I69" s="301"/>
      <c r="J69" s="331"/>
      <c r="K69" s="331" t="s">
        <v>822</v>
      </c>
      <c r="L69" s="331"/>
      <c r="M69" s="305" t="s">
        <v>199</v>
      </c>
      <c r="N69" s="306" t="s">
        <v>665</v>
      </c>
      <c r="O69" s="307" t="s">
        <v>666</v>
      </c>
      <c r="P69" s="89"/>
      <c r="Q69" s="323" t="s">
        <v>823</v>
      </c>
      <c r="R69" s="323" t="s">
        <v>824</v>
      </c>
      <c r="S69" s="324" t="s">
        <v>825</v>
      </c>
      <c r="T69" s="324" t="s">
        <v>3894</v>
      </c>
      <c r="U69" s="311" t="s">
        <v>3895</v>
      </c>
      <c r="V69" s="311" t="s">
        <v>5525</v>
      </c>
      <c r="W69" s="313"/>
      <c r="AA69" s="314">
        <f>IF(OR(J69="Fail",ISBLANK(J69)),INDEX('Issue Code Table'!C:C,MATCH(N:N,'Issue Code Table'!A:A,0)),IF(M69="Critical",6,IF(M69="Significant",5,IF(M69="Moderate",3,2))))</f>
        <v>4</v>
      </c>
    </row>
    <row r="70" spans="1:27" s="73" customFormat="1" ht="112.5" x14ac:dyDescent="0.25">
      <c r="A70" s="298" t="s">
        <v>5526</v>
      </c>
      <c r="B70" s="332" t="s">
        <v>327</v>
      </c>
      <c r="C70" s="300" t="s">
        <v>328</v>
      </c>
      <c r="D70" s="300" t="s">
        <v>193</v>
      </c>
      <c r="E70" s="300" t="s">
        <v>3897</v>
      </c>
      <c r="F70" s="300" t="s">
        <v>3898</v>
      </c>
      <c r="G70" s="300" t="s">
        <v>3899</v>
      </c>
      <c r="H70" s="300" t="s">
        <v>832</v>
      </c>
      <c r="I70" s="301"/>
      <c r="J70" s="331"/>
      <c r="K70" s="331" t="s">
        <v>833</v>
      </c>
      <c r="L70" s="331"/>
      <c r="M70" s="305" t="s">
        <v>199</v>
      </c>
      <c r="N70" s="306" t="s">
        <v>665</v>
      </c>
      <c r="O70" s="307" t="s">
        <v>666</v>
      </c>
      <c r="P70" s="89"/>
      <c r="Q70" s="323" t="s">
        <v>823</v>
      </c>
      <c r="R70" s="323" t="s">
        <v>834</v>
      </c>
      <c r="S70" s="324" t="s">
        <v>835</v>
      </c>
      <c r="T70" s="324" t="s">
        <v>3900</v>
      </c>
      <c r="U70" s="311" t="s">
        <v>3901</v>
      </c>
      <c r="V70" s="311" t="s">
        <v>5527</v>
      </c>
      <c r="W70" s="313"/>
      <c r="AA70" s="314">
        <f>IF(OR(J70="Fail",ISBLANK(J70)),INDEX('Issue Code Table'!C:C,MATCH(N:N,'Issue Code Table'!A:A,0)),IF(M70="Critical",6,IF(M70="Significant",5,IF(M70="Moderate",3,2))))</f>
        <v>4</v>
      </c>
    </row>
    <row r="71" spans="1:27" s="73" customFormat="1" ht="112.5" x14ac:dyDescent="0.25">
      <c r="A71" s="298" t="s">
        <v>5528</v>
      </c>
      <c r="B71" s="299" t="s">
        <v>839</v>
      </c>
      <c r="C71" s="299" t="s">
        <v>840</v>
      </c>
      <c r="D71" s="300" t="s">
        <v>193</v>
      </c>
      <c r="E71" s="300" t="s">
        <v>841</v>
      </c>
      <c r="F71" s="300" t="s">
        <v>3904</v>
      </c>
      <c r="G71" s="300" t="s">
        <v>3905</v>
      </c>
      <c r="H71" s="300" t="s">
        <v>844</v>
      </c>
      <c r="I71" s="301"/>
      <c r="J71" s="331"/>
      <c r="K71" s="331" t="s">
        <v>845</v>
      </c>
      <c r="L71" s="331"/>
      <c r="M71" s="305" t="s">
        <v>199</v>
      </c>
      <c r="N71" s="306" t="s">
        <v>297</v>
      </c>
      <c r="O71" s="307" t="s">
        <v>298</v>
      </c>
      <c r="P71" s="89"/>
      <c r="Q71" s="323" t="s">
        <v>823</v>
      </c>
      <c r="R71" s="323" t="s">
        <v>846</v>
      </c>
      <c r="S71" s="324" t="s">
        <v>847</v>
      </c>
      <c r="T71" s="324" t="s">
        <v>3906</v>
      </c>
      <c r="U71" s="311" t="s">
        <v>3907</v>
      </c>
      <c r="V71" s="311" t="s">
        <v>5529</v>
      </c>
      <c r="W71" s="313"/>
      <c r="AA71" s="314">
        <f>IF(OR(J71="Fail",ISBLANK(J71)),INDEX('Issue Code Table'!C:C,MATCH(N:N,'Issue Code Table'!A:A,0)),IF(M71="Critical",6,IF(M71="Significant",5,IF(M71="Moderate",3,2))))</f>
        <v>4</v>
      </c>
    </row>
    <row r="72" spans="1:27" s="73" customFormat="1" ht="200" x14ac:dyDescent="0.25">
      <c r="A72" s="298" t="s">
        <v>5530</v>
      </c>
      <c r="B72" s="299" t="s">
        <v>851</v>
      </c>
      <c r="C72" s="300" t="s">
        <v>852</v>
      </c>
      <c r="D72" s="300" t="s">
        <v>193</v>
      </c>
      <c r="E72" s="300" t="s">
        <v>853</v>
      </c>
      <c r="F72" s="300" t="s">
        <v>854</v>
      </c>
      <c r="G72" s="300" t="s">
        <v>3909</v>
      </c>
      <c r="H72" s="300" t="s">
        <v>856</v>
      </c>
      <c r="I72" s="301"/>
      <c r="J72" s="331"/>
      <c r="K72" s="331" t="s">
        <v>857</v>
      </c>
      <c r="L72" s="331" t="s">
        <v>858</v>
      </c>
      <c r="M72" s="305" t="s">
        <v>402</v>
      </c>
      <c r="N72" s="306" t="s">
        <v>3910</v>
      </c>
      <c r="O72" s="307" t="s">
        <v>3911</v>
      </c>
      <c r="P72" s="89"/>
      <c r="Q72" s="323" t="s">
        <v>823</v>
      </c>
      <c r="R72" s="323" t="s">
        <v>861</v>
      </c>
      <c r="S72" s="324" t="s">
        <v>862</v>
      </c>
      <c r="T72" s="324" t="s">
        <v>3912</v>
      </c>
      <c r="U72" s="311" t="s">
        <v>3913</v>
      </c>
      <c r="V72" s="311" t="s">
        <v>5531</v>
      </c>
      <c r="W72" s="313"/>
      <c r="AA72" s="314">
        <f>IF(OR(J72="Fail",ISBLANK(J72)),INDEX('Issue Code Table'!C:C,MATCH(N:N,'Issue Code Table'!A:A,0)),IF(M72="Critical",6,IF(M72="Significant",5,IF(M72="Moderate",3,2))))</f>
        <v>1</v>
      </c>
    </row>
    <row r="73" spans="1:27" s="73" customFormat="1" ht="100" x14ac:dyDescent="0.25">
      <c r="A73" s="298" t="s">
        <v>5532</v>
      </c>
      <c r="B73" s="299" t="s">
        <v>851</v>
      </c>
      <c r="C73" s="300" t="s">
        <v>852</v>
      </c>
      <c r="D73" s="300" t="s">
        <v>193</v>
      </c>
      <c r="E73" s="300" t="s">
        <v>866</v>
      </c>
      <c r="F73" s="300" t="s">
        <v>867</v>
      </c>
      <c r="G73" s="300" t="s">
        <v>3915</v>
      </c>
      <c r="H73" s="300" t="s">
        <v>869</v>
      </c>
      <c r="I73" s="301"/>
      <c r="J73" s="331"/>
      <c r="K73" s="331" t="s">
        <v>870</v>
      </c>
      <c r="L73" s="331"/>
      <c r="M73" s="305" t="s">
        <v>402</v>
      </c>
      <c r="N73" s="306" t="s">
        <v>3910</v>
      </c>
      <c r="O73" s="307" t="s">
        <v>3911</v>
      </c>
      <c r="P73" s="89"/>
      <c r="Q73" s="323" t="s">
        <v>823</v>
      </c>
      <c r="R73" s="323" t="s">
        <v>871</v>
      </c>
      <c r="S73" s="324" t="s">
        <v>872</v>
      </c>
      <c r="T73" s="324" t="s">
        <v>3916</v>
      </c>
      <c r="U73" s="311" t="s">
        <v>3917</v>
      </c>
      <c r="V73" s="311" t="s">
        <v>5533</v>
      </c>
      <c r="W73" s="313"/>
      <c r="AA73" s="314">
        <f>IF(OR(J73="Fail",ISBLANK(J73)),INDEX('Issue Code Table'!C:C,MATCH(N:N,'Issue Code Table'!A:A,0)),IF(M73="Critical",6,IF(M73="Significant",5,IF(M73="Moderate",3,2))))</f>
        <v>1</v>
      </c>
    </row>
    <row r="74" spans="1:27" s="73" customFormat="1" ht="112.5" x14ac:dyDescent="0.25">
      <c r="A74" s="298" t="s">
        <v>5534</v>
      </c>
      <c r="B74" s="299" t="s">
        <v>191</v>
      </c>
      <c r="C74" s="300" t="s">
        <v>192</v>
      </c>
      <c r="D74" s="300" t="s">
        <v>193</v>
      </c>
      <c r="E74" s="300" t="s">
        <v>876</v>
      </c>
      <c r="F74" s="300" t="s">
        <v>3919</v>
      </c>
      <c r="G74" s="300" t="s">
        <v>3920</v>
      </c>
      <c r="H74" s="300" t="s">
        <v>879</v>
      </c>
      <c r="I74" s="301"/>
      <c r="J74" s="331"/>
      <c r="K74" s="331" t="s">
        <v>880</v>
      </c>
      <c r="L74" s="331" t="s">
        <v>881</v>
      </c>
      <c r="M74" s="305" t="s">
        <v>402</v>
      </c>
      <c r="N74" s="306" t="s">
        <v>882</v>
      </c>
      <c r="O74" s="307" t="s">
        <v>883</v>
      </c>
      <c r="P74" s="89"/>
      <c r="Q74" s="323" t="s">
        <v>823</v>
      </c>
      <c r="R74" s="323" t="s">
        <v>884</v>
      </c>
      <c r="S74" s="324" t="s">
        <v>885</v>
      </c>
      <c r="T74" s="324" t="s">
        <v>3921</v>
      </c>
      <c r="U74" s="311" t="s">
        <v>3922</v>
      </c>
      <c r="V74" s="311" t="s">
        <v>5535</v>
      </c>
      <c r="W74" s="313"/>
      <c r="AA74" s="314">
        <f>IF(OR(J74="Fail",ISBLANK(J74)),INDEX('Issue Code Table'!C:C,MATCH(N:N,'Issue Code Table'!A:A,0)),IF(M74="Critical",6,IF(M74="Significant",5,IF(M74="Moderate",3,2))))</f>
        <v>1</v>
      </c>
    </row>
    <row r="75" spans="1:27" s="73" customFormat="1" ht="337.5" x14ac:dyDescent="0.25">
      <c r="A75" s="298" t="s">
        <v>5536</v>
      </c>
      <c r="B75" s="299" t="s">
        <v>839</v>
      </c>
      <c r="C75" s="299" t="s">
        <v>840</v>
      </c>
      <c r="D75" s="300" t="s">
        <v>193</v>
      </c>
      <c r="E75" s="300" t="s">
        <v>889</v>
      </c>
      <c r="F75" s="300" t="s">
        <v>3924</v>
      </c>
      <c r="G75" s="300" t="s">
        <v>3925</v>
      </c>
      <c r="H75" s="300" t="s">
        <v>892</v>
      </c>
      <c r="I75" s="301"/>
      <c r="J75" s="331"/>
      <c r="K75" s="331" t="s">
        <v>893</v>
      </c>
      <c r="L75" s="331"/>
      <c r="M75" s="305" t="s">
        <v>199</v>
      </c>
      <c r="N75" s="306" t="s">
        <v>665</v>
      </c>
      <c r="O75" s="307" t="s">
        <v>666</v>
      </c>
      <c r="P75" s="89"/>
      <c r="Q75" s="323" t="s">
        <v>823</v>
      </c>
      <c r="R75" s="323" t="s">
        <v>894</v>
      </c>
      <c r="S75" s="324" t="s">
        <v>895</v>
      </c>
      <c r="T75" s="324" t="s">
        <v>3926</v>
      </c>
      <c r="U75" s="311" t="s">
        <v>3927</v>
      </c>
      <c r="V75" s="311" t="s">
        <v>5537</v>
      </c>
      <c r="W75" s="313"/>
      <c r="AA75" s="314">
        <f>IF(OR(J75="Fail",ISBLANK(J75)),INDEX('Issue Code Table'!C:C,MATCH(N:N,'Issue Code Table'!A:A,0)),IF(M75="Critical",6,IF(M75="Significant",5,IF(M75="Moderate",3,2))))</f>
        <v>4</v>
      </c>
    </row>
    <row r="76" spans="1:27" s="73" customFormat="1" ht="409.5" x14ac:dyDescent="0.25">
      <c r="A76" s="298" t="s">
        <v>5538</v>
      </c>
      <c r="B76" s="299" t="s">
        <v>753</v>
      </c>
      <c r="C76" s="300" t="s">
        <v>754</v>
      </c>
      <c r="D76" s="300" t="s">
        <v>193</v>
      </c>
      <c r="E76" s="300" t="s">
        <v>3929</v>
      </c>
      <c r="F76" s="300" t="s">
        <v>3930</v>
      </c>
      <c r="G76" s="300" t="s">
        <v>3931</v>
      </c>
      <c r="H76" s="300" t="s">
        <v>902</v>
      </c>
      <c r="I76" s="301"/>
      <c r="J76" s="331"/>
      <c r="K76" s="331" t="s">
        <v>903</v>
      </c>
      <c r="L76" s="331"/>
      <c r="M76" s="305" t="s">
        <v>159</v>
      </c>
      <c r="N76" s="306" t="s">
        <v>186</v>
      </c>
      <c r="O76" s="307" t="s">
        <v>187</v>
      </c>
      <c r="P76" s="89"/>
      <c r="Q76" s="323" t="s">
        <v>904</v>
      </c>
      <c r="R76" s="323" t="s">
        <v>905</v>
      </c>
      <c r="S76" s="324" t="s">
        <v>906</v>
      </c>
      <c r="T76" s="324" t="s">
        <v>3932</v>
      </c>
      <c r="U76" s="311" t="s">
        <v>3933</v>
      </c>
      <c r="V76" s="311" t="s">
        <v>5539</v>
      </c>
      <c r="W76" s="313" t="s">
        <v>219</v>
      </c>
      <c r="AA76" s="314">
        <f>IF(OR(J76="Fail",ISBLANK(J76)),INDEX('Issue Code Table'!C:C,MATCH(N:N,'Issue Code Table'!A:A,0)),IF(M76="Critical",6,IF(M76="Significant",5,IF(M76="Moderate",3,2))))</f>
        <v>6</v>
      </c>
    </row>
    <row r="77" spans="1:27" s="73" customFormat="1" ht="409.5" x14ac:dyDescent="0.25">
      <c r="A77" s="298" t="s">
        <v>5540</v>
      </c>
      <c r="B77" s="299" t="s">
        <v>753</v>
      </c>
      <c r="C77" s="300" t="s">
        <v>754</v>
      </c>
      <c r="D77" s="300" t="s">
        <v>193</v>
      </c>
      <c r="E77" s="300" t="s">
        <v>3935</v>
      </c>
      <c r="F77" s="300" t="s">
        <v>3936</v>
      </c>
      <c r="G77" s="300" t="s">
        <v>3937</v>
      </c>
      <c r="H77" s="300" t="s">
        <v>913</v>
      </c>
      <c r="I77" s="301"/>
      <c r="J77" s="331"/>
      <c r="K77" s="331" t="s">
        <v>914</v>
      </c>
      <c r="L77" s="331"/>
      <c r="M77" s="305" t="s">
        <v>159</v>
      </c>
      <c r="N77" s="306" t="s">
        <v>186</v>
      </c>
      <c r="O77" s="307" t="s">
        <v>187</v>
      </c>
      <c r="P77" s="89"/>
      <c r="Q77" s="323" t="s">
        <v>904</v>
      </c>
      <c r="R77" s="323" t="s">
        <v>915</v>
      </c>
      <c r="S77" s="324" t="s">
        <v>906</v>
      </c>
      <c r="T77" s="324" t="s">
        <v>3938</v>
      </c>
      <c r="U77" s="311" t="s">
        <v>3939</v>
      </c>
      <c r="V77" s="311" t="s">
        <v>5541</v>
      </c>
      <c r="W77" s="313" t="s">
        <v>219</v>
      </c>
      <c r="AA77" s="314">
        <f>IF(OR(J77="Fail",ISBLANK(J77)),INDEX('Issue Code Table'!C:C,MATCH(N:N,'Issue Code Table'!A:A,0)),IF(M77="Critical",6,IF(M77="Significant",5,IF(M77="Moderate",3,2))))</f>
        <v>6</v>
      </c>
    </row>
    <row r="78" spans="1:27" s="73" customFormat="1" ht="137.5" x14ac:dyDescent="0.25">
      <c r="A78" s="298" t="s">
        <v>5542</v>
      </c>
      <c r="B78" s="299" t="s">
        <v>753</v>
      </c>
      <c r="C78" s="300" t="s">
        <v>754</v>
      </c>
      <c r="D78" s="300" t="s">
        <v>193</v>
      </c>
      <c r="E78" s="300" t="s">
        <v>3941</v>
      </c>
      <c r="F78" s="300" t="s">
        <v>3942</v>
      </c>
      <c r="G78" s="300" t="s">
        <v>3943</v>
      </c>
      <c r="H78" s="300" t="s">
        <v>922</v>
      </c>
      <c r="I78" s="301"/>
      <c r="J78" s="331"/>
      <c r="K78" s="331" t="s">
        <v>923</v>
      </c>
      <c r="L78" s="331"/>
      <c r="M78" s="305" t="s">
        <v>159</v>
      </c>
      <c r="N78" s="306" t="s">
        <v>760</v>
      </c>
      <c r="O78" s="307" t="s">
        <v>761</v>
      </c>
      <c r="P78" s="89"/>
      <c r="Q78" s="323" t="s">
        <v>904</v>
      </c>
      <c r="R78" s="323" t="s">
        <v>924</v>
      </c>
      <c r="S78" s="324" t="s">
        <v>925</v>
      </c>
      <c r="T78" s="324" t="s">
        <v>3944</v>
      </c>
      <c r="U78" s="311" t="s">
        <v>3945</v>
      </c>
      <c r="V78" s="311" t="s">
        <v>5543</v>
      </c>
      <c r="W78" s="313" t="s">
        <v>219</v>
      </c>
      <c r="AA78" s="314">
        <f>IF(OR(J78="Fail",ISBLANK(J78)),INDEX('Issue Code Table'!C:C,MATCH(N:N,'Issue Code Table'!A:A,0)),IF(M78="Critical",6,IF(M78="Significant",5,IF(M78="Moderate",3,2))))</f>
        <v>6</v>
      </c>
    </row>
    <row r="79" spans="1:27" s="73" customFormat="1" ht="162.5" x14ac:dyDescent="0.25">
      <c r="A79" s="298" t="s">
        <v>5544</v>
      </c>
      <c r="B79" s="324" t="s">
        <v>929</v>
      </c>
      <c r="C79" s="300" t="s">
        <v>930</v>
      </c>
      <c r="D79" s="300" t="s">
        <v>193</v>
      </c>
      <c r="E79" s="300" t="s">
        <v>931</v>
      </c>
      <c r="F79" s="300" t="s">
        <v>3947</v>
      </c>
      <c r="G79" s="300" t="s">
        <v>3948</v>
      </c>
      <c r="H79" s="300" t="s">
        <v>934</v>
      </c>
      <c r="I79" s="301"/>
      <c r="J79" s="331"/>
      <c r="K79" s="331" t="s">
        <v>935</v>
      </c>
      <c r="L79" s="331" t="s">
        <v>936</v>
      </c>
      <c r="M79" s="305" t="s">
        <v>199</v>
      </c>
      <c r="N79" s="306" t="s">
        <v>937</v>
      </c>
      <c r="O79" s="307" t="s">
        <v>938</v>
      </c>
      <c r="P79" s="89"/>
      <c r="Q79" s="323" t="s">
        <v>939</v>
      </c>
      <c r="R79" s="323" t="s">
        <v>940</v>
      </c>
      <c r="S79" s="324" t="s">
        <v>941</v>
      </c>
      <c r="T79" s="324" t="s">
        <v>3949</v>
      </c>
      <c r="U79" s="311" t="s">
        <v>3950</v>
      </c>
      <c r="V79" s="311" t="s">
        <v>5545</v>
      </c>
      <c r="W79" s="313"/>
      <c r="AA79" s="314">
        <f>IF(OR(J79="Fail",ISBLANK(J79)),INDEX('Issue Code Table'!C:C,MATCH(N:N,'Issue Code Table'!A:A,0)),IF(M79="Critical",6,IF(M79="Significant",5,IF(M79="Moderate",3,2))))</f>
        <v>4</v>
      </c>
    </row>
    <row r="80" spans="1:27" s="73" customFormat="1" ht="163.5" customHeight="1" x14ac:dyDescent="0.25">
      <c r="A80" s="298" t="s">
        <v>5546</v>
      </c>
      <c r="B80" s="332" t="s">
        <v>805</v>
      </c>
      <c r="C80" s="300" t="s">
        <v>806</v>
      </c>
      <c r="D80" s="300" t="s">
        <v>193</v>
      </c>
      <c r="E80" s="300" t="s">
        <v>3952</v>
      </c>
      <c r="F80" s="300" t="s">
        <v>3953</v>
      </c>
      <c r="G80" s="300" t="s">
        <v>3954</v>
      </c>
      <c r="H80" s="300" t="s">
        <v>948</v>
      </c>
      <c r="I80" s="301"/>
      <c r="J80" s="331"/>
      <c r="K80" s="331" t="s">
        <v>949</v>
      </c>
      <c r="L80" s="331"/>
      <c r="M80" s="305" t="s">
        <v>159</v>
      </c>
      <c r="N80" s="306" t="s">
        <v>186</v>
      </c>
      <c r="O80" s="307" t="s">
        <v>187</v>
      </c>
      <c r="P80" s="89"/>
      <c r="Q80" s="323" t="s">
        <v>939</v>
      </c>
      <c r="R80" s="323" t="s">
        <v>950</v>
      </c>
      <c r="S80" s="324" t="s">
        <v>906</v>
      </c>
      <c r="T80" s="324" t="s">
        <v>3955</v>
      </c>
      <c r="U80" s="311" t="s">
        <v>3956</v>
      </c>
      <c r="V80" s="311" t="s">
        <v>5547</v>
      </c>
      <c r="W80" s="313" t="s">
        <v>219</v>
      </c>
      <c r="AA80" s="314">
        <f>IF(OR(J80="Fail",ISBLANK(J80)),INDEX('Issue Code Table'!C:C,MATCH(N:N,'Issue Code Table'!A:A,0)),IF(M80="Critical",6,IF(M80="Significant",5,IF(M80="Moderate",3,2))))</f>
        <v>6</v>
      </c>
    </row>
    <row r="81" spans="1:27" s="73" customFormat="1" ht="409.5" x14ac:dyDescent="0.25">
      <c r="A81" s="298" t="s">
        <v>5548</v>
      </c>
      <c r="B81" s="332" t="s">
        <v>805</v>
      </c>
      <c r="C81" s="300" t="s">
        <v>806</v>
      </c>
      <c r="D81" s="300" t="s">
        <v>193</v>
      </c>
      <c r="E81" s="300" t="s">
        <v>3958</v>
      </c>
      <c r="F81" s="300" t="s">
        <v>3959</v>
      </c>
      <c r="G81" s="300" t="s">
        <v>3960</v>
      </c>
      <c r="H81" s="300" t="s">
        <v>957</v>
      </c>
      <c r="I81" s="301"/>
      <c r="J81" s="331"/>
      <c r="K81" s="331" t="s">
        <v>958</v>
      </c>
      <c r="L81" s="331"/>
      <c r="M81" s="305" t="s">
        <v>159</v>
      </c>
      <c r="N81" s="306" t="s">
        <v>186</v>
      </c>
      <c r="O81" s="307" t="s">
        <v>187</v>
      </c>
      <c r="P81" s="89"/>
      <c r="Q81" s="323" t="s">
        <v>939</v>
      </c>
      <c r="R81" s="323" t="s">
        <v>959</v>
      </c>
      <c r="S81" s="324" t="s">
        <v>906</v>
      </c>
      <c r="T81" s="324" t="s">
        <v>3961</v>
      </c>
      <c r="U81" s="311" t="s">
        <v>3962</v>
      </c>
      <c r="V81" s="311" t="s">
        <v>5549</v>
      </c>
      <c r="W81" s="313" t="s">
        <v>219</v>
      </c>
      <c r="AA81" s="314">
        <f>IF(OR(J81="Fail",ISBLANK(J81)),INDEX('Issue Code Table'!C:C,MATCH(N:N,'Issue Code Table'!A:A,0)),IF(M81="Critical",6,IF(M81="Significant",5,IF(M81="Moderate",3,2))))</f>
        <v>6</v>
      </c>
    </row>
    <row r="82" spans="1:27" s="73" customFormat="1" ht="162.5" x14ac:dyDescent="0.25">
      <c r="A82" s="298" t="s">
        <v>5550</v>
      </c>
      <c r="B82" s="299" t="s">
        <v>929</v>
      </c>
      <c r="C82" s="300" t="s">
        <v>930</v>
      </c>
      <c r="D82" s="300" t="s">
        <v>193</v>
      </c>
      <c r="E82" s="300" t="s">
        <v>3964</v>
      </c>
      <c r="F82" s="300" t="s">
        <v>3965</v>
      </c>
      <c r="G82" s="300" t="s">
        <v>3966</v>
      </c>
      <c r="H82" s="300" t="s">
        <v>966</v>
      </c>
      <c r="I82" s="301"/>
      <c r="J82" s="331"/>
      <c r="K82" s="331" t="s">
        <v>967</v>
      </c>
      <c r="L82" s="331"/>
      <c r="M82" s="305" t="s">
        <v>199</v>
      </c>
      <c r="N82" s="306" t="s">
        <v>665</v>
      </c>
      <c r="O82" s="307" t="s">
        <v>666</v>
      </c>
      <c r="P82" s="89"/>
      <c r="Q82" s="323" t="s">
        <v>939</v>
      </c>
      <c r="R82" s="323" t="s">
        <v>968</v>
      </c>
      <c r="S82" s="324" t="s">
        <v>969</v>
      </c>
      <c r="T82" s="324" t="s">
        <v>3967</v>
      </c>
      <c r="U82" s="311" t="s">
        <v>3968</v>
      </c>
      <c r="V82" s="311" t="s">
        <v>5551</v>
      </c>
      <c r="W82" s="313"/>
      <c r="AA82" s="314">
        <f>IF(OR(J82="Fail",ISBLANK(J82)),INDEX('Issue Code Table'!C:C,MATCH(N:N,'Issue Code Table'!A:A,0)),IF(M82="Critical",6,IF(M82="Significant",5,IF(M82="Moderate",3,2))))</f>
        <v>4</v>
      </c>
    </row>
    <row r="83" spans="1:27" s="73" customFormat="1" ht="114.75" customHeight="1" x14ac:dyDescent="0.25">
      <c r="A83" s="298" t="s">
        <v>5552</v>
      </c>
      <c r="B83" s="299" t="s">
        <v>191</v>
      </c>
      <c r="C83" s="300" t="s">
        <v>192</v>
      </c>
      <c r="D83" s="300" t="s">
        <v>193</v>
      </c>
      <c r="E83" s="300" t="s">
        <v>973</v>
      </c>
      <c r="F83" s="300" t="s">
        <v>3970</v>
      </c>
      <c r="G83" s="300" t="s">
        <v>3971</v>
      </c>
      <c r="H83" s="300" t="s">
        <v>976</v>
      </c>
      <c r="I83" s="301"/>
      <c r="J83" s="331"/>
      <c r="K83" s="331" t="s">
        <v>977</v>
      </c>
      <c r="L83" s="331"/>
      <c r="M83" s="305" t="s">
        <v>159</v>
      </c>
      <c r="N83" s="306" t="s">
        <v>686</v>
      </c>
      <c r="O83" s="307" t="s">
        <v>687</v>
      </c>
      <c r="P83" s="89"/>
      <c r="Q83" s="323" t="s">
        <v>939</v>
      </c>
      <c r="R83" s="323" t="s">
        <v>978</v>
      </c>
      <c r="S83" s="324" t="s">
        <v>979</v>
      </c>
      <c r="T83" s="324" t="s">
        <v>3972</v>
      </c>
      <c r="U83" s="311" t="s">
        <v>3973</v>
      </c>
      <c r="V83" s="311" t="s">
        <v>5553</v>
      </c>
      <c r="W83" s="313" t="s">
        <v>219</v>
      </c>
      <c r="AA83" s="314">
        <f>IF(OR(J83="Fail",ISBLANK(J83)),INDEX('Issue Code Table'!C:C,MATCH(N:N,'Issue Code Table'!A:A,0)),IF(M83="Critical",6,IF(M83="Significant",5,IF(M83="Moderate",3,2))))</f>
        <v>5</v>
      </c>
    </row>
    <row r="84" spans="1:27" s="73" customFormat="1" ht="75" x14ac:dyDescent="0.25">
      <c r="A84" s="298" t="s">
        <v>5554</v>
      </c>
      <c r="B84" s="324" t="s">
        <v>304</v>
      </c>
      <c r="C84" s="300" t="s">
        <v>305</v>
      </c>
      <c r="D84" s="300" t="s">
        <v>193</v>
      </c>
      <c r="E84" s="300" t="s">
        <v>3976</v>
      </c>
      <c r="F84" s="300" t="s">
        <v>3977</v>
      </c>
      <c r="G84" s="300" t="s">
        <v>196</v>
      </c>
      <c r="H84" s="300" t="s">
        <v>985</v>
      </c>
      <c r="I84" s="301"/>
      <c r="J84" s="331"/>
      <c r="K84" s="331" t="s">
        <v>986</v>
      </c>
      <c r="L84" s="331"/>
      <c r="M84" s="305" t="s">
        <v>159</v>
      </c>
      <c r="N84" s="306" t="s">
        <v>686</v>
      </c>
      <c r="O84" s="307" t="s">
        <v>687</v>
      </c>
      <c r="P84" s="89"/>
      <c r="Q84" s="323" t="s">
        <v>987</v>
      </c>
      <c r="R84" s="323" t="s">
        <v>988</v>
      </c>
      <c r="S84" s="324" t="s">
        <v>989</v>
      </c>
      <c r="T84" s="324" t="s">
        <v>3675</v>
      </c>
      <c r="U84" s="311" t="s">
        <v>3978</v>
      </c>
      <c r="V84" s="311" t="s">
        <v>5555</v>
      </c>
      <c r="W84" s="313" t="s">
        <v>219</v>
      </c>
      <c r="AA84" s="314">
        <f>IF(OR(J84="Fail",ISBLANK(J84)),INDEX('Issue Code Table'!C:C,MATCH(N:N,'Issue Code Table'!A:A,0)),IF(M84="Critical",6,IF(M84="Significant",5,IF(M84="Moderate",3,2))))</f>
        <v>5</v>
      </c>
    </row>
    <row r="85" spans="1:27" s="73" customFormat="1" ht="162.5" x14ac:dyDescent="0.25">
      <c r="A85" s="298" t="s">
        <v>5556</v>
      </c>
      <c r="B85" s="324" t="s">
        <v>304</v>
      </c>
      <c r="C85" s="300" t="s">
        <v>305</v>
      </c>
      <c r="D85" s="300" t="s">
        <v>193</v>
      </c>
      <c r="E85" s="300" t="s">
        <v>3980</v>
      </c>
      <c r="F85" s="300" t="s">
        <v>3981</v>
      </c>
      <c r="G85" s="300" t="s">
        <v>3982</v>
      </c>
      <c r="H85" s="300" t="s">
        <v>996</v>
      </c>
      <c r="I85" s="301"/>
      <c r="J85" s="331"/>
      <c r="K85" s="331" t="s">
        <v>997</v>
      </c>
      <c r="L85" s="331"/>
      <c r="M85" s="305" t="s">
        <v>159</v>
      </c>
      <c r="N85" s="306" t="s">
        <v>686</v>
      </c>
      <c r="O85" s="307" t="s">
        <v>687</v>
      </c>
      <c r="P85" s="89"/>
      <c r="Q85" s="323" t="s">
        <v>987</v>
      </c>
      <c r="R85" s="323" t="s">
        <v>998</v>
      </c>
      <c r="S85" s="324" t="s">
        <v>999</v>
      </c>
      <c r="T85" s="324" t="s">
        <v>3983</v>
      </c>
      <c r="U85" s="311" t="s">
        <v>3984</v>
      </c>
      <c r="V85" s="311" t="s">
        <v>5557</v>
      </c>
      <c r="W85" s="313" t="s">
        <v>219</v>
      </c>
      <c r="AA85" s="314">
        <f>IF(OR(J85="Fail",ISBLANK(J85)),INDEX('Issue Code Table'!C:C,MATCH(N:N,'Issue Code Table'!A:A,0)),IF(M85="Critical",6,IF(M85="Significant",5,IF(M85="Moderate",3,2))))</f>
        <v>5</v>
      </c>
    </row>
    <row r="86" spans="1:27" s="73" customFormat="1" ht="150" x14ac:dyDescent="0.25">
      <c r="A86" s="298" t="s">
        <v>5558</v>
      </c>
      <c r="B86" s="324" t="s">
        <v>304</v>
      </c>
      <c r="C86" s="300" t="s">
        <v>305</v>
      </c>
      <c r="D86" s="300" t="s">
        <v>193</v>
      </c>
      <c r="E86" s="300" t="s">
        <v>3986</v>
      </c>
      <c r="F86" s="300" t="s">
        <v>3987</v>
      </c>
      <c r="G86" s="300" t="s">
        <v>3988</v>
      </c>
      <c r="H86" s="300" t="s">
        <v>1006</v>
      </c>
      <c r="I86" s="301"/>
      <c r="J86" s="331"/>
      <c r="K86" s="331" t="s">
        <v>1007</v>
      </c>
      <c r="L86" s="331"/>
      <c r="M86" s="305" t="s">
        <v>159</v>
      </c>
      <c r="N86" s="306" t="s">
        <v>686</v>
      </c>
      <c r="O86" s="307" t="s">
        <v>687</v>
      </c>
      <c r="P86" s="89"/>
      <c r="Q86" s="323" t="s">
        <v>987</v>
      </c>
      <c r="R86" s="323" t="s">
        <v>1008</v>
      </c>
      <c r="S86" s="324" t="s">
        <v>1009</v>
      </c>
      <c r="T86" s="324" t="s">
        <v>3989</v>
      </c>
      <c r="U86" s="311" t="s">
        <v>3990</v>
      </c>
      <c r="V86" s="311" t="s">
        <v>5559</v>
      </c>
      <c r="W86" s="313" t="s">
        <v>219</v>
      </c>
      <c r="AA86" s="314">
        <f>IF(OR(J86="Fail",ISBLANK(J86)),INDEX('Issue Code Table'!C:C,MATCH(N:N,'Issue Code Table'!A:A,0)),IF(M86="Critical",6,IF(M86="Significant",5,IF(M86="Moderate",3,2))))</f>
        <v>5</v>
      </c>
    </row>
    <row r="87" spans="1:27" s="73" customFormat="1" ht="175" x14ac:dyDescent="0.25">
      <c r="A87" s="298" t="s">
        <v>5560</v>
      </c>
      <c r="B87" s="299" t="s">
        <v>191</v>
      </c>
      <c r="C87" s="300" t="s">
        <v>192</v>
      </c>
      <c r="D87" s="300" t="s">
        <v>193</v>
      </c>
      <c r="E87" s="300" t="s">
        <v>3992</v>
      </c>
      <c r="F87" s="300" t="s">
        <v>3993</v>
      </c>
      <c r="G87" s="300" t="s">
        <v>3994</v>
      </c>
      <c r="H87" s="300" t="s">
        <v>1016</v>
      </c>
      <c r="I87" s="301"/>
      <c r="J87" s="331"/>
      <c r="K87" s="331" t="s">
        <v>1017</v>
      </c>
      <c r="L87" s="331"/>
      <c r="M87" s="305" t="s">
        <v>159</v>
      </c>
      <c r="N87" s="306" t="s">
        <v>1018</v>
      </c>
      <c r="O87" s="307" t="s">
        <v>1019</v>
      </c>
      <c r="P87" s="89"/>
      <c r="Q87" s="323" t="s">
        <v>987</v>
      </c>
      <c r="R87" s="329" t="s">
        <v>1020</v>
      </c>
      <c r="S87" s="324" t="s">
        <v>1021</v>
      </c>
      <c r="T87" s="324" t="s">
        <v>3995</v>
      </c>
      <c r="U87" s="311" t="s">
        <v>3996</v>
      </c>
      <c r="V87" s="311" t="s">
        <v>5561</v>
      </c>
      <c r="W87" s="313" t="s">
        <v>219</v>
      </c>
      <c r="AA87" s="314">
        <f>IF(OR(J87="Fail",ISBLANK(J87)),INDEX('Issue Code Table'!C:C,MATCH(N:N,'Issue Code Table'!A:A,0)),IF(M87="Critical",6,IF(M87="Significant",5,IF(M87="Moderate",3,2))))</f>
        <v>5</v>
      </c>
    </row>
    <row r="88" spans="1:27" s="73" customFormat="1" ht="87.5" x14ac:dyDescent="0.25">
      <c r="A88" s="298" t="s">
        <v>5562</v>
      </c>
      <c r="B88" s="324" t="s">
        <v>304</v>
      </c>
      <c r="C88" s="300" t="s">
        <v>305</v>
      </c>
      <c r="D88" s="300" t="s">
        <v>193</v>
      </c>
      <c r="E88" s="300" t="s">
        <v>3999</v>
      </c>
      <c r="F88" s="300" t="s">
        <v>4000</v>
      </c>
      <c r="G88" s="300" t="s">
        <v>4001</v>
      </c>
      <c r="H88" s="300" t="s">
        <v>1028</v>
      </c>
      <c r="I88" s="301"/>
      <c r="J88" s="331"/>
      <c r="K88" s="331" t="s">
        <v>1029</v>
      </c>
      <c r="L88" s="331"/>
      <c r="M88" s="305" t="s">
        <v>159</v>
      </c>
      <c r="N88" s="306" t="s">
        <v>310</v>
      </c>
      <c r="O88" s="307" t="s">
        <v>311</v>
      </c>
      <c r="P88" s="89"/>
      <c r="Q88" s="323" t="s">
        <v>987</v>
      </c>
      <c r="R88" s="323" t="s">
        <v>1030</v>
      </c>
      <c r="S88" s="324" t="s">
        <v>1031</v>
      </c>
      <c r="T88" s="324" t="s">
        <v>3675</v>
      </c>
      <c r="U88" s="311" t="s">
        <v>4002</v>
      </c>
      <c r="V88" s="311" t="s">
        <v>5563</v>
      </c>
      <c r="W88" s="313" t="s">
        <v>219</v>
      </c>
      <c r="AA88" s="314">
        <f>IF(OR(J88="Fail",ISBLANK(J88)),INDEX('Issue Code Table'!C:C,MATCH(N:N,'Issue Code Table'!A:A,0)),IF(M88="Critical",6,IF(M88="Significant",5,IF(M88="Moderate",3,2))))</f>
        <v>5</v>
      </c>
    </row>
    <row r="89" spans="1:27" s="73" customFormat="1" ht="100" x14ac:dyDescent="0.25">
      <c r="A89" s="298" t="s">
        <v>5564</v>
      </c>
      <c r="B89" s="332" t="s">
        <v>165</v>
      </c>
      <c r="C89" s="300" t="s">
        <v>166</v>
      </c>
      <c r="D89" s="300" t="s">
        <v>193</v>
      </c>
      <c r="E89" s="300" t="s">
        <v>1035</v>
      </c>
      <c r="F89" s="300" t="s">
        <v>4004</v>
      </c>
      <c r="G89" s="300" t="s">
        <v>4005</v>
      </c>
      <c r="H89" s="300" t="s">
        <v>1038</v>
      </c>
      <c r="I89" s="301"/>
      <c r="J89" s="331"/>
      <c r="K89" s="331" t="s">
        <v>1039</v>
      </c>
      <c r="L89" s="331"/>
      <c r="M89" s="305" t="s">
        <v>159</v>
      </c>
      <c r="N89" s="306" t="s">
        <v>686</v>
      </c>
      <c r="O89" s="307" t="s">
        <v>687</v>
      </c>
      <c r="P89" s="89"/>
      <c r="Q89" s="323" t="s">
        <v>987</v>
      </c>
      <c r="R89" s="323" t="s">
        <v>1040</v>
      </c>
      <c r="S89" s="324" t="s">
        <v>1041</v>
      </c>
      <c r="T89" s="324" t="s">
        <v>4006</v>
      </c>
      <c r="U89" s="311" t="s">
        <v>4007</v>
      </c>
      <c r="V89" s="311" t="s">
        <v>5565</v>
      </c>
      <c r="W89" s="313" t="s">
        <v>219</v>
      </c>
      <c r="AA89" s="314">
        <f>IF(OR(J89="Fail",ISBLANK(J89)),INDEX('Issue Code Table'!C:C,MATCH(N:N,'Issue Code Table'!A:A,0)),IF(M89="Critical",6,IF(M89="Significant",5,IF(M89="Moderate",3,2))))</f>
        <v>5</v>
      </c>
    </row>
    <row r="90" spans="1:27" s="73" customFormat="1" ht="375" x14ac:dyDescent="0.25">
      <c r="A90" s="298" t="s">
        <v>5566</v>
      </c>
      <c r="B90" s="324" t="s">
        <v>304</v>
      </c>
      <c r="C90" s="300" t="s">
        <v>305</v>
      </c>
      <c r="D90" s="300" t="s">
        <v>193</v>
      </c>
      <c r="E90" s="300" t="s">
        <v>1045</v>
      </c>
      <c r="F90" s="300" t="s">
        <v>4009</v>
      </c>
      <c r="G90" s="300" t="s">
        <v>4010</v>
      </c>
      <c r="H90" s="300" t="s">
        <v>1048</v>
      </c>
      <c r="I90" s="301"/>
      <c r="J90" s="331"/>
      <c r="K90" s="331" t="s">
        <v>1049</v>
      </c>
      <c r="L90" s="331"/>
      <c r="M90" s="305" t="s">
        <v>159</v>
      </c>
      <c r="N90" s="306" t="s">
        <v>686</v>
      </c>
      <c r="O90" s="307" t="s">
        <v>687</v>
      </c>
      <c r="P90" s="89"/>
      <c r="Q90" s="323" t="s">
        <v>987</v>
      </c>
      <c r="R90" s="323" t="s">
        <v>1050</v>
      </c>
      <c r="S90" s="324" t="s">
        <v>1051</v>
      </c>
      <c r="T90" s="324" t="s">
        <v>4011</v>
      </c>
      <c r="U90" s="311" t="s">
        <v>4012</v>
      </c>
      <c r="V90" s="311" t="s">
        <v>5567</v>
      </c>
      <c r="W90" s="313" t="s">
        <v>219</v>
      </c>
      <c r="AA90" s="314">
        <f>IF(OR(J90="Fail",ISBLANK(J90)),INDEX('Issue Code Table'!C:C,MATCH(N:N,'Issue Code Table'!A:A,0)),IF(M90="Critical",6,IF(M90="Significant",5,IF(M90="Moderate",3,2))))</f>
        <v>5</v>
      </c>
    </row>
    <row r="91" spans="1:27" s="73" customFormat="1" ht="409.5" x14ac:dyDescent="0.25">
      <c r="A91" s="298" t="s">
        <v>5568</v>
      </c>
      <c r="B91" s="324" t="s">
        <v>304</v>
      </c>
      <c r="C91" s="300" t="s">
        <v>305</v>
      </c>
      <c r="D91" s="300" t="s">
        <v>193</v>
      </c>
      <c r="E91" s="300" t="s">
        <v>1055</v>
      </c>
      <c r="F91" s="300" t="s">
        <v>4015</v>
      </c>
      <c r="G91" s="300" t="s">
        <v>4016</v>
      </c>
      <c r="H91" s="300" t="s">
        <v>1058</v>
      </c>
      <c r="I91" s="301"/>
      <c r="J91" s="331"/>
      <c r="K91" s="331" t="s">
        <v>1059</v>
      </c>
      <c r="L91" s="331"/>
      <c r="M91" s="305" t="s">
        <v>159</v>
      </c>
      <c r="N91" s="306" t="s">
        <v>686</v>
      </c>
      <c r="O91" s="307" t="s">
        <v>687</v>
      </c>
      <c r="P91" s="89"/>
      <c r="Q91" s="323" t="s">
        <v>987</v>
      </c>
      <c r="R91" s="323" t="s">
        <v>1060</v>
      </c>
      <c r="S91" s="324" t="s">
        <v>1061</v>
      </c>
      <c r="T91" s="324" t="s">
        <v>4011</v>
      </c>
      <c r="U91" s="311" t="s">
        <v>4017</v>
      </c>
      <c r="V91" s="311" t="s">
        <v>5569</v>
      </c>
      <c r="W91" s="313" t="s">
        <v>219</v>
      </c>
      <c r="AA91" s="314">
        <f>IF(OR(J91="Fail",ISBLANK(J91)),INDEX('Issue Code Table'!C:C,MATCH(N:N,'Issue Code Table'!A:A,0)),IF(M91="Critical",6,IF(M91="Significant",5,IF(M91="Moderate",3,2))))</f>
        <v>5</v>
      </c>
    </row>
    <row r="92" spans="1:27" s="73" customFormat="1" ht="275" x14ac:dyDescent="0.25">
      <c r="A92" s="298" t="s">
        <v>5570</v>
      </c>
      <c r="B92" s="324" t="s">
        <v>304</v>
      </c>
      <c r="C92" s="300" t="s">
        <v>305</v>
      </c>
      <c r="D92" s="300" t="s">
        <v>193</v>
      </c>
      <c r="E92" s="300" t="s">
        <v>4020</v>
      </c>
      <c r="F92" s="300" t="s">
        <v>4021</v>
      </c>
      <c r="G92" s="300" t="s">
        <v>4022</v>
      </c>
      <c r="H92" s="300" t="s">
        <v>1068</v>
      </c>
      <c r="I92" s="301"/>
      <c r="J92" s="331"/>
      <c r="K92" s="331" t="s">
        <v>1069</v>
      </c>
      <c r="L92" s="331"/>
      <c r="M92" s="305" t="s">
        <v>159</v>
      </c>
      <c r="N92" s="306" t="s">
        <v>686</v>
      </c>
      <c r="O92" s="307" t="s">
        <v>687</v>
      </c>
      <c r="P92" s="89"/>
      <c r="Q92" s="323" t="s">
        <v>987</v>
      </c>
      <c r="R92" s="323" t="s">
        <v>1070</v>
      </c>
      <c r="S92" s="324" t="s">
        <v>1071</v>
      </c>
      <c r="T92" s="324" t="s">
        <v>4023</v>
      </c>
      <c r="U92" s="311" t="s">
        <v>4024</v>
      </c>
      <c r="V92" s="311" t="s">
        <v>5571</v>
      </c>
      <c r="W92" s="313" t="s">
        <v>219</v>
      </c>
      <c r="AA92" s="314">
        <f>IF(OR(J92="Fail",ISBLANK(J92)),INDEX('Issue Code Table'!C:C,MATCH(N:N,'Issue Code Table'!A:A,0)),IF(M92="Critical",6,IF(M92="Significant",5,IF(M92="Moderate",3,2))))</f>
        <v>5</v>
      </c>
    </row>
    <row r="93" spans="1:27" s="73" customFormat="1" ht="112.5" x14ac:dyDescent="0.25">
      <c r="A93" s="298" t="s">
        <v>5572</v>
      </c>
      <c r="B93" s="324" t="s">
        <v>304</v>
      </c>
      <c r="C93" s="300" t="s">
        <v>305</v>
      </c>
      <c r="D93" s="300" t="s">
        <v>193</v>
      </c>
      <c r="E93" s="300" t="s">
        <v>1075</v>
      </c>
      <c r="F93" s="300" t="s">
        <v>4026</v>
      </c>
      <c r="G93" s="300" t="s">
        <v>4027</v>
      </c>
      <c r="H93" s="301" t="s">
        <v>1078</v>
      </c>
      <c r="I93" s="301"/>
      <c r="J93" s="331"/>
      <c r="K93" s="303" t="s">
        <v>1079</v>
      </c>
      <c r="L93" s="331"/>
      <c r="M93" s="305" t="s">
        <v>159</v>
      </c>
      <c r="N93" s="306" t="s">
        <v>686</v>
      </c>
      <c r="O93" s="307" t="s">
        <v>687</v>
      </c>
      <c r="P93" s="89"/>
      <c r="Q93" s="323" t="s">
        <v>987</v>
      </c>
      <c r="R93" s="323" t="s">
        <v>1080</v>
      </c>
      <c r="S93" s="324" t="s">
        <v>1081</v>
      </c>
      <c r="T93" s="324" t="s">
        <v>3675</v>
      </c>
      <c r="U93" s="311" t="s">
        <v>4028</v>
      </c>
      <c r="V93" s="311" t="s">
        <v>5573</v>
      </c>
      <c r="W93" s="313" t="s">
        <v>219</v>
      </c>
      <c r="AA93" s="314">
        <f>IF(OR(J93="Fail",ISBLANK(J93)),INDEX('Issue Code Table'!C:C,MATCH(N:N,'Issue Code Table'!A:A,0)),IF(M93="Critical",6,IF(M93="Significant",5,IF(M93="Moderate",3,2))))</f>
        <v>5</v>
      </c>
    </row>
    <row r="94" spans="1:27" s="73" customFormat="1" ht="100" x14ac:dyDescent="0.25">
      <c r="A94" s="298" t="s">
        <v>5574</v>
      </c>
      <c r="B94" s="332" t="s">
        <v>165</v>
      </c>
      <c r="C94" s="300" t="s">
        <v>166</v>
      </c>
      <c r="D94" s="300" t="s">
        <v>193</v>
      </c>
      <c r="E94" s="300" t="s">
        <v>1085</v>
      </c>
      <c r="F94" s="300" t="s">
        <v>4030</v>
      </c>
      <c r="G94" s="300" t="s">
        <v>4031</v>
      </c>
      <c r="H94" s="300" t="s">
        <v>1088</v>
      </c>
      <c r="I94" s="301"/>
      <c r="J94" s="331"/>
      <c r="K94" s="331" t="s">
        <v>1089</v>
      </c>
      <c r="L94" s="331"/>
      <c r="M94" s="305" t="s">
        <v>159</v>
      </c>
      <c r="N94" s="306" t="s">
        <v>686</v>
      </c>
      <c r="O94" s="307" t="s">
        <v>687</v>
      </c>
      <c r="P94" s="89"/>
      <c r="Q94" s="323" t="s">
        <v>987</v>
      </c>
      <c r="R94" s="323" t="s">
        <v>1090</v>
      </c>
      <c r="S94" s="324" t="s">
        <v>1091</v>
      </c>
      <c r="T94" s="324" t="s">
        <v>3675</v>
      </c>
      <c r="U94" s="311" t="s">
        <v>4032</v>
      </c>
      <c r="V94" s="311" t="s">
        <v>5575</v>
      </c>
      <c r="W94" s="313" t="s">
        <v>219</v>
      </c>
      <c r="AA94" s="314">
        <f>IF(OR(J94="Fail",ISBLANK(J94)),INDEX('Issue Code Table'!C:C,MATCH(N:N,'Issue Code Table'!A:A,0)),IF(M94="Critical",6,IF(M94="Significant",5,IF(M94="Moderate",3,2))))</f>
        <v>5</v>
      </c>
    </row>
    <row r="95" spans="1:27" s="73" customFormat="1" ht="200" x14ac:dyDescent="0.25">
      <c r="A95" s="298" t="s">
        <v>5576</v>
      </c>
      <c r="B95" s="332" t="s">
        <v>327</v>
      </c>
      <c r="C95" s="300" t="s">
        <v>328</v>
      </c>
      <c r="D95" s="300" t="s">
        <v>193</v>
      </c>
      <c r="E95" s="300" t="s">
        <v>1095</v>
      </c>
      <c r="F95" s="300" t="s">
        <v>4034</v>
      </c>
      <c r="G95" s="300" t="s">
        <v>4035</v>
      </c>
      <c r="H95" s="300" t="s">
        <v>1098</v>
      </c>
      <c r="I95" s="301"/>
      <c r="J95" s="331"/>
      <c r="K95" s="331" t="s">
        <v>1099</v>
      </c>
      <c r="L95" s="331"/>
      <c r="M95" s="305" t="s">
        <v>159</v>
      </c>
      <c r="N95" s="306" t="s">
        <v>310</v>
      </c>
      <c r="O95" s="307" t="s">
        <v>311</v>
      </c>
      <c r="P95" s="89"/>
      <c r="Q95" s="323" t="s">
        <v>987</v>
      </c>
      <c r="R95" s="323" t="s">
        <v>1100</v>
      </c>
      <c r="S95" s="324" t="s">
        <v>1101</v>
      </c>
      <c r="T95" s="324" t="s">
        <v>4036</v>
      </c>
      <c r="U95" s="311" t="s">
        <v>4037</v>
      </c>
      <c r="V95" s="311" t="s">
        <v>5577</v>
      </c>
      <c r="W95" s="313" t="s">
        <v>219</v>
      </c>
      <c r="AA95" s="314">
        <f>IF(OR(J95="Fail",ISBLANK(J95)),INDEX('Issue Code Table'!C:C,MATCH(N:N,'Issue Code Table'!A:A,0)),IF(M95="Critical",6,IF(M95="Significant",5,IF(M95="Moderate",3,2))))</f>
        <v>5</v>
      </c>
    </row>
    <row r="96" spans="1:27" s="73" customFormat="1" ht="150" x14ac:dyDescent="0.25">
      <c r="A96" s="298" t="s">
        <v>5578</v>
      </c>
      <c r="B96" s="299" t="s">
        <v>1105</v>
      </c>
      <c r="C96" s="300" t="s">
        <v>1106</v>
      </c>
      <c r="D96" s="300" t="s">
        <v>193</v>
      </c>
      <c r="E96" s="300" t="s">
        <v>4039</v>
      </c>
      <c r="F96" s="300" t="s">
        <v>4040</v>
      </c>
      <c r="G96" s="300" t="s">
        <v>4041</v>
      </c>
      <c r="H96" s="300" t="s">
        <v>1110</v>
      </c>
      <c r="I96" s="301"/>
      <c r="J96" s="331"/>
      <c r="K96" s="331" t="s">
        <v>1111</v>
      </c>
      <c r="L96" s="331"/>
      <c r="M96" s="305" t="s">
        <v>159</v>
      </c>
      <c r="N96" s="306" t="s">
        <v>686</v>
      </c>
      <c r="O96" s="307" t="s">
        <v>687</v>
      </c>
      <c r="P96" s="89"/>
      <c r="Q96" s="323" t="s">
        <v>1112</v>
      </c>
      <c r="R96" s="323" t="s">
        <v>1113</v>
      </c>
      <c r="S96" s="324" t="s">
        <v>1114</v>
      </c>
      <c r="T96" s="324" t="s">
        <v>4042</v>
      </c>
      <c r="U96" s="311" t="s">
        <v>4043</v>
      </c>
      <c r="V96" s="311" t="s">
        <v>5579</v>
      </c>
      <c r="W96" s="313" t="s">
        <v>219</v>
      </c>
      <c r="AA96" s="314">
        <f>IF(OR(J96="Fail",ISBLANK(J96)),INDEX('Issue Code Table'!C:C,MATCH(N:N,'Issue Code Table'!A:A,0)),IF(M96="Critical",6,IF(M96="Significant",5,IF(M96="Moderate",3,2))))</f>
        <v>5</v>
      </c>
    </row>
    <row r="97" spans="1:27" s="73" customFormat="1" ht="100" x14ac:dyDescent="0.25">
      <c r="A97" s="298" t="s">
        <v>5580</v>
      </c>
      <c r="B97" s="299" t="s">
        <v>1105</v>
      </c>
      <c r="C97" s="300" t="s">
        <v>1106</v>
      </c>
      <c r="D97" s="300" t="s">
        <v>193</v>
      </c>
      <c r="E97" s="300" t="s">
        <v>4045</v>
      </c>
      <c r="F97" s="300" t="s">
        <v>4046</v>
      </c>
      <c r="G97" s="300" t="s">
        <v>4047</v>
      </c>
      <c r="H97" s="300" t="s">
        <v>1121</v>
      </c>
      <c r="I97" s="301"/>
      <c r="J97" s="331"/>
      <c r="K97" s="331" t="s">
        <v>1122</v>
      </c>
      <c r="L97" s="331"/>
      <c r="M97" s="305" t="s">
        <v>159</v>
      </c>
      <c r="N97" s="306" t="s">
        <v>686</v>
      </c>
      <c r="O97" s="307" t="s">
        <v>687</v>
      </c>
      <c r="P97" s="89"/>
      <c r="Q97" s="323" t="s">
        <v>1112</v>
      </c>
      <c r="R97" s="323" t="s">
        <v>1123</v>
      </c>
      <c r="S97" s="324" t="s">
        <v>1124</v>
      </c>
      <c r="T97" s="324" t="s">
        <v>4048</v>
      </c>
      <c r="U97" s="311" t="s">
        <v>4049</v>
      </c>
      <c r="V97" s="311" t="s">
        <v>5581</v>
      </c>
      <c r="W97" s="313" t="s">
        <v>219</v>
      </c>
      <c r="AA97" s="314">
        <f>IF(OR(J97="Fail",ISBLANK(J97)),INDEX('Issue Code Table'!C:C,MATCH(N:N,'Issue Code Table'!A:A,0)),IF(M97="Critical",6,IF(M97="Significant",5,IF(M97="Moderate",3,2))))</f>
        <v>5</v>
      </c>
    </row>
    <row r="98" spans="1:27" s="73" customFormat="1" ht="387.5" x14ac:dyDescent="0.25">
      <c r="A98" s="298" t="s">
        <v>5582</v>
      </c>
      <c r="B98" s="299" t="s">
        <v>1105</v>
      </c>
      <c r="C98" s="300" t="s">
        <v>1106</v>
      </c>
      <c r="D98" s="300" t="s">
        <v>193</v>
      </c>
      <c r="E98" s="300" t="s">
        <v>4051</v>
      </c>
      <c r="F98" s="300" t="s">
        <v>4052</v>
      </c>
      <c r="G98" s="300" t="s">
        <v>4053</v>
      </c>
      <c r="H98" s="300" t="s">
        <v>1131</v>
      </c>
      <c r="I98" s="301"/>
      <c r="J98" s="331"/>
      <c r="K98" s="331" t="s">
        <v>1132</v>
      </c>
      <c r="L98" s="331"/>
      <c r="M98" s="305" t="s">
        <v>159</v>
      </c>
      <c r="N98" s="306" t="s">
        <v>686</v>
      </c>
      <c r="O98" s="307" t="s">
        <v>687</v>
      </c>
      <c r="P98" s="89"/>
      <c r="Q98" s="323" t="s">
        <v>1112</v>
      </c>
      <c r="R98" s="323" t="s">
        <v>1133</v>
      </c>
      <c r="S98" s="324" t="s">
        <v>1134</v>
      </c>
      <c r="T98" s="324" t="s">
        <v>4036</v>
      </c>
      <c r="U98" s="311" t="s">
        <v>4054</v>
      </c>
      <c r="V98" s="311" t="s">
        <v>5583</v>
      </c>
      <c r="W98" s="313" t="s">
        <v>219</v>
      </c>
      <c r="AA98" s="314">
        <f>IF(OR(J98="Fail",ISBLANK(J98)),INDEX('Issue Code Table'!C:C,MATCH(N:N,'Issue Code Table'!A:A,0)),IF(M98="Critical",6,IF(M98="Significant",5,IF(M98="Moderate",3,2))))</f>
        <v>5</v>
      </c>
    </row>
    <row r="99" spans="1:27" s="73" customFormat="1" ht="237.5" x14ac:dyDescent="0.25">
      <c r="A99" s="298" t="s">
        <v>5584</v>
      </c>
      <c r="B99" s="299" t="s">
        <v>753</v>
      </c>
      <c r="C99" s="300" t="s">
        <v>754</v>
      </c>
      <c r="D99" s="300" t="s">
        <v>193</v>
      </c>
      <c r="E99" s="300" t="s">
        <v>1138</v>
      </c>
      <c r="F99" s="300" t="s">
        <v>4056</v>
      </c>
      <c r="G99" s="300" t="s">
        <v>1140</v>
      </c>
      <c r="H99" s="300" t="s">
        <v>1141</v>
      </c>
      <c r="I99" s="301"/>
      <c r="J99" s="331"/>
      <c r="K99" s="331" t="s">
        <v>1142</v>
      </c>
      <c r="L99" s="331"/>
      <c r="M99" s="305" t="s">
        <v>159</v>
      </c>
      <c r="N99" s="306" t="s">
        <v>186</v>
      </c>
      <c r="O99" s="307" t="s">
        <v>187</v>
      </c>
      <c r="P99" s="89"/>
      <c r="Q99" s="323" t="s">
        <v>1112</v>
      </c>
      <c r="R99" s="323" t="s">
        <v>1143</v>
      </c>
      <c r="S99" s="324" t="s">
        <v>1144</v>
      </c>
      <c r="T99" s="324" t="s">
        <v>4057</v>
      </c>
      <c r="U99" s="311" t="s">
        <v>4058</v>
      </c>
      <c r="V99" s="311" t="s">
        <v>5585</v>
      </c>
      <c r="W99" s="313" t="s">
        <v>219</v>
      </c>
      <c r="AA99" s="314">
        <f>IF(OR(J99="Fail",ISBLANK(J99)),INDEX('Issue Code Table'!C:C,MATCH(N:N,'Issue Code Table'!A:A,0)),IF(M99="Critical",6,IF(M99="Significant",5,IF(M99="Moderate",3,2))))</f>
        <v>6</v>
      </c>
    </row>
    <row r="100" spans="1:27" s="73" customFormat="1" ht="212.5" x14ac:dyDescent="0.25">
      <c r="A100" s="298" t="s">
        <v>5586</v>
      </c>
      <c r="B100" s="299" t="s">
        <v>191</v>
      </c>
      <c r="C100" s="300" t="s">
        <v>192</v>
      </c>
      <c r="D100" s="300" t="s">
        <v>193</v>
      </c>
      <c r="E100" s="300" t="s">
        <v>4060</v>
      </c>
      <c r="F100" s="300" t="s">
        <v>4061</v>
      </c>
      <c r="G100" s="300" t="s">
        <v>4062</v>
      </c>
      <c r="H100" s="300" t="s">
        <v>1151</v>
      </c>
      <c r="I100" s="301"/>
      <c r="J100" s="331"/>
      <c r="K100" s="331" t="s">
        <v>1152</v>
      </c>
      <c r="L100" s="331"/>
      <c r="M100" s="305" t="s">
        <v>159</v>
      </c>
      <c r="N100" s="306" t="s">
        <v>259</v>
      </c>
      <c r="O100" s="307" t="s">
        <v>260</v>
      </c>
      <c r="P100" s="89"/>
      <c r="Q100" s="323" t="s">
        <v>1112</v>
      </c>
      <c r="R100" s="323" t="s">
        <v>1153</v>
      </c>
      <c r="S100" s="324" t="s">
        <v>1154</v>
      </c>
      <c r="T100" s="324" t="s">
        <v>4063</v>
      </c>
      <c r="U100" s="311" t="s">
        <v>4064</v>
      </c>
      <c r="V100" s="311" t="s">
        <v>5587</v>
      </c>
      <c r="W100" s="313" t="s">
        <v>219</v>
      </c>
      <c r="AA100" s="314">
        <f>IF(OR(J100="Fail",ISBLANK(J100)),INDEX('Issue Code Table'!C:C,MATCH(N:N,'Issue Code Table'!A:A,0)),IF(M100="Critical",6,IF(M100="Significant",5,IF(M100="Moderate",3,2))))</f>
        <v>7</v>
      </c>
    </row>
    <row r="101" spans="1:27" s="73" customFormat="1" ht="112.5" x14ac:dyDescent="0.25">
      <c r="A101" s="298" t="s">
        <v>5588</v>
      </c>
      <c r="B101" s="332" t="s">
        <v>929</v>
      </c>
      <c r="C101" s="300" t="s">
        <v>930</v>
      </c>
      <c r="D101" s="300" t="s">
        <v>138</v>
      </c>
      <c r="E101" s="300" t="s">
        <v>4066</v>
      </c>
      <c r="F101" s="300" t="s">
        <v>4067</v>
      </c>
      <c r="G101" s="300" t="s">
        <v>196</v>
      </c>
      <c r="H101" s="300" t="s">
        <v>1160</v>
      </c>
      <c r="I101" s="301"/>
      <c r="J101" s="331"/>
      <c r="K101" s="331" t="s">
        <v>1161</v>
      </c>
      <c r="L101" s="331"/>
      <c r="M101" s="305" t="s">
        <v>199</v>
      </c>
      <c r="N101" s="306" t="s">
        <v>342</v>
      </c>
      <c r="O101" s="307" t="s">
        <v>343</v>
      </c>
      <c r="P101" s="89"/>
      <c r="Q101" s="323" t="s">
        <v>1112</v>
      </c>
      <c r="R101" s="323" t="s">
        <v>1162</v>
      </c>
      <c r="S101" s="324" t="s">
        <v>1163</v>
      </c>
      <c r="T101" s="324" t="s">
        <v>3675</v>
      </c>
      <c r="U101" s="311" t="s">
        <v>4068</v>
      </c>
      <c r="V101" s="311" t="s">
        <v>5589</v>
      </c>
      <c r="W101" s="313"/>
      <c r="AA101" s="314">
        <f>IF(OR(J101="Fail",ISBLANK(J101)),INDEX('Issue Code Table'!C:C,MATCH(N:N,'Issue Code Table'!A:A,0)),IF(M101="Critical",6,IF(M101="Significant",5,IF(M101="Moderate",3,2))))</f>
        <v>4</v>
      </c>
    </row>
    <row r="102" spans="1:27" s="73" customFormat="1" ht="387.5" x14ac:dyDescent="0.25">
      <c r="A102" s="298" t="s">
        <v>5590</v>
      </c>
      <c r="B102" s="299" t="s">
        <v>165</v>
      </c>
      <c r="C102" s="300" t="s">
        <v>166</v>
      </c>
      <c r="D102" s="300" t="s">
        <v>193</v>
      </c>
      <c r="E102" s="300" t="s">
        <v>1167</v>
      </c>
      <c r="F102" s="300" t="s">
        <v>4070</v>
      </c>
      <c r="G102" s="300" t="s">
        <v>4071</v>
      </c>
      <c r="H102" s="300" t="s">
        <v>1170</v>
      </c>
      <c r="I102" s="301"/>
      <c r="J102" s="331"/>
      <c r="K102" s="331" t="s">
        <v>1171</v>
      </c>
      <c r="L102" s="331"/>
      <c r="M102" s="305" t="s">
        <v>159</v>
      </c>
      <c r="N102" s="306" t="s">
        <v>760</v>
      </c>
      <c r="O102" s="307" t="s">
        <v>761</v>
      </c>
      <c r="P102" s="89"/>
      <c r="Q102" s="323" t="s">
        <v>1112</v>
      </c>
      <c r="R102" s="323" t="s">
        <v>1172</v>
      </c>
      <c r="S102" s="324" t="s">
        <v>1173</v>
      </c>
      <c r="T102" s="324" t="s">
        <v>4072</v>
      </c>
      <c r="U102" s="311" t="s">
        <v>4073</v>
      </c>
      <c r="V102" s="311" t="s">
        <v>5591</v>
      </c>
      <c r="W102" s="313" t="s">
        <v>219</v>
      </c>
      <c r="AA102" s="314">
        <f>IF(OR(J102="Fail",ISBLANK(J102)),INDEX('Issue Code Table'!C:C,MATCH(N:N,'Issue Code Table'!A:A,0)),IF(M102="Critical",6,IF(M102="Significant",5,IF(M102="Moderate",3,2))))</f>
        <v>6</v>
      </c>
    </row>
    <row r="103" spans="1:27" s="73" customFormat="1" ht="187.5" x14ac:dyDescent="0.25">
      <c r="A103" s="298" t="s">
        <v>5592</v>
      </c>
      <c r="B103" s="299" t="s">
        <v>191</v>
      </c>
      <c r="C103" s="300" t="s">
        <v>192</v>
      </c>
      <c r="D103" s="300" t="s">
        <v>193</v>
      </c>
      <c r="E103" s="300" t="s">
        <v>1177</v>
      </c>
      <c r="F103" s="300" t="s">
        <v>4076</v>
      </c>
      <c r="G103" s="300" t="s">
        <v>4077</v>
      </c>
      <c r="H103" s="300" t="s">
        <v>1180</v>
      </c>
      <c r="I103" s="301"/>
      <c r="J103" s="331"/>
      <c r="K103" s="331" t="s">
        <v>1181</v>
      </c>
      <c r="L103" s="331"/>
      <c r="M103" s="305" t="s">
        <v>159</v>
      </c>
      <c r="N103" s="306" t="s">
        <v>186</v>
      </c>
      <c r="O103" s="307" t="s">
        <v>187</v>
      </c>
      <c r="P103" s="89"/>
      <c r="Q103" s="323" t="s">
        <v>1112</v>
      </c>
      <c r="R103" s="323" t="s">
        <v>1182</v>
      </c>
      <c r="S103" s="324" t="s">
        <v>1183</v>
      </c>
      <c r="T103" s="324" t="s">
        <v>4078</v>
      </c>
      <c r="U103" s="311" t="s">
        <v>4079</v>
      </c>
      <c r="V103" s="311" t="s">
        <v>5593</v>
      </c>
      <c r="W103" s="313" t="s">
        <v>219</v>
      </c>
      <c r="AA103" s="314">
        <f>IF(OR(J103="Fail",ISBLANK(J103)),INDEX('Issue Code Table'!C:C,MATCH(N:N,'Issue Code Table'!A:A,0)),IF(M103="Critical",6,IF(M103="Significant",5,IF(M103="Moderate",3,2))))</f>
        <v>6</v>
      </c>
    </row>
    <row r="104" spans="1:27" s="73" customFormat="1" ht="175" x14ac:dyDescent="0.25">
      <c r="A104" s="298" t="s">
        <v>5594</v>
      </c>
      <c r="B104" s="299" t="s">
        <v>753</v>
      </c>
      <c r="C104" s="300" t="s">
        <v>754</v>
      </c>
      <c r="D104" s="300" t="s">
        <v>193</v>
      </c>
      <c r="E104" s="300" t="s">
        <v>1187</v>
      </c>
      <c r="F104" s="300" t="s">
        <v>4081</v>
      </c>
      <c r="G104" s="300" t="s">
        <v>4082</v>
      </c>
      <c r="H104" s="300" t="s">
        <v>1190</v>
      </c>
      <c r="I104" s="301"/>
      <c r="J104" s="331"/>
      <c r="K104" s="331" t="s">
        <v>1191</v>
      </c>
      <c r="L104" s="331"/>
      <c r="M104" s="305" t="s">
        <v>159</v>
      </c>
      <c r="N104" s="306" t="s">
        <v>186</v>
      </c>
      <c r="O104" s="307" t="s">
        <v>187</v>
      </c>
      <c r="P104" s="89"/>
      <c r="Q104" s="323" t="s">
        <v>1112</v>
      </c>
      <c r="R104" s="323" t="s">
        <v>1192</v>
      </c>
      <c r="S104" s="324" t="s">
        <v>1193</v>
      </c>
      <c r="T104" s="324" t="s">
        <v>4083</v>
      </c>
      <c r="U104" s="311" t="s">
        <v>4084</v>
      </c>
      <c r="V104" s="311" t="s">
        <v>5595</v>
      </c>
      <c r="W104" s="313" t="s">
        <v>219</v>
      </c>
      <c r="AA104" s="314">
        <f>IF(OR(J104="Fail",ISBLANK(J104)),INDEX('Issue Code Table'!C:C,MATCH(N:N,'Issue Code Table'!A:A,0)),IF(M104="Critical",6,IF(M104="Significant",5,IF(M104="Moderate",3,2))))</f>
        <v>6</v>
      </c>
    </row>
    <row r="105" spans="1:27" s="73" customFormat="1" ht="175" x14ac:dyDescent="0.25">
      <c r="A105" s="298" t="s">
        <v>5596</v>
      </c>
      <c r="B105" s="299" t="s">
        <v>753</v>
      </c>
      <c r="C105" s="300" t="s">
        <v>754</v>
      </c>
      <c r="D105" s="300" t="s">
        <v>193</v>
      </c>
      <c r="E105" s="300" t="s">
        <v>1197</v>
      </c>
      <c r="F105" s="300" t="s">
        <v>4086</v>
      </c>
      <c r="G105" s="300" t="s">
        <v>4087</v>
      </c>
      <c r="H105" s="300" t="s">
        <v>1200</v>
      </c>
      <c r="I105" s="301"/>
      <c r="J105" s="331"/>
      <c r="K105" s="331" t="s">
        <v>1201</v>
      </c>
      <c r="L105" s="331"/>
      <c r="M105" s="305" t="s">
        <v>159</v>
      </c>
      <c r="N105" s="306" t="s">
        <v>186</v>
      </c>
      <c r="O105" s="307" t="s">
        <v>187</v>
      </c>
      <c r="P105" s="89"/>
      <c r="Q105" s="323" t="s">
        <v>1112</v>
      </c>
      <c r="R105" s="323" t="s">
        <v>1202</v>
      </c>
      <c r="S105" s="324" t="s">
        <v>1203</v>
      </c>
      <c r="T105" s="324" t="s">
        <v>4088</v>
      </c>
      <c r="U105" s="311" t="s">
        <v>4089</v>
      </c>
      <c r="V105" s="311" t="s">
        <v>5597</v>
      </c>
      <c r="W105" s="313" t="s">
        <v>219</v>
      </c>
      <c r="AA105" s="314">
        <f>IF(OR(J105="Fail",ISBLANK(J105)),INDEX('Issue Code Table'!C:C,MATCH(N:N,'Issue Code Table'!A:A,0)),IF(M105="Critical",6,IF(M105="Significant",5,IF(M105="Moderate",3,2))))</f>
        <v>6</v>
      </c>
    </row>
    <row r="106" spans="1:27" s="73" customFormat="1" ht="200" x14ac:dyDescent="0.25">
      <c r="A106" s="298" t="s">
        <v>5598</v>
      </c>
      <c r="B106" s="299" t="s">
        <v>327</v>
      </c>
      <c r="C106" s="300" t="s">
        <v>328</v>
      </c>
      <c r="D106" s="300" t="s">
        <v>193</v>
      </c>
      <c r="E106" s="300" t="s">
        <v>4091</v>
      </c>
      <c r="F106" s="300" t="s">
        <v>4092</v>
      </c>
      <c r="G106" s="300" t="s">
        <v>4093</v>
      </c>
      <c r="H106" s="300" t="s">
        <v>1210</v>
      </c>
      <c r="I106" s="301"/>
      <c r="J106" s="331"/>
      <c r="K106" s="331" t="s">
        <v>1211</v>
      </c>
      <c r="L106" s="331"/>
      <c r="M106" s="305" t="s">
        <v>199</v>
      </c>
      <c r="N106" s="306" t="s">
        <v>686</v>
      </c>
      <c r="O106" s="307" t="s">
        <v>687</v>
      </c>
      <c r="P106" s="89"/>
      <c r="Q106" s="323" t="s">
        <v>1212</v>
      </c>
      <c r="R106" s="323" t="s">
        <v>1213</v>
      </c>
      <c r="S106" s="324" t="s">
        <v>1214</v>
      </c>
      <c r="T106" s="324" t="s">
        <v>3675</v>
      </c>
      <c r="U106" s="311" t="s">
        <v>4094</v>
      </c>
      <c r="V106" s="311" t="s">
        <v>5599</v>
      </c>
      <c r="W106" s="313"/>
      <c r="AA106" s="314">
        <f>IF(OR(J106="Fail",ISBLANK(J106)),INDEX('Issue Code Table'!C:C,MATCH(N:N,'Issue Code Table'!A:A,0)),IF(M106="Critical",6,IF(M106="Significant",5,IF(M106="Moderate",3,2))))</f>
        <v>5</v>
      </c>
    </row>
    <row r="107" spans="1:27" s="73" customFormat="1" ht="137.5" x14ac:dyDescent="0.25">
      <c r="A107" s="298" t="s">
        <v>5600</v>
      </c>
      <c r="B107" s="299" t="s">
        <v>327</v>
      </c>
      <c r="C107" s="300" t="s">
        <v>328</v>
      </c>
      <c r="D107" s="300" t="s">
        <v>193</v>
      </c>
      <c r="E107" s="300" t="s">
        <v>4096</v>
      </c>
      <c r="F107" s="300" t="s">
        <v>4097</v>
      </c>
      <c r="G107" s="300" t="s">
        <v>4098</v>
      </c>
      <c r="H107" s="300" t="s">
        <v>1221</v>
      </c>
      <c r="I107" s="301"/>
      <c r="J107" s="331"/>
      <c r="K107" s="331" t="s">
        <v>1222</v>
      </c>
      <c r="L107" s="331"/>
      <c r="M107" s="305" t="s">
        <v>159</v>
      </c>
      <c r="N107" s="306" t="s">
        <v>310</v>
      </c>
      <c r="O107" s="307" t="s">
        <v>311</v>
      </c>
      <c r="P107" s="89"/>
      <c r="Q107" s="323" t="s">
        <v>1212</v>
      </c>
      <c r="R107" s="323" t="s">
        <v>1223</v>
      </c>
      <c r="S107" s="324" t="s">
        <v>1224</v>
      </c>
      <c r="T107" s="324" t="s">
        <v>3675</v>
      </c>
      <c r="U107" s="311" t="s">
        <v>4099</v>
      </c>
      <c r="V107" s="311" t="s">
        <v>5601</v>
      </c>
      <c r="W107" s="313" t="s">
        <v>219</v>
      </c>
      <c r="AA107" s="314">
        <f>IF(OR(J107="Fail",ISBLANK(J107)),INDEX('Issue Code Table'!C:C,MATCH(N:N,'Issue Code Table'!A:A,0)),IF(M107="Critical",6,IF(M107="Significant",5,IF(M107="Moderate",3,2))))</f>
        <v>5</v>
      </c>
    </row>
    <row r="108" spans="1:27" s="73" customFormat="1" ht="183.75" customHeight="1" x14ac:dyDescent="0.25">
      <c r="A108" s="298" t="s">
        <v>5602</v>
      </c>
      <c r="B108" s="324" t="s">
        <v>304</v>
      </c>
      <c r="C108" s="300" t="s">
        <v>305</v>
      </c>
      <c r="D108" s="300" t="s">
        <v>193</v>
      </c>
      <c r="E108" s="300" t="s">
        <v>4101</v>
      </c>
      <c r="F108" s="300" t="s">
        <v>4102</v>
      </c>
      <c r="G108" s="300" t="s">
        <v>4103</v>
      </c>
      <c r="H108" s="300" t="s">
        <v>1231</v>
      </c>
      <c r="I108" s="301"/>
      <c r="J108" s="331"/>
      <c r="K108" s="331" t="s">
        <v>1232</v>
      </c>
      <c r="L108" s="331"/>
      <c r="M108" s="305" t="s">
        <v>159</v>
      </c>
      <c r="N108" s="306" t="s">
        <v>310</v>
      </c>
      <c r="O108" s="307" t="s">
        <v>311</v>
      </c>
      <c r="P108" s="89"/>
      <c r="Q108" s="323" t="s">
        <v>1233</v>
      </c>
      <c r="R108" s="323" t="s">
        <v>1234</v>
      </c>
      <c r="S108" s="324" t="s">
        <v>1235</v>
      </c>
      <c r="T108" s="324" t="s">
        <v>4104</v>
      </c>
      <c r="U108" s="311" t="s">
        <v>4105</v>
      </c>
      <c r="V108" s="311" t="s">
        <v>5603</v>
      </c>
      <c r="W108" s="313" t="s">
        <v>219</v>
      </c>
      <c r="AA108" s="314">
        <f>IF(OR(J108="Fail",ISBLANK(J108)),INDEX('Issue Code Table'!C:C,MATCH(N:N,'Issue Code Table'!A:A,0)),IF(M108="Critical",6,IF(M108="Significant",5,IF(M108="Moderate",3,2))))</f>
        <v>5</v>
      </c>
    </row>
    <row r="109" spans="1:27" s="73" customFormat="1" ht="100" x14ac:dyDescent="0.25">
      <c r="A109" s="298" t="s">
        <v>5604</v>
      </c>
      <c r="B109" s="324" t="s">
        <v>304</v>
      </c>
      <c r="C109" s="300" t="s">
        <v>305</v>
      </c>
      <c r="D109" s="300" t="s">
        <v>193</v>
      </c>
      <c r="E109" s="300" t="s">
        <v>1239</v>
      </c>
      <c r="F109" s="300" t="s">
        <v>4107</v>
      </c>
      <c r="G109" s="300" t="s">
        <v>4108</v>
      </c>
      <c r="H109" s="300" t="s">
        <v>1242</v>
      </c>
      <c r="I109" s="301"/>
      <c r="J109" s="331"/>
      <c r="K109" s="331" t="s">
        <v>1243</v>
      </c>
      <c r="L109" s="331"/>
      <c r="M109" s="305" t="s">
        <v>159</v>
      </c>
      <c r="N109" s="306" t="s">
        <v>310</v>
      </c>
      <c r="O109" s="307" t="s">
        <v>311</v>
      </c>
      <c r="P109" s="89"/>
      <c r="Q109" s="323" t="s">
        <v>1233</v>
      </c>
      <c r="R109" s="323" t="s">
        <v>1244</v>
      </c>
      <c r="S109" s="324" t="s">
        <v>1245</v>
      </c>
      <c r="T109" s="324" t="s">
        <v>4109</v>
      </c>
      <c r="U109" s="311" t="s">
        <v>4110</v>
      </c>
      <c r="V109" s="311" t="s">
        <v>5605</v>
      </c>
      <c r="W109" s="313" t="s">
        <v>219</v>
      </c>
      <c r="AA109" s="314">
        <f>IF(OR(J109="Fail",ISBLANK(J109)),INDEX('Issue Code Table'!C:C,MATCH(N:N,'Issue Code Table'!A:A,0)),IF(M109="Critical",6,IF(M109="Significant",5,IF(M109="Moderate",3,2))))</f>
        <v>5</v>
      </c>
    </row>
    <row r="110" spans="1:27" s="73" customFormat="1" ht="262.5" x14ac:dyDescent="0.25">
      <c r="A110" s="298" t="s">
        <v>5606</v>
      </c>
      <c r="B110" s="324" t="s">
        <v>304</v>
      </c>
      <c r="C110" s="300" t="s">
        <v>305</v>
      </c>
      <c r="D110" s="300" t="s">
        <v>193</v>
      </c>
      <c r="E110" s="300" t="s">
        <v>1249</v>
      </c>
      <c r="F110" s="300" t="s">
        <v>4112</v>
      </c>
      <c r="G110" s="300" t="s">
        <v>4113</v>
      </c>
      <c r="H110" s="300" t="s">
        <v>1252</v>
      </c>
      <c r="I110" s="301"/>
      <c r="J110" s="331"/>
      <c r="K110" s="331" t="s">
        <v>1253</v>
      </c>
      <c r="L110" s="331"/>
      <c r="M110" s="305" t="s">
        <v>159</v>
      </c>
      <c r="N110" s="306" t="s">
        <v>310</v>
      </c>
      <c r="O110" s="307" t="s">
        <v>311</v>
      </c>
      <c r="P110" s="89"/>
      <c r="Q110" s="323" t="s">
        <v>1233</v>
      </c>
      <c r="R110" s="323" t="s">
        <v>1254</v>
      </c>
      <c r="S110" s="324" t="s">
        <v>1255</v>
      </c>
      <c r="T110" s="324" t="s">
        <v>4114</v>
      </c>
      <c r="U110" s="311" t="s">
        <v>4115</v>
      </c>
      <c r="V110" s="311" t="s">
        <v>5607</v>
      </c>
      <c r="W110" s="313" t="s">
        <v>219</v>
      </c>
      <c r="AA110" s="314">
        <f>IF(OR(J110="Fail",ISBLANK(J110)),INDEX('Issue Code Table'!C:C,MATCH(N:N,'Issue Code Table'!A:A,0)),IF(M110="Critical",6,IF(M110="Significant",5,IF(M110="Moderate",3,2))))</f>
        <v>5</v>
      </c>
    </row>
    <row r="111" spans="1:27" s="73" customFormat="1" ht="100" x14ac:dyDescent="0.25">
      <c r="A111" s="298" t="s">
        <v>5608</v>
      </c>
      <c r="B111" s="324" t="s">
        <v>304</v>
      </c>
      <c r="C111" s="300" t="s">
        <v>305</v>
      </c>
      <c r="D111" s="300" t="s">
        <v>193</v>
      </c>
      <c r="E111" s="300" t="s">
        <v>4117</v>
      </c>
      <c r="F111" s="300" t="s">
        <v>4118</v>
      </c>
      <c r="G111" s="300" t="s">
        <v>4119</v>
      </c>
      <c r="H111" s="300" t="s">
        <v>1262</v>
      </c>
      <c r="I111" s="301"/>
      <c r="J111" s="331"/>
      <c r="K111" s="331" t="s">
        <v>1263</v>
      </c>
      <c r="L111" s="331"/>
      <c r="M111" s="305" t="s">
        <v>159</v>
      </c>
      <c r="N111" s="306" t="s">
        <v>1264</v>
      </c>
      <c r="O111" s="307" t="s">
        <v>1265</v>
      </c>
      <c r="P111" s="89"/>
      <c r="Q111" s="323" t="s">
        <v>1233</v>
      </c>
      <c r="R111" s="323" t="s">
        <v>1266</v>
      </c>
      <c r="S111" s="324" t="s">
        <v>1267</v>
      </c>
      <c r="T111" s="324" t="s">
        <v>4120</v>
      </c>
      <c r="U111" s="311" t="s">
        <v>4121</v>
      </c>
      <c r="V111" s="311" t="s">
        <v>5609</v>
      </c>
      <c r="W111" s="313" t="s">
        <v>219</v>
      </c>
      <c r="AA111" s="314">
        <f>IF(OR(J111="Fail",ISBLANK(J111)),INDEX('Issue Code Table'!C:C,MATCH(N:N,'Issue Code Table'!A:A,0)),IF(M111="Critical",6,IF(M111="Significant",5,IF(M111="Moderate",3,2))))</f>
        <v>5</v>
      </c>
    </row>
    <row r="112" spans="1:27" s="73" customFormat="1" ht="212.5" x14ac:dyDescent="0.25">
      <c r="A112" s="298" t="s">
        <v>5610</v>
      </c>
      <c r="B112" s="324" t="s">
        <v>304</v>
      </c>
      <c r="C112" s="300" t="s">
        <v>305</v>
      </c>
      <c r="D112" s="300" t="s">
        <v>193</v>
      </c>
      <c r="E112" s="300" t="s">
        <v>4123</v>
      </c>
      <c r="F112" s="300" t="s">
        <v>4124</v>
      </c>
      <c r="G112" s="300" t="s">
        <v>4125</v>
      </c>
      <c r="H112" s="300" t="s">
        <v>1274</v>
      </c>
      <c r="I112" s="301"/>
      <c r="J112" s="331"/>
      <c r="K112" s="331" t="s">
        <v>1275</v>
      </c>
      <c r="L112" s="331"/>
      <c r="M112" s="305" t="s">
        <v>159</v>
      </c>
      <c r="N112" s="306" t="s">
        <v>686</v>
      </c>
      <c r="O112" s="307" t="s">
        <v>687</v>
      </c>
      <c r="P112" s="89"/>
      <c r="Q112" s="323" t="s">
        <v>1233</v>
      </c>
      <c r="R112" s="323" t="s">
        <v>1276</v>
      </c>
      <c r="S112" s="324" t="s">
        <v>1277</v>
      </c>
      <c r="T112" s="324" t="s">
        <v>3675</v>
      </c>
      <c r="U112" s="311" t="s">
        <v>4126</v>
      </c>
      <c r="V112" s="311" t="s">
        <v>5611</v>
      </c>
      <c r="W112" s="313" t="s">
        <v>219</v>
      </c>
      <c r="AA112" s="314">
        <f>IF(OR(J112="Fail",ISBLANK(J112)),INDEX('Issue Code Table'!C:C,MATCH(N:N,'Issue Code Table'!A:A,0)),IF(M112="Critical",6,IF(M112="Significant",5,IF(M112="Moderate",3,2))))</f>
        <v>5</v>
      </c>
    </row>
    <row r="113" spans="1:27" s="73" customFormat="1" ht="125" x14ac:dyDescent="0.25">
      <c r="A113" s="298" t="s">
        <v>5612</v>
      </c>
      <c r="B113" s="324" t="s">
        <v>304</v>
      </c>
      <c r="C113" s="300" t="s">
        <v>305</v>
      </c>
      <c r="D113" s="300" t="s">
        <v>193</v>
      </c>
      <c r="E113" s="300" t="s">
        <v>4129</v>
      </c>
      <c r="F113" s="300" t="s">
        <v>4130</v>
      </c>
      <c r="G113" s="300" t="s">
        <v>4131</v>
      </c>
      <c r="H113" s="300" t="s">
        <v>1284</v>
      </c>
      <c r="I113" s="301"/>
      <c r="J113" s="331"/>
      <c r="K113" s="331" t="s">
        <v>1285</v>
      </c>
      <c r="L113" s="331"/>
      <c r="M113" s="305" t="s">
        <v>159</v>
      </c>
      <c r="N113" s="306" t="s">
        <v>310</v>
      </c>
      <c r="O113" s="307" t="s">
        <v>311</v>
      </c>
      <c r="P113" s="89"/>
      <c r="Q113" s="323" t="s">
        <v>1233</v>
      </c>
      <c r="R113" s="323" t="s">
        <v>1286</v>
      </c>
      <c r="S113" s="324" t="s">
        <v>1287</v>
      </c>
      <c r="T113" s="324" t="s">
        <v>4132</v>
      </c>
      <c r="U113" s="311" t="s">
        <v>4133</v>
      </c>
      <c r="V113" s="311" t="s">
        <v>5613</v>
      </c>
      <c r="W113" s="313" t="s">
        <v>219</v>
      </c>
      <c r="AA113" s="314">
        <f>IF(OR(J113="Fail",ISBLANK(J113)),INDEX('Issue Code Table'!C:C,MATCH(N:N,'Issue Code Table'!A:A,0)),IF(M113="Critical",6,IF(M113="Significant",5,IF(M113="Moderate",3,2))))</f>
        <v>5</v>
      </c>
    </row>
    <row r="114" spans="1:27" s="73" customFormat="1" ht="100" x14ac:dyDescent="0.25">
      <c r="A114" s="298" t="s">
        <v>5614</v>
      </c>
      <c r="B114" s="324" t="s">
        <v>304</v>
      </c>
      <c r="C114" s="300" t="s">
        <v>305</v>
      </c>
      <c r="D114" s="300" t="s">
        <v>193</v>
      </c>
      <c r="E114" s="300" t="s">
        <v>4135</v>
      </c>
      <c r="F114" s="300" t="s">
        <v>4136</v>
      </c>
      <c r="G114" s="300" t="s">
        <v>4137</v>
      </c>
      <c r="H114" s="300" t="s">
        <v>1294</v>
      </c>
      <c r="I114" s="301"/>
      <c r="J114" s="331"/>
      <c r="K114" s="331" t="s">
        <v>1295</v>
      </c>
      <c r="L114" s="331"/>
      <c r="M114" s="305" t="s">
        <v>159</v>
      </c>
      <c r="N114" s="306" t="s">
        <v>686</v>
      </c>
      <c r="O114" s="307" t="s">
        <v>687</v>
      </c>
      <c r="P114" s="89"/>
      <c r="Q114" s="323" t="s">
        <v>1233</v>
      </c>
      <c r="R114" s="323" t="s">
        <v>1296</v>
      </c>
      <c r="S114" s="324" t="s">
        <v>1297</v>
      </c>
      <c r="T114" s="324" t="s">
        <v>3675</v>
      </c>
      <c r="U114" s="311" t="s">
        <v>4138</v>
      </c>
      <c r="V114" s="311" t="s">
        <v>5615</v>
      </c>
      <c r="W114" s="313" t="s">
        <v>219</v>
      </c>
      <c r="AA114" s="314">
        <f>IF(OR(J114="Fail",ISBLANK(J114)),INDEX('Issue Code Table'!C:C,MATCH(N:N,'Issue Code Table'!A:A,0)),IF(M114="Critical",6,IF(M114="Significant",5,IF(M114="Moderate",3,2))))</f>
        <v>5</v>
      </c>
    </row>
    <row r="115" spans="1:27" s="73" customFormat="1" ht="137.5" x14ac:dyDescent="0.25">
      <c r="A115" s="298" t="s">
        <v>5616</v>
      </c>
      <c r="B115" s="299" t="s">
        <v>1301</v>
      </c>
      <c r="C115" s="300" t="s">
        <v>1302</v>
      </c>
      <c r="D115" s="300" t="s">
        <v>193</v>
      </c>
      <c r="E115" s="300" t="s">
        <v>4140</v>
      </c>
      <c r="F115" s="300" t="s">
        <v>4141</v>
      </c>
      <c r="G115" s="300" t="s">
        <v>4142</v>
      </c>
      <c r="H115" s="300" t="s">
        <v>1306</v>
      </c>
      <c r="I115" s="301"/>
      <c r="J115" s="331"/>
      <c r="K115" s="331" t="s">
        <v>1307</v>
      </c>
      <c r="L115" s="331"/>
      <c r="M115" s="305" t="s">
        <v>199</v>
      </c>
      <c r="N115" s="306" t="s">
        <v>1308</v>
      </c>
      <c r="O115" s="307" t="s">
        <v>1309</v>
      </c>
      <c r="P115" s="89"/>
      <c r="Q115" s="323" t="s">
        <v>1233</v>
      </c>
      <c r="R115" s="323" t="s">
        <v>1310</v>
      </c>
      <c r="S115" s="324" t="s">
        <v>1311</v>
      </c>
      <c r="T115" s="324" t="s">
        <v>3675</v>
      </c>
      <c r="U115" s="311" t="s">
        <v>4143</v>
      </c>
      <c r="V115" s="311" t="s">
        <v>5617</v>
      </c>
      <c r="W115" s="313"/>
      <c r="AA115" s="314">
        <f>IF(OR(J115="Fail",ISBLANK(J115)),INDEX('Issue Code Table'!C:C,MATCH(N:N,'Issue Code Table'!A:A,0)),IF(M115="Critical",6,IF(M115="Significant",5,IF(M115="Moderate",3,2))))</f>
        <v>3</v>
      </c>
    </row>
    <row r="116" spans="1:27" s="73" customFormat="1" ht="212.5" x14ac:dyDescent="0.25">
      <c r="A116" s="298" t="s">
        <v>5618</v>
      </c>
      <c r="B116" s="299" t="s">
        <v>1105</v>
      </c>
      <c r="C116" s="300" t="s">
        <v>1106</v>
      </c>
      <c r="D116" s="300" t="s">
        <v>193</v>
      </c>
      <c r="E116" s="300" t="s">
        <v>4145</v>
      </c>
      <c r="F116" s="300" t="s">
        <v>4146</v>
      </c>
      <c r="G116" s="300" t="s">
        <v>4147</v>
      </c>
      <c r="H116" s="300" t="s">
        <v>1318</v>
      </c>
      <c r="I116" s="301"/>
      <c r="J116" s="331"/>
      <c r="K116" s="331" t="s">
        <v>1319</v>
      </c>
      <c r="L116" s="331"/>
      <c r="M116" s="305" t="s">
        <v>159</v>
      </c>
      <c r="N116" s="306" t="s">
        <v>1320</v>
      </c>
      <c r="O116" s="307" t="s">
        <v>1321</v>
      </c>
      <c r="P116" s="89"/>
      <c r="Q116" s="323" t="s">
        <v>1322</v>
      </c>
      <c r="R116" s="323" t="s">
        <v>1323</v>
      </c>
      <c r="S116" s="324" t="s">
        <v>1324</v>
      </c>
      <c r="T116" s="324" t="s">
        <v>4148</v>
      </c>
      <c r="U116" s="300" t="s">
        <v>4149</v>
      </c>
      <c r="V116" s="311" t="s">
        <v>5619</v>
      </c>
      <c r="W116" s="313" t="s">
        <v>219</v>
      </c>
      <c r="AA116" s="314">
        <f>IF(OR(J116="Fail",ISBLANK(J116)),INDEX('Issue Code Table'!C:C,MATCH(N:N,'Issue Code Table'!A:A,0)),IF(M116="Critical",6,IF(M116="Significant",5,IF(M116="Moderate",3,2))))</f>
        <v>5</v>
      </c>
    </row>
    <row r="117" spans="1:27" s="73" customFormat="1" ht="237.5" x14ac:dyDescent="0.25">
      <c r="A117" s="298" t="s">
        <v>5620</v>
      </c>
      <c r="B117" s="299" t="s">
        <v>1105</v>
      </c>
      <c r="C117" s="300" t="s">
        <v>1106</v>
      </c>
      <c r="D117" s="300" t="s">
        <v>193</v>
      </c>
      <c r="E117" s="300" t="s">
        <v>4152</v>
      </c>
      <c r="F117" s="300" t="s">
        <v>4153</v>
      </c>
      <c r="G117" s="300" t="s">
        <v>4154</v>
      </c>
      <c r="H117" s="300" t="s">
        <v>1331</v>
      </c>
      <c r="I117" s="301"/>
      <c r="J117" s="331"/>
      <c r="K117" s="331" t="s">
        <v>1332</v>
      </c>
      <c r="L117" s="331"/>
      <c r="M117" s="305" t="s">
        <v>159</v>
      </c>
      <c r="N117" s="306" t="s">
        <v>1320</v>
      </c>
      <c r="O117" s="307" t="s">
        <v>1321</v>
      </c>
      <c r="P117" s="89"/>
      <c r="Q117" s="323" t="s">
        <v>1322</v>
      </c>
      <c r="R117" s="323" t="s">
        <v>1333</v>
      </c>
      <c r="S117" s="324" t="s">
        <v>1334</v>
      </c>
      <c r="T117" s="324" t="s">
        <v>4155</v>
      </c>
      <c r="U117" s="300" t="s">
        <v>4156</v>
      </c>
      <c r="V117" s="311" t="s">
        <v>5621</v>
      </c>
      <c r="W117" s="313" t="s">
        <v>219</v>
      </c>
      <c r="AA117" s="314">
        <f>IF(OR(J117="Fail",ISBLANK(J117)),INDEX('Issue Code Table'!C:C,MATCH(N:N,'Issue Code Table'!A:A,0)),IF(M117="Critical",6,IF(M117="Significant",5,IF(M117="Moderate",3,2))))</f>
        <v>5</v>
      </c>
    </row>
    <row r="118" spans="1:27" s="73" customFormat="1" ht="87.5" x14ac:dyDescent="0.25">
      <c r="A118" s="298" t="s">
        <v>5622</v>
      </c>
      <c r="B118" s="299" t="s">
        <v>1105</v>
      </c>
      <c r="C118" s="300" t="s">
        <v>1106</v>
      </c>
      <c r="D118" s="300" t="s">
        <v>193</v>
      </c>
      <c r="E118" s="300" t="s">
        <v>4158</v>
      </c>
      <c r="F118" s="300" t="s">
        <v>4159</v>
      </c>
      <c r="G118" s="300" t="s">
        <v>4160</v>
      </c>
      <c r="H118" s="300" t="s">
        <v>1341</v>
      </c>
      <c r="I118" s="301"/>
      <c r="J118" s="331"/>
      <c r="K118" s="331" t="s">
        <v>1342</v>
      </c>
      <c r="L118" s="331"/>
      <c r="M118" s="305" t="s">
        <v>159</v>
      </c>
      <c r="N118" s="306" t="s">
        <v>1320</v>
      </c>
      <c r="O118" s="307" t="s">
        <v>1321</v>
      </c>
      <c r="P118" s="89"/>
      <c r="Q118" s="323" t="s">
        <v>1322</v>
      </c>
      <c r="R118" s="323" t="s">
        <v>1343</v>
      </c>
      <c r="S118" s="324" t="s">
        <v>1344</v>
      </c>
      <c r="T118" s="324" t="s">
        <v>4161</v>
      </c>
      <c r="U118" s="300" t="s">
        <v>4162</v>
      </c>
      <c r="V118" s="311" t="s">
        <v>5623</v>
      </c>
      <c r="W118" s="313" t="s">
        <v>219</v>
      </c>
      <c r="AA118" s="314">
        <f>IF(OR(J118="Fail",ISBLANK(J118)),INDEX('Issue Code Table'!C:C,MATCH(N:N,'Issue Code Table'!A:A,0)),IF(M118="Critical",6,IF(M118="Significant",5,IF(M118="Moderate",3,2))))</f>
        <v>5</v>
      </c>
    </row>
    <row r="119" spans="1:27" s="73" customFormat="1" ht="100" x14ac:dyDescent="0.25">
      <c r="A119" s="298" t="s">
        <v>5624</v>
      </c>
      <c r="B119" s="299" t="s">
        <v>1105</v>
      </c>
      <c r="C119" s="300" t="s">
        <v>1106</v>
      </c>
      <c r="D119" s="300" t="s">
        <v>193</v>
      </c>
      <c r="E119" s="300" t="s">
        <v>4164</v>
      </c>
      <c r="F119" s="300" t="s">
        <v>4165</v>
      </c>
      <c r="G119" s="300" t="s">
        <v>4166</v>
      </c>
      <c r="H119" s="300" t="s">
        <v>1351</v>
      </c>
      <c r="I119" s="301"/>
      <c r="J119" s="331"/>
      <c r="K119" s="331" t="s">
        <v>1352</v>
      </c>
      <c r="L119" s="331"/>
      <c r="M119" s="305" t="s">
        <v>159</v>
      </c>
      <c r="N119" s="306" t="s">
        <v>1320</v>
      </c>
      <c r="O119" s="307" t="s">
        <v>1321</v>
      </c>
      <c r="P119" s="89"/>
      <c r="Q119" s="323" t="s">
        <v>1322</v>
      </c>
      <c r="R119" s="323" t="s">
        <v>1353</v>
      </c>
      <c r="S119" s="324" t="s">
        <v>1354</v>
      </c>
      <c r="T119" s="324" t="s">
        <v>4167</v>
      </c>
      <c r="U119" s="300" t="s">
        <v>4168</v>
      </c>
      <c r="V119" s="311" t="s">
        <v>5625</v>
      </c>
      <c r="W119" s="313" t="s">
        <v>219</v>
      </c>
      <c r="AA119" s="314">
        <f>IF(OR(J119="Fail",ISBLANK(J119)),INDEX('Issue Code Table'!C:C,MATCH(N:N,'Issue Code Table'!A:A,0)),IF(M119="Critical",6,IF(M119="Significant",5,IF(M119="Moderate",3,2))))</f>
        <v>5</v>
      </c>
    </row>
    <row r="120" spans="1:27" s="73" customFormat="1" ht="137.5" x14ac:dyDescent="0.25">
      <c r="A120" s="298" t="s">
        <v>5626</v>
      </c>
      <c r="B120" s="299" t="s">
        <v>1105</v>
      </c>
      <c r="C120" s="300" t="s">
        <v>1106</v>
      </c>
      <c r="D120" s="300" t="s">
        <v>193</v>
      </c>
      <c r="E120" s="300" t="s">
        <v>4170</v>
      </c>
      <c r="F120" s="300" t="s">
        <v>4171</v>
      </c>
      <c r="G120" s="300" t="s">
        <v>4172</v>
      </c>
      <c r="H120" s="300" t="s">
        <v>1361</v>
      </c>
      <c r="I120" s="301"/>
      <c r="J120" s="331"/>
      <c r="K120" s="331" t="s">
        <v>1362</v>
      </c>
      <c r="L120" s="331"/>
      <c r="M120" s="305" t="s">
        <v>159</v>
      </c>
      <c r="N120" s="306" t="s">
        <v>1320</v>
      </c>
      <c r="O120" s="307" t="s">
        <v>1321</v>
      </c>
      <c r="P120" s="89"/>
      <c r="Q120" s="323" t="s">
        <v>1322</v>
      </c>
      <c r="R120" s="323" t="s">
        <v>1363</v>
      </c>
      <c r="S120" s="324" t="s">
        <v>1364</v>
      </c>
      <c r="T120" s="324" t="s">
        <v>4173</v>
      </c>
      <c r="U120" s="300" t="s">
        <v>4174</v>
      </c>
      <c r="V120" s="311" t="s">
        <v>5627</v>
      </c>
      <c r="W120" s="313" t="s">
        <v>219</v>
      </c>
      <c r="AA120" s="314">
        <f>IF(OR(J120="Fail",ISBLANK(J120)),INDEX('Issue Code Table'!C:C,MATCH(N:N,'Issue Code Table'!A:A,0)),IF(M120="Critical",6,IF(M120="Significant",5,IF(M120="Moderate",3,2))))</f>
        <v>5</v>
      </c>
    </row>
    <row r="121" spans="1:27" s="73" customFormat="1" ht="125" x14ac:dyDescent="0.25">
      <c r="A121" s="298" t="s">
        <v>5628</v>
      </c>
      <c r="B121" s="299" t="s">
        <v>1105</v>
      </c>
      <c r="C121" s="300" t="s">
        <v>1106</v>
      </c>
      <c r="D121" s="300" t="s">
        <v>193</v>
      </c>
      <c r="E121" s="300" t="s">
        <v>4176</v>
      </c>
      <c r="F121" s="300" t="s">
        <v>4177</v>
      </c>
      <c r="G121" s="300" t="s">
        <v>4178</v>
      </c>
      <c r="H121" s="300" t="s">
        <v>1371</v>
      </c>
      <c r="I121" s="301"/>
      <c r="J121" s="331"/>
      <c r="K121" s="331" t="s">
        <v>1372</v>
      </c>
      <c r="L121" s="331"/>
      <c r="M121" s="305" t="s">
        <v>159</v>
      </c>
      <c r="N121" s="306" t="s">
        <v>1320</v>
      </c>
      <c r="O121" s="307" t="s">
        <v>1321</v>
      </c>
      <c r="P121" s="89"/>
      <c r="Q121" s="323" t="s">
        <v>1322</v>
      </c>
      <c r="R121" s="323" t="s">
        <v>1373</v>
      </c>
      <c r="S121" s="324" t="s">
        <v>1374</v>
      </c>
      <c r="T121" s="324" t="s">
        <v>4179</v>
      </c>
      <c r="U121" s="300" t="s">
        <v>4180</v>
      </c>
      <c r="V121" s="311" t="s">
        <v>5629</v>
      </c>
      <c r="W121" s="313" t="s">
        <v>219</v>
      </c>
      <c r="AA121" s="314">
        <f>IF(OR(J121="Fail",ISBLANK(J121)),INDEX('Issue Code Table'!C:C,MATCH(N:N,'Issue Code Table'!A:A,0)),IF(M121="Critical",6,IF(M121="Significant",5,IF(M121="Moderate",3,2))))</f>
        <v>5</v>
      </c>
    </row>
    <row r="122" spans="1:27" s="73" customFormat="1" ht="125" x14ac:dyDescent="0.25">
      <c r="A122" s="298" t="s">
        <v>5630</v>
      </c>
      <c r="B122" s="299" t="s">
        <v>1105</v>
      </c>
      <c r="C122" s="300" t="s">
        <v>1106</v>
      </c>
      <c r="D122" s="300" t="s">
        <v>193</v>
      </c>
      <c r="E122" s="300" t="s">
        <v>4182</v>
      </c>
      <c r="F122" s="300" t="s">
        <v>4183</v>
      </c>
      <c r="G122" s="300" t="s">
        <v>4184</v>
      </c>
      <c r="H122" s="300" t="s">
        <v>1381</v>
      </c>
      <c r="I122" s="301"/>
      <c r="J122" s="331"/>
      <c r="K122" s="331" t="s">
        <v>1382</v>
      </c>
      <c r="L122" s="331"/>
      <c r="M122" s="305" t="s">
        <v>159</v>
      </c>
      <c r="N122" s="306" t="s">
        <v>1320</v>
      </c>
      <c r="O122" s="307" t="s">
        <v>1321</v>
      </c>
      <c r="P122" s="89"/>
      <c r="Q122" s="323" t="s">
        <v>1322</v>
      </c>
      <c r="R122" s="323" t="s">
        <v>4185</v>
      </c>
      <c r="S122" s="324" t="s">
        <v>1384</v>
      </c>
      <c r="T122" s="324" t="s">
        <v>4186</v>
      </c>
      <c r="U122" s="300" t="s">
        <v>4187</v>
      </c>
      <c r="V122" s="311" t="s">
        <v>5631</v>
      </c>
      <c r="W122" s="313" t="s">
        <v>219</v>
      </c>
      <c r="AA122" s="314">
        <f>IF(OR(J122="Fail",ISBLANK(J122)),INDEX('Issue Code Table'!C:C,MATCH(N:N,'Issue Code Table'!A:A,0)),IF(M122="Critical",6,IF(M122="Significant",5,IF(M122="Moderate",3,2))))</f>
        <v>5</v>
      </c>
    </row>
    <row r="123" spans="1:27" s="73" customFormat="1" ht="100" x14ac:dyDescent="0.25">
      <c r="A123" s="298" t="s">
        <v>5632</v>
      </c>
      <c r="B123" s="299" t="s">
        <v>1105</v>
      </c>
      <c r="C123" s="300" t="s">
        <v>1106</v>
      </c>
      <c r="D123" s="300" t="s">
        <v>193</v>
      </c>
      <c r="E123" s="300" t="s">
        <v>4189</v>
      </c>
      <c r="F123" s="300" t="s">
        <v>4190</v>
      </c>
      <c r="G123" s="300" t="s">
        <v>4191</v>
      </c>
      <c r="H123" s="300" t="s">
        <v>1391</v>
      </c>
      <c r="I123" s="301"/>
      <c r="J123" s="331"/>
      <c r="K123" s="331" t="s">
        <v>1392</v>
      </c>
      <c r="L123" s="331"/>
      <c r="M123" s="305" t="s">
        <v>159</v>
      </c>
      <c r="N123" s="306" t="s">
        <v>1320</v>
      </c>
      <c r="O123" s="307" t="s">
        <v>1321</v>
      </c>
      <c r="P123" s="89"/>
      <c r="Q123" s="323" t="s">
        <v>1322</v>
      </c>
      <c r="R123" s="323" t="s">
        <v>4192</v>
      </c>
      <c r="S123" s="324" t="s">
        <v>1394</v>
      </c>
      <c r="T123" s="324" t="s">
        <v>4193</v>
      </c>
      <c r="U123" s="300" t="s">
        <v>4194</v>
      </c>
      <c r="V123" s="311" t="s">
        <v>5633</v>
      </c>
      <c r="W123" s="313" t="s">
        <v>219</v>
      </c>
      <c r="AA123" s="314">
        <f>IF(OR(J123="Fail",ISBLANK(J123)),INDEX('Issue Code Table'!C:C,MATCH(N:N,'Issue Code Table'!A:A,0)),IF(M123="Critical",6,IF(M123="Significant",5,IF(M123="Moderate",3,2))))</f>
        <v>5</v>
      </c>
    </row>
    <row r="124" spans="1:27" s="73" customFormat="1" ht="87.5" x14ac:dyDescent="0.25">
      <c r="A124" s="298" t="s">
        <v>5634</v>
      </c>
      <c r="B124" s="299" t="s">
        <v>1105</v>
      </c>
      <c r="C124" s="300" t="s">
        <v>1106</v>
      </c>
      <c r="D124" s="300" t="s">
        <v>193</v>
      </c>
      <c r="E124" s="300" t="s">
        <v>4196</v>
      </c>
      <c r="F124" s="300" t="s">
        <v>4197</v>
      </c>
      <c r="G124" s="300" t="s">
        <v>4198</v>
      </c>
      <c r="H124" s="300" t="s">
        <v>1401</v>
      </c>
      <c r="I124" s="301"/>
      <c r="J124" s="331"/>
      <c r="K124" s="331" t="s">
        <v>1402</v>
      </c>
      <c r="L124" s="331"/>
      <c r="M124" s="305" t="s">
        <v>159</v>
      </c>
      <c r="N124" s="306" t="s">
        <v>1320</v>
      </c>
      <c r="O124" s="307" t="s">
        <v>1321</v>
      </c>
      <c r="P124" s="89"/>
      <c r="Q124" s="323" t="s">
        <v>1322</v>
      </c>
      <c r="R124" s="323" t="s">
        <v>4199</v>
      </c>
      <c r="S124" s="324" t="s">
        <v>1404</v>
      </c>
      <c r="T124" s="324" t="s">
        <v>4200</v>
      </c>
      <c r="U124" s="300" t="s">
        <v>4201</v>
      </c>
      <c r="V124" s="311" t="s">
        <v>5635</v>
      </c>
      <c r="W124" s="313" t="s">
        <v>219</v>
      </c>
      <c r="AA124" s="314">
        <f>IF(OR(J124="Fail",ISBLANK(J124)),INDEX('Issue Code Table'!C:C,MATCH(N:N,'Issue Code Table'!A:A,0)),IF(M124="Critical",6,IF(M124="Significant",5,IF(M124="Moderate",3,2))))</f>
        <v>5</v>
      </c>
    </row>
    <row r="125" spans="1:27" s="73" customFormat="1" ht="137.5" x14ac:dyDescent="0.25">
      <c r="A125" s="298" t="s">
        <v>5636</v>
      </c>
      <c r="B125" s="299" t="s">
        <v>1105</v>
      </c>
      <c r="C125" s="300" t="s">
        <v>1106</v>
      </c>
      <c r="D125" s="300" t="s">
        <v>193</v>
      </c>
      <c r="E125" s="300" t="s">
        <v>4203</v>
      </c>
      <c r="F125" s="300" t="s">
        <v>4204</v>
      </c>
      <c r="G125" s="300" t="s">
        <v>4205</v>
      </c>
      <c r="H125" s="300" t="s">
        <v>1411</v>
      </c>
      <c r="I125" s="301"/>
      <c r="J125" s="331"/>
      <c r="K125" s="331" t="s">
        <v>1412</v>
      </c>
      <c r="L125" s="331"/>
      <c r="M125" s="305" t="s">
        <v>159</v>
      </c>
      <c r="N125" s="306" t="s">
        <v>1320</v>
      </c>
      <c r="O125" s="307" t="s">
        <v>1321</v>
      </c>
      <c r="P125" s="89"/>
      <c r="Q125" s="323" t="s">
        <v>1322</v>
      </c>
      <c r="R125" s="323" t="s">
        <v>4206</v>
      </c>
      <c r="S125" s="324" t="s">
        <v>1414</v>
      </c>
      <c r="T125" s="324" t="s">
        <v>4207</v>
      </c>
      <c r="U125" s="300" t="s">
        <v>4208</v>
      </c>
      <c r="V125" s="311" t="s">
        <v>5637</v>
      </c>
      <c r="W125" s="313" t="s">
        <v>219</v>
      </c>
      <c r="AA125" s="314">
        <f>IF(OR(J125="Fail",ISBLANK(J125)),INDEX('Issue Code Table'!C:C,MATCH(N:N,'Issue Code Table'!A:A,0)),IF(M125="Critical",6,IF(M125="Significant",5,IF(M125="Moderate",3,2))))</f>
        <v>5</v>
      </c>
    </row>
    <row r="126" spans="1:27" s="73" customFormat="1" ht="137.5" x14ac:dyDescent="0.25">
      <c r="A126" s="298" t="s">
        <v>5638</v>
      </c>
      <c r="B126" s="299" t="s">
        <v>266</v>
      </c>
      <c r="C126" s="300"/>
      <c r="D126" s="300" t="s">
        <v>193</v>
      </c>
      <c r="E126" s="300" t="s">
        <v>4210</v>
      </c>
      <c r="F126" s="300" t="s">
        <v>4211</v>
      </c>
      <c r="G126" s="300" t="s">
        <v>4212</v>
      </c>
      <c r="H126" s="300" t="s">
        <v>4213</v>
      </c>
      <c r="I126" s="301"/>
      <c r="J126" s="331"/>
      <c r="K126" s="331" t="s">
        <v>4214</v>
      </c>
      <c r="L126" s="331"/>
      <c r="M126" s="305" t="s">
        <v>159</v>
      </c>
      <c r="N126" s="306" t="s">
        <v>1320</v>
      </c>
      <c r="O126" s="307" t="s">
        <v>1321</v>
      </c>
      <c r="P126" s="89"/>
      <c r="Q126" s="323" t="s">
        <v>1322</v>
      </c>
      <c r="R126" s="323" t="s">
        <v>4215</v>
      </c>
      <c r="S126" s="324" t="s">
        <v>4216</v>
      </c>
      <c r="T126" s="324" t="s">
        <v>4217</v>
      </c>
      <c r="U126" s="300" t="s">
        <v>4218</v>
      </c>
      <c r="V126" s="300" t="s">
        <v>4219</v>
      </c>
      <c r="W126" s="313" t="s">
        <v>219</v>
      </c>
      <c r="AA126" s="314">
        <f>IF(OR(J126="Fail",ISBLANK(J126)),INDEX('Issue Code Table'!C:C,MATCH(N:N,'Issue Code Table'!A:A,0)),IF(M126="Critical",6,IF(M126="Significant",5,IF(M126="Moderate",3,2))))</f>
        <v>5</v>
      </c>
    </row>
    <row r="127" spans="1:27" s="73" customFormat="1" ht="87.5" x14ac:dyDescent="0.25">
      <c r="A127" s="298" t="s">
        <v>5639</v>
      </c>
      <c r="B127" s="299" t="s">
        <v>1105</v>
      </c>
      <c r="C127" s="300" t="s">
        <v>1106</v>
      </c>
      <c r="D127" s="300" t="s">
        <v>193</v>
      </c>
      <c r="E127" s="300" t="s">
        <v>4221</v>
      </c>
      <c r="F127" s="300" t="s">
        <v>4222</v>
      </c>
      <c r="G127" s="300" t="s">
        <v>4223</v>
      </c>
      <c r="H127" s="300" t="s">
        <v>1421</v>
      </c>
      <c r="I127" s="301"/>
      <c r="J127" s="331"/>
      <c r="K127" s="331" t="s">
        <v>1422</v>
      </c>
      <c r="L127" s="331"/>
      <c r="M127" s="305" t="s">
        <v>159</v>
      </c>
      <c r="N127" s="306" t="s">
        <v>1320</v>
      </c>
      <c r="O127" s="307" t="s">
        <v>1321</v>
      </c>
      <c r="P127" s="89"/>
      <c r="Q127" s="323" t="s">
        <v>1322</v>
      </c>
      <c r="R127" s="323" t="s">
        <v>1423</v>
      </c>
      <c r="S127" s="324" t="s">
        <v>4224</v>
      </c>
      <c r="T127" s="324" t="s">
        <v>4225</v>
      </c>
      <c r="U127" s="300" t="s">
        <v>4226</v>
      </c>
      <c r="V127" s="300" t="s">
        <v>5640</v>
      </c>
      <c r="W127" s="313" t="s">
        <v>219</v>
      </c>
      <c r="AA127" s="314">
        <f>IF(OR(J127="Fail",ISBLANK(J127)),INDEX('Issue Code Table'!C:C,MATCH(N:N,'Issue Code Table'!A:A,0)),IF(M127="Critical",6,IF(M127="Significant",5,IF(M127="Moderate",3,2))))</f>
        <v>5</v>
      </c>
    </row>
    <row r="128" spans="1:27" s="73" customFormat="1" ht="87.5" x14ac:dyDescent="0.25">
      <c r="A128" s="298" t="s">
        <v>5641</v>
      </c>
      <c r="B128" s="299" t="s">
        <v>1105</v>
      </c>
      <c r="C128" s="300" t="s">
        <v>1106</v>
      </c>
      <c r="D128" s="300" t="s">
        <v>193</v>
      </c>
      <c r="E128" s="300" t="s">
        <v>4228</v>
      </c>
      <c r="F128" s="300" t="s">
        <v>4229</v>
      </c>
      <c r="G128" s="300" t="s">
        <v>4230</v>
      </c>
      <c r="H128" s="300" t="s">
        <v>1431</v>
      </c>
      <c r="I128" s="301"/>
      <c r="J128" s="331"/>
      <c r="K128" s="331" t="s">
        <v>1432</v>
      </c>
      <c r="L128" s="331"/>
      <c r="M128" s="305" t="s">
        <v>159</v>
      </c>
      <c r="N128" s="306" t="s">
        <v>1320</v>
      </c>
      <c r="O128" s="307" t="s">
        <v>1321</v>
      </c>
      <c r="P128" s="89"/>
      <c r="Q128" s="323" t="s">
        <v>1322</v>
      </c>
      <c r="R128" s="323" t="s">
        <v>1433</v>
      </c>
      <c r="S128" s="324" t="s">
        <v>1424</v>
      </c>
      <c r="T128" s="324" t="s">
        <v>4231</v>
      </c>
      <c r="U128" s="300" t="s">
        <v>4232</v>
      </c>
      <c r="V128" s="300" t="s">
        <v>5642</v>
      </c>
      <c r="W128" s="313" t="s">
        <v>219</v>
      </c>
      <c r="AA128" s="314">
        <f>IF(OR(J128="Fail",ISBLANK(J128)),INDEX('Issue Code Table'!C:C,MATCH(N:N,'Issue Code Table'!A:A,0)),IF(M128="Critical",6,IF(M128="Significant",5,IF(M128="Moderate",3,2))))</f>
        <v>5</v>
      </c>
    </row>
    <row r="129" spans="1:27" s="73" customFormat="1" ht="162.5" x14ac:dyDescent="0.25">
      <c r="A129" s="298" t="s">
        <v>5643</v>
      </c>
      <c r="B129" s="299" t="s">
        <v>1105</v>
      </c>
      <c r="C129" s="300" t="s">
        <v>1106</v>
      </c>
      <c r="D129" s="300" t="s">
        <v>193</v>
      </c>
      <c r="E129" s="300" t="s">
        <v>4234</v>
      </c>
      <c r="F129" s="300" t="s">
        <v>4235</v>
      </c>
      <c r="G129" s="300" t="s">
        <v>4236</v>
      </c>
      <c r="H129" s="300" t="s">
        <v>1440</v>
      </c>
      <c r="I129" s="301"/>
      <c r="J129" s="331"/>
      <c r="K129" s="331" t="s">
        <v>1441</v>
      </c>
      <c r="L129" s="331"/>
      <c r="M129" s="305" t="s">
        <v>159</v>
      </c>
      <c r="N129" s="306" t="s">
        <v>1320</v>
      </c>
      <c r="O129" s="307" t="s">
        <v>1321</v>
      </c>
      <c r="P129" s="89"/>
      <c r="Q129" s="323" t="s">
        <v>1322</v>
      </c>
      <c r="R129" s="323" t="s">
        <v>1442</v>
      </c>
      <c r="S129" s="324" t="s">
        <v>1443</v>
      </c>
      <c r="T129" s="324" t="s">
        <v>4237</v>
      </c>
      <c r="U129" s="300" t="s">
        <v>4238</v>
      </c>
      <c r="V129" s="300" t="s">
        <v>5644</v>
      </c>
      <c r="W129" s="313" t="s">
        <v>219</v>
      </c>
      <c r="AA129" s="314">
        <f>IF(OR(J129="Fail",ISBLANK(J129)),INDEX('Issue Code Table'!C:C,MATCH(N:N,'Issue Code Table'!A:A,0)),IF(M129="Critical",6,IF(M129="Significant",5,IF(M129="Moderate",3,2))))</f>
        <v>5</v>
      </c>
    </row>
    <row r="130" spans="1:27" s="73" customFormat="1" ht="87.5" x14ac:dyDescent="0.25">
      <c r="A130" s="298" t="s">
        <v>5645</v>
      </c>
      <c r="B130" s="299" t="s">
        <v>1105</v>
      </c>
      <c r="C130" s="300" t="s">
        <v>1106</v>
      </c>
      <c r="D130" s="300" t="s">
        <v>193</v>
      </c>
      <c r="E130" s="300" t="s">
        <v>4240</v>
      </c>
      <c r="F130" s="300" t="s">
        <v>4241</v>
      </c>
      <c r="G130" s="300" t="s">
        <v>4242</v>
      </c>
      <c r="H130" s="300" t="s">
        <v>1450</v>
      </c>
      <c r="I130" s="301"/>
      <c r="J130" s="331"/>
      <c r="K130" s="331" t="s">
        <v>1451</v>
      </c>
      <c r="L130" s="331"/>
      <c r="M130" s="305" t="s">
        <v>159</v>
      </c>
      <c r="N130" s="306" t="s">
        <v>1320</v>
      </c>
      <c r="O130" s="307" t="s">
        <v>1321</v>
      </c>
      <c r="P130" s="89"/>
      <c r="Q130" s="323" t="s">
        <v>1322</v>
      </c>
      <c r="R130" s="323" t="s">
        <v>1452</v>
      </c>
      <c r="S130" s="324" t="s">
        <v>1453</v>
      </c>
      <c r="T130" s="324" t="s">
        <v>4243</v>
      </c>
      <c r="U130" s="300" t="s">
        <v>4244</v>
      </c>
      <c r="V130" s="300" t="s">
        <v>5646</v>
      </c>
      <c r="W130" s="313" t="s">
        <v>219</v>
      </c>
      <c r="AA130" s="314">
        <f>IF(OR(J130="Fail",ISBLANK(J130)),INDEX('Issue Code Table'!C:C,MATCH(N:N,'Issue Code Table'!A:A,0)),IF(M130="Critical",6,IF(M130="Significant",5,IF(M130="Moderate",3,2))))</f>
        <v>5</v>
      </c>
    </row>
    <row r="131" spans="1:27" s="73" customFormat="1" ht="87.5" x14ac:dyDescent="0.25">
      <c r="A131" s="298" t="s">
        <v>5647</v>
      </c>
      <c r="B131" s="299" t="s">
        <v>1105</v>
      </c>
      <c r="C131" s="300" t="s">
        <v>1106</v>
      </c>
      <c r="D131" s="300" t="s">
        <v>193</v>
      </c>
      <c r="E131" s="300" t="s">
        <v>4246</v>
      </c>
      <c r="F131" s="300" t="s">
        <v>4247</v>
      </c>
      <c r="G131" s="300" t="s">
        <v>4248</v>
      </c>
      <c r="H131" s="300" t="s">
        <v>1460</v>
      </c>
      <c r="I131" s="301"/>
      <c r="J131" s="331"/>
      <c r="K131" s="331" t="s">
        <v>1461</v>
      </c>
      <c r="L131" s="331"/>
      <c r="M131" s="305" t="s">
        <v>159</v>
      </c>
      <c r="N131" s="306" t="s">
        <v>1320</v>
      </c>
      <c r="O131" s="307" t="s">
        <v>1321</v>
      </c>
      <c r="P131" s="89"/>
      <c r="Q131" s="323" t="s">
        <v>1322</v>
      </c>
      <c r="R131" s="323" t="s">
        <v>1462</v>
      </c>
      <c r="S131" s="324" t="s">
        <v>1463</v>
      </c>
      <c r="T131" s="324" t="s">
        <v>4249</v>
      </c>
      <c r="U131" s="300" t="s">
        <v>4250</v>
      </c>
      <c r="V131" s="300" t="s">
        <v>5648</v>
      </c>
      <c r="W131" s="313" t="s">
        <v>219</v>
      </c>
      <c r="AA131" s="314">
        <f>IF(OR(J131="Fail",ISBLANK(J131)),INDEX('Issue Code Table'!C:C,MATCH(N:N,'Issue Code Table'!A:A,0)),IF(M131="Critical",6,IF(M131="Significant",5,IF(M131="Moderate",3,2))))</f>
        <v>5</v>
      </c>
    </row>
    <row r="132" spans="1:27" s="73" customFormat="1" ht="225" x14ac:dyDescent="0.25">
      <c r="A132" s="298" t="s">
        <v>5649</v>
      </c>
      <c r="B132" s="299" t="s">
        <v>1105</v>
      </c>
      <c r="C132" s="300" t="s">
        <v>1106</v>
      </c>
      <c r="D132" s="300" t="s">
        <v>193</v>
      </c>
      <c r="E132" s="300" t="s">
        <v>4252</v>
      </c>
      <c r="F132" s="300" t="s">
        <v>4253</v>
      </c>
      <c r="G132" s="300" t="s">
        <v>4254</v>
      </c>
      <c r="H132" s="300" t="s">
        <v>1470</v>
      </c>
      <c r="I132" s="301"/>
      <c r="J132" s="331"/>
      <c r="K132" s="331" t="s">
        <v>1471</v>
      </c>
      <c r="L132" s="331"/>
      <c r="M132" s="305" t="s">
        <v>159</v>
      </c>
      <c r="N132" s="306" t="s">
        <v>1320</v>
      </c>
      <c r="O132" s="307" t="s">
        <v>1321</v>
      </c>
      <c r="P132" s="89"/>
      <c r="Q132" s="323" t="s">
        <v>1322</v>
      </c>
      <c r="R132" s="323" t="s">
        <v>1472</v>
      </c>
      <c r="S132" s="324" t="s">
        <v>1334</v>
      </c>
      <c r="T132" s="324" t="s">
        <v>4255</v>
      </c>
      <c r="U132" s="300" t="s">
        <v>4256</v>
      </c>
      <c r="V132" s="300" t="s">
        <v>5650</v>
      </c>
      <c r="W132" s="313" t="s">
        <v>219</v>
      </c>
      <c r="AA132" s="314">
        <f>IF(OR(J132="Fail",ISBLANK(J132)),INDEX('Issue Code Table'!C:C,MATCH(N:N,'Issue Code Table'!A:A,0)),IF(M132="Critical",6,IF(M132="Significant",5,IF(M132="Moderate",3,2))))</f>
        <v>5</v>
      </c>
    </row>
    <row r="133" spans="1:27" s="73" customFormat="1" ht="87.5" x14ac:dyDescent="0.25">
      <c r="A133" s="298" t="s">
        <v>5651</v>
      </c>
      <c r="B133" s="299" t="s">
        <v>1105</v>
      </c>
      <c r="C133" s="300" t="s">
        <v>1106</v>
      </c>
      <c r="D133" s="300" t="s">
        <v>193</v>
      </c>
      <c r="E133" s="300" t="s">
        <v>4258</v>
      </c>
      <c r="F133" s="300" t="s">
        <v>4259</v>
      </c>
      <c r="G133" s="300" t="s">
        <v>4260</v>
      </c>
      <c r="H133" s="300" t="s">
        <v>1479</v>
      </c>
      <c r="I133" s="301"/>
      <c r="J133" s="331"/>
      <c r="K133" s="331" t="s">
        <v>1480</v>
      </c>
      <c r="L133" s="331"/>
      <c r="M133" s="305" t="s">
        <v>159</v>
      </c>
      <c r="N133" s="306" t="s">
        <v>1320</v>
      </c>
      <c r="O133" s="307" t="s">
        <v>1321</v>
      </c>
      <c r="P133" s="89"/>
      <c r="Q133" s="323" t="s">
        <v>1322</v>
      </c>
      <c r="R133" s="323" t="s">
        <v>1481</v>
      </c>
      <c r="S133" s="324" t="s">
        <v>1482</v>
      </c>
      <c r="T133" s="324" t="s">
        <v>4261</v>
      </c>
      <c r="U133" s="300" t="s">
        <v>4262</v>
      </c>
      <c r="V133" s="300" t="s">
        <v>5652</v>
      </c>
      <c r="W133" s="313" t="s">
        <v>219</v>
      </c>
      <c r="AA133" s="314">
        <f>IF(OR(J133="Fail",ISBLANK(J133)),INDEX('Issue Code Table'!C:C,MATCH(N:N,'Issue Code Table'!A:A,0)),IF(M133="Critical",6,IF(M133="Significant",5,IF(M133="Moderate",3,2))))</f>
        <v>5</v>
      </c>
    </row>
    <row r="134" spans="1:27" s="73" customFormat="1" ht="87.5" x14ac:dyDescent="0.25">
      <c r="A134" s="298" t="s">
        <v>5653</v>
      </c>
      <c r="B134" s="299" t="s">
        <v>1105</v>
      </c>
      <c r="C134" s="300" t="s">
        <v>1106</v>
      </c>
      <c r="D134" s="300" t="s">
        <v>193</v>
      </c>
      <c r="E134" s="300" t="s">
        <v>4264</v>
      </c>
      <c r="F134" s="300" t="s">
        <v>4265</v>
      </c>
      <c r="G134" s="300" t="s">
        <v>4266</v>
      </c>
      <c r="H134" s="300" t="s">
        <v>1489</v>
      </c>
      <c r="I134" s="301"/>
      <c r="J134" s="331"/>
      <c r="K134" s="331" t="s">
        <v>1490</v>
      </c>
      <c r="L134" s="331"/>
      <c r="M134" s="305" t="s">
        <v>159</v>
      </c>
      <c r="N134" s="306" t="s">
        <v>1320</v>
      </c>
      <c r="O134" s="307" t="s">
        <v>1321</v>
      </c>
      <c r="P134" s="89"/>
      <c r="Q134" s="323" t="s">
        <v>1322</v>
      </c>
      <c r="R134" s="323" t="s">
        <v>1491</v>
      </c>
      <c r="S134" s="324" t="s">
        <v>1482</v>
      </c>
      <c r="T134" s="324" t="s">
        <v>4267</v>
      </c>
      <c r="U134" s="300" t="s">
        <v>4268</v>
      </c>
      <c r="V134" s="300" t="s">
        <v>5654</v>
      </c>
      <c r="W134" s="313" t="s">
        <v>219</v>
      </c>
      <c r="AA134" s="314">
        <f>IF(OR(J134="Fail",ISBLANK(J134)),INDEX('Issue Code Table'!C:C,MATCH(N:N,'Issue Code Table'!A:A,0)),IF(M134="Critical",6,IF(M134="Significant",5,IF(M134="Moderate",3,2))))</f>
        <v>5</v>
      </c>
    </row>
    <row r="135" spans="1:27" s="73" customFormat="1" ht="87.5" x14ac:dyDescent="0.25">
      <c r="A135" s="298" t="s">
        <v>5655</v>
      </c>
      <c r="B135" s="299" t="s">
        <v>1105</v>
      </c>
      <c r="C135" s="300" t="s">
        <v>1106</v>
      </c>
      <c r="D135" s="300" t="s">
        <v>193</v>
      </c>
      <c r="E135" s="300" t="s">
        <v>4270</v>
      </c>
      <c r="F135" s="300" t="s">
        <v>4271</v>
      </c>
      <c r="G135" s="300" t="s">
        <v>4272</v>
      </c>
      <c r="H135" s="300" t="s">
        <v>1498</v>
      </c>
      <c r="I135" s="301"/>
      <c r="J135" s="331"/>
      <c r="K135" s="331" t="s">
        <v>1499</v>
      </c>
      <c r="L135" s="331"/>
      <c r="M135" s="305" t="s">
        <v>159</v>
      </c>
      <c r="N135" s="306" t="s">
        <v>1320</v>
      </c>
      <c r="O135" s="307" t="s">
        <v>1321</v>
      </c>
      <c r="P135" s="89"/>
      <c r="Q135" s="323" t="s">
        <v>1322</v>
      </c>
      <c r="R135" s="323" t="s">
        <v>1500</v>
      </c>
      <c r="S135" s="324" t="s">
        <v>1482</v>
      </c>
      <c r="T135" s="324" t="s">
        <v>4273</v>
      </c>
      <c r="U135" s="300" t="s">
        <v>4274</v>
      </c>
      <c r="V135" s="300" t="s">
        <v>5656</v>
      </c>
      <c r="W135" s="313" t="s">
        <v>219</v>
      </c>
      <c r="AA135" s="314">
        <f>IF(OR(J135="Fail",ISBLANK(J135)),INDEX('Issue Code Table'!C:C,MATCH(N:N,'Issue Code Table'!A:A,0)),IF(M135="Critical",6,IF(M135="Significant",5,IF(M135="Moderate",3,2))))</f>
        <v>5</v>
      </c>
    </row>
    <row r="136" spans="1:27" s="73" customFormat="1" ht="87.5" x14ac:dyDescent="0.25">
      <c r="A136" s="298" t="s">
        <v>5657</v>
      </c>
      <c r="B136" s="299" t="s">
        <v>1105</v>
      </c>
      <c r="C136" s="300" t="s">
        <v>1106</v>
      </c>
      <c r="D136" s="300" t="s">
        <v>193</v>
      </c>
      <c r="E136" s="300" t="s">
        <v>4277</v>
      </c>
      <c r="F136" s="300" t="s">
        <v>4278</v>
      </c>
      <c r="G136" s="300" t="s">
        <v>4279</v>
      </c>
      <c r="H136" s="300" t="s">
        <v>1507</v>
      </c>
      <c r="I136" s="301"/>
      <c r="J136" s="331"/>
      <c r="K136" s="331" t="s">
        <v>1508</v>
      </c>
      <c r="L136" s="331"/>
      <c r="M136" s="305" t="s">
        <v>159</v>
      </c>
      <c r="N136" s="306" t="s">
        <v>1320</v>
      </c>
      <c r="O136" s="307" t="s">
        <v>1321</v>
      </c>
      <c r="P136" s="89"/>
      <c r="Q136" s="323" t="s">
        <v>1322</v>
      </c>
      <c r="R136" s="323" t="s">
        <v>1509</v>
      </c>
      <c r="S136" s="324" t="s">
        <v>1482</v>
      </c>
      <c r="T136" s="324" t="s">
        <v>4267</v>
      </c>
      <c r="U136" s="300" t="s">
        <v>4280</v>
      </c>
      <c r="V136" s="300" t="s">
        <v>5658</v>
      </c>
      <c r="W136" s="313" t="s">
        <v>219</v>
      </c>
      <c r="AA136" s="314">
        <f>IF(OR(J136="Fail",ISBLANK(J136)),INDEX('Issue Code Table'!C:C,MATCH(N:N,'Issue Code Table'!A:A,0)),IF(M136="Critical",6,IF(M136="Significant",5,IF(M136="Moderate",3,2))))</f>
        <v>5</v>
      </c>
    </row>
    <row r="137" spans="1:27" s="73" customFormat="1" ht="112.5" x14ac:dyDescent="0.25">
      <c r="A137" s="298" t="s">
        <v>5659</v>
      </c>
      <c r="B137" s="299" t="s">
        <v>1513</v>
      </c>
      <c r="C137" s="300" t="s">
        <v>1514</v>
      </c>
      <c r="D137" s="300" t="s">
        <v>193</v>
      </c>
      <c r="E137" s="300" t="s">
        <v>1515</v>
      </c>
      <c r="F137" s="300" t="s">
        <v>4282</v>
      </c>
      <c r="G137" s="300" t="s">
        <v>4283</v>
      </c>
      <c r="H137" s="300" t="s">
        <v>1518</v>
      </c>
      <c r="I137" s="301"/>
      <c r="J137" s="331"/>
      <c r="K137" s="331" t="s">
        <v>1519</v>
      </c>
      <c r="L137" s="331"/>
      <c r="M137" s="305" t="s">
        <v>199</v>
      </c>
      <c r="N137" s="306" t="s">
        <v>1520</v>
      </c>
      <c r="O137" s="307" t="s">
        <v>1521</v>
      </c>
      <c r="P137" s="89"/>
      <c r="Q137" s="323" t="s">
        <v>1522</v>
      </c>
      <c r="R137" s="323" t="s">
        <v>1523</v>
      </c>
      <c r="S137" s="324" t="s">
        <v>1524</v>
      </c>
      <c r="T137" s="324" t="s">
        <v>3675</v>
      </c>
      <c r="U137" s="300" t="s">
        <v>4284</v>
      </c>
      <c r="V137" s="300" t="s">
        <v>5660</v>
      </c>
      <c r="W137" s="324"/>
      <c r="AA137" s="314">
        <f>IF(OR(J137="Fail",ISBLANK(J137)),INDEX('Issue Code Table'!C:C,MATCH(N:N,'Issue Code Table'!A:A,0)),IF(M137="Critical",6,IF(M137="Significant",5,IF(M137="Moderate",3,2))))</f>
        <v>3</v>
      </c>
    </row>
    <row r="138" spans="1:27" s="73" customFormat="1" ht="100" x14ac:dyDescent="0.25">
      <c r="A138" s="298" t="s">
        <v>5661</v>
      </c>
      <c r="B138" s="299" t="s">
        <v>1528</v>
      </c>
      <c r="C138" s="300" t="s">
        <v>1529</v>
      </c>
      <c r="D138" s="300" t="s">
        <v>193</v>
      </c>
      <c r="E138" s="300" t="s">
        <v>1530</v>
      </c>
      <c r="F138" s="300" t="s">
        <v>4286</v>
      </c>
      <c r="G138" s="300" t="s">
        <v>4287</v>
      </c>
      <c r="H138" s="300" t="s">
        <v>1533</v>
      </c>
      <c r="I138" s="301"/>
      <c r="J138" s="331"/>
      <c r="K138" s="331" t="s">
        <v>1534</v>
      </c>
      <c r="L138" s="331"/>
      <c r="M138" s="305" t="s">
        <v>199</v>
      </c>
      <c r="N138" s="306" t="s">
        <v>1520</v>
      </c>
      <c r="O138" s="307" t="s">
        <v>1521</v>
      </c>
      <c r="P138" s="89"/>
      <c r="Q138" s="323" t="s">
        <v>1522</v>
      </c>
      <c r="R138" s="323" t="s">
        <v>1535</v>
      </c>
      <c r="S138" s="324" t="s">
        <v>1536</v>
      </c>
      <c r="T138" s="324" t="s">
        <v>3675</v>
      </c>
      <c r="U138" s="300" t="s">
        <v>4288</v>
      </c>
      <c r="V138" s="300" t="s">
        <v>4289</v>
      </c>
      <c r="W138" s="324"/>
      <c r="AA138" s="314">
        <f>IF(OR(J138="Fail",ISBLANK(J138)),INDEX('Issue Code Table'!C:C,MATCH(N:N,'Issue Code Table'!A:A,0)),IF(M138="Critical",6,IF(M138="Significant",5,IF(M138="Moderate",3,2))))</f>
        <v>3</v>
      </c>
    </row>
    <row r="139" spans="1:27" s="73" customFormat="1" ht="112.5" x14ac:dyDescent="0.25">
      <c r="A139" s="298" t="s">
        <v>5662</v>
      </c>
      <c r="B139" s="299" t="s">
        <v>1528</v>
      </c>
      <c r="C139" s="300" t="s">
        <v>1529</v>
      </c>
      <c r="D139" s="300" t="s">
        <v>193</v>
      </c>
      <c r="E139" s="300" t="s">
        <v>1540</v>
      </c>
      <c r="F139" s="300" t="s">
        <v>4291</v>
      </c>
      <c r="G139" s="300" t="s">
        <v>4292</v>
      </c>
      <c r="H139" s="300" t="s">
        <v>1543</v>
      </c>
      <c r="I139" s="301"/>
      <c r="J139" s="331"/>
      <c r="K139" s="331" t="s">
        <v>1544</v>
      </c>
      <c r="L139" s="331"/>
      <c r="M139" s="305" t="s">
        <v>199</v>
      </c>
      <c r="N139" s="306" t="s">
        <v>1520</v>
      </c>
      <c r="O139" s="307" t="s">
        <v>1521</v>
      </c>
      <c r="P139" s="89"/>
      <c r="Q139" s="323" t="s">
        <v>1522</v>
      </c>
      <c r="R139" s="323" t="s">
        <v>1557</v>
      </c>
      <c r="S139" s="324" t="s">
        <v>1546</v>
      </c>
      <c r="T139" s="324" t="s">
        <v>3675</v>
      </c>
      <c r="U139" s="300" t="s">
        <v>4293</v>
      </c>
      <c r="V139" s="300" t="s">
        <v>5663</v>
      </c>
      <c r="W139" s="324"/>
      <c r="AA139" s="314">
        <f>IF(OR(J139="Fail",ISBLANK(J139)),INDEX('Issue Code Table'!C:C,MATCH(N:N,'Issue Code Table'!A:A,0)),IF(M139="Critical",6,IF(M139="Significant",5,IF(M139="Moderate",3,2))))</f>
        <v>3</v>
      </c>
    </row>
    <row r="140" spans="1:27" s="73" customFormat="1" ht="162.5" x14ac:dyDescent="0.25">
      <c r="A140" s="298" t="s">
        <v>5664</v>
      </c>
      <c r="B140" s="299" t="s">
        <v>1550</v>
      </c>
      <c r="C140" s="300" t="s">
        <v>1551</v>
      </c>
      <c r="D140" s="300" t="s">
        <v>193</v>
      </c>
      <c r="E140" s="300" t="s">
        <v>1552</v>
      </c>
      <c r="F140" s="300" t="s">
        <v>4295</v>
      </c>
      <c r="G140" s="300" t="s">
        <v>4296</v>
      </c>
      <c r="H140" s="300" t="s">
        <v>1555</v>
      </c>
      <c r="I140" s="301"/>
      <c r="J140" s="331"/>
      <c r="K140" s="331" t="s">
        <v>1556</v>
      </c>
      <c r="L140" s="331"/>
      <c r="M140" s="305" t="s">
        <v>199</v>
      </c>
      <c r="N140" s="306" t="s">
        <v>1520</v>
      </c>
      <c r="O140" s="307" t="s">
        <v>1521</v>
      </c>
      <c r="P140" s="89"/>
      <c r="Q140" s="323" t="s">
        <v>1522</v>
      </c>
      <c r="R140" s="323" t="s">
        <v>1567</v>
      </c>
      <c r="S140" s="324" t="s">
        <v>1558</v>
      </c>
      <c r="T140" s="324" t="s">
        <v>4297</v>
      </c>
      <c r="U140" s="300" t="s">
        <v>4298</v>
      </c>
      <c r="V140" s="300" t="s">
        <v>5665</v>
      </c>
      <c r="W140" s="324"/>
      <c r="AA140" s="314">
        <f>IF(OR(J140="Fail",ISBLANK(J140)),INDEX('Issue Code Table'!C:C,MATCH(N:N,'Issue Code Table'!A:A,0)),IF(M140="Critical",6,IF(M140="Significant",5,IF(M140="Moderate",3,2))))</f>
        <v>3</v>
      </c>
    </row>
    <row r="141" spans="1:27" s="73" customFormat="1" ht="100" x14ac:dyDescent="0.25">
      <c r="A141" s="298" t="s">
        <v>5666</v>
      </c>
      <c r="B141" s="299" t="s">
        <v>711</v>
      </c>
      <c r="C141" s="300" t="s">
        <v>712</v>
      </c>
      <c r="D141" s="300" t="s">
        <v>193</v>
      </c>
      <c r="E141" s="300" t="s">
        <v>1562</v>
      </c>
      <c r="F141" s="300" t="s">
        <v>4300</v>
      </c>
      <c r="G141" s="300" t="s">
        <v>4301</v>
      </c>
      <c r="H141" s="300" t="s">
        <v>1565</v>
      </c>
      <c r="I141" s="301"/>
      <c r="J141" s="331"/>
      <c r="K141" s="331" t="s">
        <v>1566</v>
      </c>
      <c r="L141" s="331"/>
      <c r="M141" s="305" t="s">
        <v>199</v>
      </c>
      <c r="N141" s="306" t="s">
        <v>1520</v>
      </c>
      <c r="O141" s="307" t="s">
        <v>1521</v>
      </c>
      <c r="P141" s="89"/>
      <c r="Q141" s="323" t="s">
        <v>1522</v>
      </c>
      <c r="R141" s="323" t="s">
        <v>1581</v>
      </c>
      <c r="S141" s="324" t="s">
        <v>1568</v>
      </c>
      <c r="T141" s="324" t="s">
        <v>4302</v>
      </c>
      <c r="U141" s="300" t="s">
        <v>4303</v>
      </c>
      <c r="V141" s="300" t="s">
        <v>5667</v>
      </c>
      <c r="W141" s="324"/>
      <c r="AA141" s="314">
        <f>IF(OR(J141="Fail",ISBLANK(J141)),INDEX('Issue Code Table'!C:C,MATCH(N:N,'Issue Code Table'!A:A,0)),IF(M141="Critical",6,IF(M141="Significant",5,IF(M141="Moderate",3,2))))</f>
        <v>3</v>
      </c>
    </row>
    <row r="142" spans="1:27" s="73" customFormat="1" ht="125" x14ac:dyDescent="0.25">
      <c r="A142" s="298" t="s">
        <v>5668</v>
      </c>
      <c r="B142" s="324" t="s">
        <v>1572</v>
      </c>
      <c r="C142" s="300" t="s">
        <v>1573</v>
      </c>
      <c r="D142" s="300" t="s">
        <v>193</v>
      </c>
      <c r="E142" s="300" t="s">
        <v>1574</v>
      </c>
      <c r="F142" s="300" t="s">
        <v>4305</v>
      </c>
      <c r="G142" s="300" t="s">
        <v>4306</v>
      </c>
      <c r="H142" s="300" t="s">
        <v>1577</v>
      </c>
      <c r="I142" s="301"/>
      <c r="J142" s="331"/>
      <c r="K142" s="331" t="s">
        <v>1578</v>
      </c>
      <c r="L142" s="331"/>
      <c r="M142" s="305" t="s">
        <v>402</v>
      </c>
      <c r="N142" s="306" t="s">
        <v>1579</v>
      </c>
      <c r="O142" s="307" t="s">
        <v>1580</v>
      </c>
      <c r="P142" s="89"/>
      <c r="Q142" s="323" t="s">
        <v>1522</v>
      </c>
      <c r="R142" s="323" t="s">
        <v>1590</v>
      </c>
      <c r="S142" s="324" t="s">
        <v>1568</v>
      </c>
      <c r="T142" s="324" t="s">
        <v>4307</v>
      </c>
      <c r="U142" s="300" t="s">
        <v>4308</v>
      </c>
      <c r="V142" s="300" t="s">
        <v>5669</v>
      </c>
      <c r="W142" s="324"/>
      <c r="AA142" s="314">
        <f>IF(OR(J142="Fail",ISBLANK(J142)),INDEX('Issue Code Table'!C:C,MATCH(N:N,'Issue Code Table'!A:A,0)),IF(M142="Critical",6,IF(M142="Significant",5,IF(M142="Moderate",3,2))))</f>
        <v>2</v>
      </c>
    </row>
    <row r="143" spans="1:27" s="73" customFormat="1" ht="100" x14ac:dyDescent="0.25">
      <c r="A143" s="298" t="s">
        <v>5670</v>
      </c>
      <c r="B143" s="299" t="s">
        <v>711</v>
      </c>
      <c r="C143" s="300" t="s">
        <v>712</v>
      </c>
      <c r="D143" s="300" t="s">
        <v>193</v>
      </c>
      <c r="E143" s="300" t="s">
        <v>1585</v>
      </c>
      <c r="F143" s="300" t="s">
        <v>4310</v>
      </c>
      <c r="G143" s="300" t="s">
        <v>4311</v>
      </c>
      <c r="H143" s="300" t="s">
        <v>1588</v>
      </c>
      <c r="I143" s="301"/>
      <c r="J143" s="331"/>
      <c r="K143" s="331" t="s">
        <v>1589</v>
      </c>
      <c r="L143" s="331"/>
      <c r="M143" s="305" t="s">
        <v>199</v>
      </c>
      <c r="N143" s="306" t="s">
        <v>718</v>
      </c>
      <c r="O143" s="307" t="s">
        <v>719</v>
      </c>
      <c r="P143" s="89"/>
      <c r="Q143" s="323" t="s">
        <v>1522</v>
      </c>
      <c r="R143" s="323" t="s">
        <v>1601</v>
      </c>
      <c r="S143" s="324" t="s">
        <v>1568</v>
      </c>
      <c r="T143" s="324" t="s">
        <v>4312</v>
      </c>
      <c r="U143" s="300" t="s">
        <v>4313</v>
      </c>
      <c r="V143" s="300" t="s">
        <v>5671</v>
      </c>
      <c r="W143" s="324"/>
      <c r="AA143" s="314">
        <f>IF(OR(J143="Fail",ISBLANK(J143)),INDEX('Issue Code Table'!C:C,MATCH(N:N,'Issue Code Table'!A:A,0)),IF(M143="Critical",6,IF(M143="Significant",5,IF(M143="Moderate",3,2))))</f>
        <v>5</v>
      </c>
    </row>
    <row r="144" spans="1:27" s="73" customFormat="1" ht="100" x14ac:dyDescent="0.25">
      <c r="A144" s="298" t="s">
        <v>5672</v>
      </c>
      <c r="B144" s="299" t="s">
        <v>711</v>
      </c>
      <c r="C144" s="300" t="s">
        <v>712</v>
      </c>
      <c r="D144" s="300" t="s">
        <v>193</v>
      </c>
      <c r="E144" s="300" t="s">
        <v>1594</v>
      </c>
      <c r="F144" s="300" t="s">
        <v>4315</v>
      </c>
      <c r="G144" s="300" t="s">
        <v>4316</v>
      </c>
      <c r="H144" s="300" t="s">
        <v>1597</v>
      </c>
      <c r="I144" s="301"/>
      <c r="J144" s="331"/>
      <c r="K144" s="331" t="s">
        <v>1598</v>
      </c>
      <c r="L144" s="331"/>
      <c r="M144" s="305" t="s">
        <v>199</v>
      </c>
      <c r="N144" s="306" t="s">
        <v>1599</v>
      </c>
      <c r="O144" s="307" t="s">
        <v>1600</v>
      </c>
      <c r="P144" s="89"/>
      <c r="Q144" s="323" t="s">
        <v>1522</v>
      </c>
      <c r="R144" s="323" t="s">
        <v>5673</v>
      </c>
      <c r="S144" s="324" t="s">
        <v>1568</v>
      </c>
      <c r="T144" s="324" t="s">
        <v>4317</v>
      </c>
      <c r="U144" s="300" t="s">
        <v>4318</v>
      </c>
      <c r="V144" s="300" t="s">
        <v>5674</v>
      </c>
      <c r="W144" s="324"/>
      <c r="AA144" s="314">
        <f>IF(OR(J144="Fail",ISBLANK(J144)),INDEX('Issue Code Table'!C:C,MATCH(N:N,'Issue Code Table'!A:A,0)),IF(M144="Critical",6,IF(M144="Significant",5,IF(M144="Moderate",3,2))))</f>
        <v>5</v>
      </c>
    </row>
    <row r="145" spans="1:27" s="73" customFormat="1" ht="125" x14ac:dyDescent="0.25">
      <c r="A145" s="298" t="s">
        <v>5675</v>
      </c>
      <c r="B145" s="299" t="s">
        <v>1513</v>
      </c>
      <c r="C145" s="300" t="s">
        <v>1514</v>
      </c>
      <c r="D145" s="300" t="s">
        <v>193</v>
      </c>
      <c r="E145" s="300" t="s">
        <v>1605</v>
      </c>
      <c r="F145" s="300" t="s">
        <v>4282</v>
      </c>
      <c r="G145" s="300" t="s">
        <v>4320</v>
      </c>
      <c r="H145" s="300" t="s">
        <v>1607</v>
      </c>
      <c r="I145" s="301"/>
      <c r="J145" s="331"/>
      <c r="K145" s="331" t="s">
        <v>1608</v>
      </c>
      <c r="L145" s="331"/>
      <c r="M145" s="305" t="s">
        <v>199</v>
      </c>
      <c r="N145" s="306" t="s">
        <v>1520</v>
      </c>
      <c r="O145" s="307" t="s">
        <v>1521</v>
      </c>
      <c r="P145" s="89"/>
      <c r="Q145" s="323" t="s">
        <v>1609</v>
      </c>
      <c r="R145" s="323" t="s">
        <v>1610</v>
      </c>
      <c r="S145" s="324" t="s">
        <v>1524</v>
      </c>
      <c r="T145" s="324" t="s">
        <v>3675</v>
      </c>
      <c r="U145" s="300" t="s">
        <v>4321</v>
      </c>
      <c r="V145" s="300" t="s">
        <v>1612</v>
      </c>
      <c r="W145" s="324"/>
      <c r="AA145" s="314">
        <f>IF(OR(J145="Fail",ISBLANK(J145)),INDEX('Issue Code Table'!C:C,MATCH(N:N,'Issue Code Table'!A:A,0)),IF(M145="Critical",6,IF(M145="Significant",5,IF(M145="Moderate",3,2))))</f>
        <v>3</v>
      </c>
    </row>
    <row r="146" spans="1:27" s="73" customFormat="1" ht="100" x14ac:dyDescent="0.25">
      <c r="A146" s="298" t="s">
        <v>5676</v>
      </c>
      <c r="B146" s="299" t="s">
        <v>711</v>
      </c>
      <c r="C146" s="300" t="s">
        <v>712</v>
      </c>
      <c r="D146" s="300" t="s">
        <v>193</v>
      </c>
      <c r="E146" s="300" t="s">
        <v>1614</v>
      </c>
      <c r="F146" s="300" t="s">
        <v>4286</v>
      </c>
      <c r="G146" s="300" t="s">
        <v>4323</v>
      </c>
      <c r="H146" s="300" t="s">
        <v>1616</v>
      </c>
      <c r="I146" s="301"/>
      <c r="J146" s="331"/>
      <c r="K146" s="331" t="s">
        <v>1617</v>
      </c>
      <c r="L146" s="331"/>
      <c r="M146" s="305" t="s">
        <v>199</v>
      </c>
      <c r="N146" s="306" t="s">
        <v>1520</v>
      </c>
      <c r="O146" s="307" t="s">
        <v>1521</v>
      </c>
      <c r="P146" s="89"/>
      <c r="Q146" s="323" t="s">
        <v>1609</v>
      </c>
      <c r="R146" s="323" t="s">
        <v>1618</v>
      </c>
      <c r="S146" s="324" t="s">
        <v>1536</v>
      </c>
      <c r="T146" s="324" t="s">
        <v>3675</v>
      </c>
      <c r="U146" s="300" t="s">
        <v>4324</v>
      </c>
      <c r="V146" s="300" t="s">
        <v>5677</v>
      </c>
      <c r="W146" s="324"/>
      <c r="AA146" s="314">
        <f>IF(OR(J146="Fail",ISBLANK(J146)),INDEX('Issue Code Table'!C:C,MATCH(N:N,'Issue Code Table'!A:A,0)),IF(M146="Critical",6,IF(M146="Significant",5,IF(M146="Moderate",3,2))))</f>
        <v>3</v>
      </c>
    </row>
    <row r="147" spans="1:27" s="73" customFormat="1" ht="200" x14ac:dyDescent="0.25">
      <c r="A147" s="298" t="s">
        <v>5678</v>
      </c>
      <c r="B147" s="299" t="s">
        <v>711</v>
      </c>
      <c r="C147" s="300" t="s">
        <v>712</v>
      </c>
      <c r="D147" s="300" t="s">
        <v>193</v>
      </c>
      <c r="E147" s="300" t="s">
        <v>1622</v>
      </c>
      <c r="F147" s="300" t="s">
        <v>4326</v>
      </c>
      <c r="G147" s="300" t="s">
        <v>4327</v>
      </c>
      <c r="H147" s="300" t="s">
        <v>1625</v>
      </c>
      <c r="I147" s="301"/>
      <c r="J147" s="331"/>
      <c r="K147" s="331" t="s">
        <v>1626</v>
      </c>
      <c r="L147" s="331"/>
      <c r="M147" s="305" t="s">
        <v>199</v>
      </c>
      <c r="N147" s="306" t="s">
        <v>1520</v>
      </c>
      <c r="O147" s="307" t="s">
        <v>1521</v>
      </c>
      <c r="P147" s="89"/>
      <c r="Q147" s="323" t="s">
        <v>1609</v>
      </c>
      <c r="R147" s="323" t="s">
        <v>1627</v>
      </c>
      <c r="S147" s="324" t="s">
        <v>1546</v>
      </c>
      <c r="T147" s="324" t="s">
        <v>3675</v>
      </c>
      <c r="U147" s="300" t="s">
        <v>4328</v>
      </c>
      <c r="V147" s="300" t="s">
        <v>5679</v>
      </c>
      <c r="W147" s="324"/>
      <c r="AA147" s="314">
        <f>IF(OR(J147="Fail",ISBLANK(J147)),INDEX('Issue Code Table'!C:C,MATCH(N:N,'Issue Code Table'!A:A,0)),IF(M147="Critical",6,IF(M147="Significant",5,IF(M147="Moderate",3,2))))</f>
        <v>3</v>
      </c>
    </row>
    <row r="148" spans="1:27" s="73" customFormat="1" ht="162.5" x14ac:dyDescent="0.25">
      <c r="A148" s="298" t="s">
        <v>5680</v>
      </c>
      <c r="B148" s="299" t="s">
        <v>1550</v>
      </c>
      <c r="C148" s="300" t="s">
        <v>1551</v>
      </c>
      <c r="D148" s="300" t="s">
        <v>193</v>
      </c>
      <c r="E148" s="300" t="s">
        <v>1631</v>
      </c>
      <c r="F148" s="300" t="s">
        <v>4330</v>
      </c>
      <c r="G148" s="300" t="s">
        <v>4331</v>
      </c>
      <c r="H148" s="300" t="s">
        <v>1633</v>
      </c>
      <c r="I148" s="301"/>
      <c r="J148" s="331"/>
      <c r="K148" s="331" t="s">
        <v>1634</v>
      </c>
      <c r="L148" s="331"/>
      <c r="M148" s="305" t="s">
        <v>199</v>
      </c>
      <c r="N148" s="306" t="s">
        <v>1308</v>
      </c>
      <c r="O148" s="307" t="s">
        <v>1309</v>
      </c>
      <c r="P148" s="89"/>
      <c r="Q148" s="323" t="s">
        <v>1609</v>
      </c>
      <c r="R148" s="323" t="s">
        <v>1635</v>
      </c>
      <c r="S148" s="324" t="s">
        <v>1558</v>
      </c>
      <c r="T148" s="324" t="s">
        <v>4297</v>
      </c>
      <c r="U148" s="300" t="s">
        <v>4332</v>
      </c>
      <c r="V148" s="300" t="s">
        <v>5681</v>
      </c>
      <c r="W148" s="324"/>
      <c r="AA148" s="314">
        <f>IF(OR(J148="Fail",ISBLANK(J148)),INDEX('Issue Code Table'!C:C,MATCH(N:N,'Issue Code Table'!A:A,0)),IF(M148="Critical",6,IF(M148="Significant",5,IF(M148="Moderate",3,2))))</f>
        <v>3</v>
      </c>
    </row>
    <row r="149" spans="1:27" s="73" customFormat="1" ht="100" x14ac:dyDescent="0.25">
      <c r="A149" s="298" t="s">
        <v>5682</v>
      </c>
      <c r="B149" s="299" t="s">
        <v>711</v>
      </c>
      <c r="C149" s="300" t="s">
        <v>712</v>
      </c>
      <c r="D149" s="300" t="s">
        <v>193</v>
      </c>
      <c r="E149" s="300" t="s">
        <v>1639</v>
      </c>
      <c r="F149" s="300" t="s">
        <v>4334</v>
      </c>
      <c r="G149" s="300" t="s">
        <v>4335</v>
      </c>
      <c r="H149" s="300" t="s">
        <v>1642</v>
      </c>
      <c r="I149" s="301"/>
      <c r="J149" s="331"/>
      <c r="K149" s="331" t="s">
        <v>1643</v>
      </c>
      <c r="L149" s="331"/>
      <c r="M149" s="305" t="s">
        <v>199</v>
      </c>
      <c r="N149" s="306" t="s">
        <v>1644</v>
      </c>
      <c r="O149" s="307" t="s">
        <v>1645</v>
      </c>
      <c r="P149" s="89"/>
      <c r="Q149" s="323" t="s">
        <v>1609</v>
      </c>
      <c r="R149" s="323" t="s">
        <v>1646</v>
      </c>
      <c r="S149" s="324" t="s">
        <v>1568</v>
      </c>
      <c r="T149" s="324" t="s">
        <v>4302</v>
      </c>
      <c r="U149" s="300" t="s">
        <v>4336</v>
      </c>
      <c r="V149" s="300" t="s">
        <v>5683</v>
      </c>
      <c r="W149" s="324"/>
      <c r="AA149" s="314">
        <f>IF(OR(J149="Fail",ISBLANK(J149)),INDEX('Issue Code Table'!C:C,MATCH(N:N,'Issue Code Table'!A:A,0)),IF(M149="Critical",6,IF(M149="Significant",5,IF(M149="Moderate",3,2))))</f>
        <v>3</v>
      </c>
    </row>
    <row r="150" spans="1:27" s="73" customFormat="1" ht="100" x14ac:dyDescent="0.25">
      <c r="A150" s="298" t="s">
        <v>5684</v>
      </c>
      <c r="B150" s="299" t="s">
        <v>711</v>
      </c>
      <c r="C150" s="300" t="s">
        <v>712</v>
      </c>
      <c r="D150" s="300" t="s">
        <v>193</v>
      </c>
      <c r="E150" s="300" t="s">
        <v>1650</v>
      </c>
      <c r="F150" s="300" t="s">
        <v>4305</v>
      </c>
      <c r="G150" s="300" t="s">
        <v>4338</v>
      </c>
      <c r="H150" s="300" t="s">
        <v>1652</v>
      </c>
      <c r="I150" s="301"/>
      <c r="J150" s="331"/>
      <c r="K150" s="331" t="s">
        <v>1653</v>
      </c>
      <c r="L150" s="331"/>
      <c r="M150" s="305" t="s">
        <v>402</v>
      </c>
      <c r="N150" s="306" t="s">
        <v>1579</v>
      </c>
      <c r="O150" s="307" t="s">
        <v>1580</v>
      </c>
      <c r="P150" s="89"/>
      <c r="Q150" s="323" t="s">
        <v>1609</v>
      </c>
      <c r="R150" s="323" t="s">
        <v>1654</v>
      </c>
      <c r="S150" s="324" t="s">
        <v>1568</v>
      </c>
      <c r="T150" s="324" t="s">
        <v>4307</v>
      </c>
      <c r="U150" s="300" t="s">
        <v>4339</v>
      </c>
      <c r="V150" s="300" t="s">
        <v>5685</v>
      </c>
      <c r="W150" s="324"/>
      <c r="AA150" s="314">
        <f>IF(OR(J150="Fail",ISBLANK(J150)),INDEX('Issue Code Table'!C:C,MATCH(N:N,'Issue Code Table'!A:A,0)),IF(M150="Critical",6,IF(M150="Significant",5,IF(M150="Moderate",3,2))))</f>
        <v>2</v>
      </c>
    </row>
    <row r="151" spans="1:27" s="73" customFormat="1" ht="100" x14ac:dyDescent="0.25">
      <c r="A151" s="298" t="s">
        <v>5686</v>
      </c>
      <c r="B151" s="299" t="s">
        <v>711</v>
      </c>
      <c r="C151" s="300" t="s">
        <v>712</v>
      </c>
      <c r="D151" s="300" t="s">
        <v>193</v>
      </c>
      <c r="E151" s="300" t="s">
        <v>1658</v>
      </c>
      <c r="F151" s="300" t="s">
        <v>4310</v>
      </c>
      <c r="G151" s="300" t="s">
        <v>4342</v>
      </c>
      <c r="H151" s="300" t="s">
        <v>1660</v>
      </c>
      <c r="I151" s="301"/>
      <c r="J151" s="331"/>
      <c r="K151" s="331" t="s">
        <v>1661</v>
      </c>
      <c r="L151" s="331"/>
      <c r="M151" s="305" t="s">
        <v>159</v>
      </c>
      <c r="N151" s="306" t="s">
        <v>718</v>
      </c>
      <c r="O151" s="307" t="s">
        <v>719</v>
      </c>
      <c r="P151" s="89"/>
      <c r="Q151" s="323" t="s">
        <v>1609</v>
      </c>
      <c r="R151" s="323" t="s">
        <v>1662</v>
      </c>
      <c r="S151" s="324" t="s">
        <v>1568</v>
      </c>
      <c r="T151" s="324" t="s">
        <v>4312</v>
      </c>
      <c r="U151" s="300" t="s">
        <v>4343</v>
      </c>
      <c r="V151" s="300" t="s">
        <v>5687</v>
      </c>
      <c r="W151" s="313" t="s">
        <v>219</v>
      </c>
      <c r="AA151" s="314">
        <f>IF(OR(J151="Fail",ISBLANK(J151)),INDEX('Issue Code Table'!C:C,MATCH(N:N,'Issue Code Table'!A:A,0)),IF(M151="Critical",6,IF(M151="Significant",5,IF(M151="Moderate",3,2))))</f>
        <v>5</v>
      </c>
    </row>
    <row r="152" spans="1:27" s="73" customFormat="1" ht="100" x14ac:dyDescent="0.25">
      <c r="A152" s="298" t="s">
        <v>5688</v>
      </c>
      <c r="B152" s="299" t="s">
        <v>711</v>
      </c>
      <c r="C152" s="300" t="s">
        <v>712</v>
      </c>
      <c r="D152" s="300" t="s">
        <v>193</v>
      </c>
      <c r="E152" s="300" t="s">
        <v>1666</v>
      </c>
      <c r="F152" s="300" t="s">
        <v>4315</v>
      </c>
      <c r="G152" s="300" t="s">
        <v>4345</v>
      </c>
      <c r="H152" s="300" t="s">
        <v>1668</v>
      </c>
      <c r="I152" s="301"/>
      <c r="J152" s="331"/>
      <c r="K152" s="331" t="s">
        <v>1669</v>
      </c>
      <c r="L152" s="331"/>
      <c r="M152" s="305" t="s">
        <v>199</v>
      </c>
      <c r="N152" s="306" t="s">
        <v>1599</v>
      </c>
      <c r="O152" s="307" t="s">
        <v>1600</v>
      </c>
      <c r="P152" s="89"/>
      <c r="Q152" s="323" t="s">
        <v>1609</v>
      </c>
      <c r="R152" s="323" t="s">
        <v>1670</v>
      </c>
      <c r="S152" s="324" t="s">
        <v>1568</v>
      </c>
      <c r="T152" s="324" t="s">
        <v>4317</v>
      </c>
      <c r="U152" s="300" t="s">
        <v>4346</v>
      </c>
      <c r="V152" s="300" t="s">
        <v>5689</v>
      </c>
      <c r="W152" s="324"/>
      <c r="AA152" s="314">
        <f>IF(OR(J152="Fail",ISBLANK(J152)),INDEX('Issue Code Table'!C:C,MATCH(N:N,'Issue Code Table'!A:A,0)),IF(M152="Critical",6,IF(M152="Significant",5,IF(M152="Moderate",3,2))))</f>
        <v>5</v>
      </c>
    </row>
    <row r="153" spans="1:27" s="73" customFormat="1" ht="112.5" x14ac:dyDescent="0.25">
      <c r="A153" s="298" t="s">
        <v>5690</v>
      </c>
      <c r="B153" s="299" t="s">
        <v>1513</v>
      </c>
      <c r="C153" s="300" t="s">
        <v>1514</v>
      </c>
      <c r="D153" s="300" t="s">
        <v>193</v>
      </c>
      <c r="E153" s="300" t="s">
        <v>1674</v>
      </c>
      <c r="F153" s="300" t="s">
        <v>4282</v>
      </c>
      <c r="G153" s="300" t="s">
        <v>4348</v>
      </c>
      <c r="H153" s="300" t="s">
        <v>1676</v>
      </c>
      <c r="I153" s="301"/>
      <c r="J153" s="331"/>
      <c r="K153" s="331" t="s">
        <v>1677</v>
      </c>
      <c r="L153" s="331"/>
      <c r="M153" s="305" t="s">
        <v>199</v>
      </c>
      <c r="N153" s="306" t="s">
        <v>1520</v>
      </c>
      <c r="O153" s="307" t="s">
        <v>1521</v>
      </c>
      <c r="P153" s="89"/>
      <c r="Q153" s="323" t="s">
        <v>1678</v>
      </c>
      <c r="R153" s="323" t="s">
        <v>1679</v>
      </c>
      <c r="S153" s="324" t="s">
        <v>1524</v>
      </c>
      <c r="T153" s="324" t="s">
        <v>3675</v>
      </c>
      <c r="U153" s="300" t="s">
        <v>4349</v>
      </c>
      <c r="V153" s="300" t="s">
        <v>5691</v>
      </c>
      <c r="W153" s="324"/>
      <c r="AA153" s="314">
        <f>IF(OR(J153="Fail",ISBLANK(J153)),INDEX('Issue Code Table'!C:C,MATCH(N:N,'Issue Code Table'!A:A,0)),IF(M153="Critical",6,IF(M153="Significant",5,IF(M153="Moderate",3,2))))</f>
        <v>3</v>
      </c>
    </row>
    <row r="154" spans="1:27" s="73" customFormat="1" ht="100" x14ac:dyDescent="0.25">
      <c r="A154" s="298" t="s">
        <v>5692</v>
      </c>
      <c r="B154" s="299" t="s">
        <v>711</v>
      </c>
      <c r="C154" s="300" t="s">
        <v>712</v>
      </c>
      <c r="D154" s="300" t="s">
        <v>193</v>
      </c>
      <c r="E154" s="300" t="s">
        <v>1683</v>
      </c>
      <c r="F154" s="300" t="s">
        <v>4286</v>
      </c>
      <c r="G154" s="300" t="s">
        <v>4351</v>
      </c>
      <c r="H154" s="300" t="s">
        <v>1685</v>
      </c>
      <c r="I154" s="301"/>
      <c r="J154" s="331"/>
      <c r="K154" s="331" t="s">
        <v>1686</v>
      </c>
      <c r="L154" s="331"/>
      <c r="M154" s="305" t="s">
        <v>199</v>
      </c>
      <c r="N154" s="306" t="s">
        <v>1520</v>
      </c>
      <c r="O154" s="307" t="s">
        <v>1521</v>
      </c>
      <c r="P154" s="89"/>
      <c r="Q154" s="323" t="s">
        <v>1678</v>
      </c>
      <c r="R154" s="323" t="s">
        <v>1687</v>
      </c>
      <c r="S154" s="324" t="s">
        <v>1536</v>
      </c>
      <c r="T154" s="324" t="s">
        <v>3675</v>
      </c>
      <c r="U154" s="300" t="s">
        <v>4352</v>
      </c>
      <c r="V154" s="300" t="s">
        <v>5693</v>
      </c>
      <c r="W154" s="324"/>
      <c r="AA154" s="314">
        <f>IF(OR(J154="Fail",ISBLANK(J154)),INDEX('Issue Code Table'!C:C,MATCH(N:N,'Issue Code Table'!A:A,0)),IF(M154="Critical",6,IF(M154="Significant",5,IF(M154="Moderate",3,2))))</f>
        <v>3</v>
      </c>
    </row>
    <row r="155" spans="1:27" s="73" customFormat="1" ht="200" x14ac:dyDescent="0.25">
      <c r="A155" s="298" t="s">
        <v>5694</v>
      </c>
      <c r="B155" s="299" t="s">
        <v>711</v>
      </c>
      <c r="C155" s="300" t="s">
        <v>712</v>
      </c>
      <c r="D155" s="300" t="s">
        <v>193</v>
      </c>
      <c r="E155" s="300" t="s">
        <v>1691</v>
      </c>
      <c r="F155" s="300" t="s">
        <v>4326</v>
      </c>
      <c r="G155" s="300" t="s">
        <v>4354</v>
      </c>
      <c r="H155" s="300" t="s">
        <v>1693</v>
      </c>
      <c r="I155" s="301"/>
      <c r="J155" s="331"/>
      <c r="K155" s="331" t="s">
        <v>1694</v>
      </c>
      <c r="L155" s="331"/>
      <c r="M155" s="305" t="s">
        <v>199</v>
      </c>
      <c r="N155" s="306" t="s">
        <v>1520</v>
      </c>
      <c r="O155" s="307" t="s">
        <v>1521</v>
      </c>
      <c r="P155" s="89"/>
      <c r="Q155" s="323" t="s">
        <v>1678</v>
      </c>
      <c r="R155" s="323" t="s">
        <v>1695</v>
      </c>
      <c r="S155" s="324" t="s">
        <v>1546</v>
      </c>
      <c r="T155" s="324" t="s">
        <v>3675</v>
      </c>
      <c r="U155" s="300" t="s">
        <v>4355</v>
      </c>
      <c r="V155" s="300" t="s">
        <v>5695</v>
      </c>
      <c r="W155" s="324"/>
      <c r="AA155" s="314">
        <f>IF(OR(J155="Fail",ISBLANK(J155)),INDEX('Issue Code Table'!C:C,MATCH(N:N,'Issue Code Table'!A:A,0)),IF(M155="Critical",6,IF(M155="Significant",5,IF(M155="Moderate",3,2))))</f>
        <v>3</v>
      </c>
    </row>
    <row r="156" spans="1:27" s="73" customFormat="1" ht="100" x14ac:dyDescent="0.25">
      <c r="A156" s="298" t="s">
        <v>5696</v>
      </c>
      <c r="B156" s="299" t="s">
        <v>1550</v>
      </c>
      <c r="C156" s="300" t="s">
        <v>1551</v>
      </c>
      <c r="D156" s="300" t="s">
        <v>193</v>
      </c>
      <c r="E156" s="300" t="s">
        <v>1699</v>
      </c>
      <c r="F156" s="300" t="s">
        <v>4357</v>
      </c>
      <c r="G156" s="300" t="s">
        <v>4358</v>
      </c>
      <c r="H156" s="300" t="s">
        <v>4359</v>
      </c>
      <c r="I156" s="301"/>
      <c r="J156" s="331"/>
      <c r="K156" s="331" t="s">
        <v>4360</v>
      </c>
      <c r="L156" s="331"/>
      <c r="M156" s="305" t="s">
        <v>199</v>
      </c>
      <c r="N156" s="306" t="s">
        <v>1308</v>
      </c>
      <c r="O156" s="307" t="s">
        <v>1309</v>
      </c>
      <c r="P156" s="89"/>
      <c r="Q156" s="323" t="s">
        <v>1678</v>
      </c>
      <c r="R156" s="323" t="s">
        <v>1704</v>
      </c>
      <c r="S156" s="324" t="s">
        <v>1705</v>
      </c>
      <c r="T156" s="324" t="s">
        <v>4297</v>
      </c>
      <c r="U156" s="300" t="s">
        <v>4361</v>
      </c>
      <c r="V156" s="300" t="s">
        <v>5697</v>
      </c>
      <c r="W156" s="324"/>
      <c r="AA156" s="314">
        <f>IF(OR(J156="Fail",ISBLANK(J156)),INDEX('Issue Code Table'!C:C,MATCH(N:N,'Issue Code Table'!A:A,0)),IF(M156="Critical",6,IF(M156="Significant",5,IF(M156="Moderate",3,2))))</f>
        <v>3</v>
      </c>
    </row>
    <row r="157" spans="1:27" s="73" customFormat="1" ht="150" x14ac:dyDescent="0.25">
      <c r="A157" s="298" t="s">
        <v>5698</v>
      </c>
      <c r="B157" s="299" t="s">
        <v>1528</v>
      </c>
      <c r="C157" s="300" t="s">
        <v>1529</v>
      </c>
      <c r="D157" s="300" t="s">
        <v>193</v>
      </c>
      <c r="E157" s="300" t="s">
        <v>1709</v>
      </c>
      <c r="F157" s="300" t="s">
        <v>4363</v>
      </c>
      <c r="G157" s="300" t="s">
        <v>4364</v>
      </c>
      <c r="H157" s="300" t="s">
        <v>1712</v>
      </c>
      <c r="I157" s="301"/>
      <c r="J157" s="331"/>
      <c r="K157" s="331" t="s">
        <v>1713</v>
      </c>
      <c r="L157" s="331"/>
      <c r="M157" s="305" t="s">
        <v>199</v>
      </c>
      <c r="N157" s="306" t="s">
        <v>1520</v>
      </c>
      <c r="O157" s="307" t="s">
        <v>1714</v>
      </c>
      <c r="P157" s="89"/>
      <c r="Q157" s="323" t="s">
        <v>1678</v>
      </c>
      <c r="R157" s="323" t="s">
        <v>1715</v>
      </c>
      <c r="S157" s="324" t="s">
        <v>1716</v>
      </c>
      <c r="T157" s="324" t="s">
        <v>4365</v>
      </c>
      <c r="U157" s="300" t="s">
        <v>4366</v>
      </c>
      <c r="V157" s="300" t="s">
        <v>5699</v>
      </c>
      <c r="W157" s="324"/>
      <c r="AA157" s="314">
        <f>IF(OR(J157="Fail",ISBLANK(J157)),INDEX('Issue Code Table'!C:C,MATCH(N:N,'Issue Code Table'!A:A,0)),IF(M157="Critical",6,IF(M157="Significant",5,IF(M157="Moderate",3,2))))</f>
        <v>3</v>
      </c>
    </row>
    <row r="158" spans="1:27" s="73" customFormat="1" ht="100" x14ac:dyDescent="0.25">
      <c r="A158" s="298" t="s">
        <v>5700</v>
      </c>
      <c r="B158" s="299" t="s">
        <v>327</v>
      </c>
      <c r="C158" s="300" t="s">
        <v>328</v>
      </c>
      <c r="D158" s="300" t="s">
        <v>193</v>
      </c>
      <c r="E158" s="300" t="s">
        <v>1720</v>
      </c>
      <c r="F158" s="300" t="s">
        <v>4368</v>
      </c>
      <c r="G158" s="300" t="s">
        <v>4369</v>
      </c>
      <c r="H158" s="300" t="s">
        <v>1723</v>
      </c>
      <c r="I158" s="301"/>
      <c r="J158" s="331"/>
      <c r="K158" s="331" t="s">
        <v>1724</v>
      </c>
      <c r="L158" s="331"/>
      <c r="M158" s="305" t="s">
        <v>199</v>
      </c>
      <c r="N158" s="306" t="s">
        <v>1520</v>
      </c>
      <c r="O158" s="307" t="s">
        <v>1521</v>
      </c>
      <c r="P158" s="89"/>
      <c r="Q158" s="323" t="s">
        <v>1678</v>
      </c>
      <c r="R158" s="323" t="s">
        <v>1725</v>
      </c>
      <c r="S158" s="324" t="s">
        <v>1726</v>
      </c>
      <c r="T158" s="324" t="s">
        <v>4370</v>
      </c>
      <c r="U158" s="300" t="s">
        <v>4371</v>
      </c>
      <c r="V158" s="300" t="s">
        <v>5701</v>
      </c>
      <c r="W158" s="324"/>
      <c r="AA158" s="314">
        <f>IF(OR(J158="Fail",ISBLANK(J158)),INDEX('Issue Code Table'!C:C,MATCH(N:N,'Issue Code Table'!A:A,0)),IF(M158="Critical",6,IF(M158="Significant",5,IF(M158="Moderate",3,2))))</f>
        <v>3</v>
      </c>
    </row>
    <row r="159" spans="1:27" s="73" customFormat="1" ht="100" x14ac:dyDescent="0.25">
      <c r="A159" s="298" t="s">
        <v>5702</v>
      </c>
      <c r="B159" s="299" t="s">
        <v>711</v>
      </c>
      <c r="C159" s="300" t="s">
        <v>712</v>
      </c>
      <c r="D159" s="300" t="s">
        <v>193</v>
      </c>
      <c r="E159" s="300" t="s">
        <v>1730</v>
      </c>
      <c r="F159" s="300" t="s">
        <v>4373</v>
      </c>
      <c r="G159" s="300" t="s">
        <v>4374</v>
      </c>
      <c r="H159" s="300" t="s">
        <v>1733</v>
      </c>
      <c r="I159" s="301"/>
      <c r="J159" s="331"/>
      <c r="K159" s="331" t="s">
        <v>1734</v>
      </c>
      <c r="L159" s="331"/>
      <c r="M159" s="305" t="s">
        <v>199</v>
      </c>
      <c r="N159" s="306" t="s">
        <v>1644</v>
      </c>
      <c r="O159" s="307" t="s">
        <v>1645</v>
      </c>
      <c r="P159" s="89"/>
      <c r="Q159" s="323" t="s">
        <v>1678</v>
      </c>
      <c r="R159" s="323" t="s">
        <v>1735</v>
      </c>
      <c r="S159" s="324" t="s">
        <v>1568</v>
      </c>
      <c r="T159" s="324" t="s">
        <v>4302</v>
      </c>
      <c r="U159" s="300" t="s">
        <v>4375</v>
      </c>
      <c r="V159" s="300" t="s">
        <v>5703</v>
      </c>
      <c r="W159" s="324"/>
      <c r="AA159" s="314">
        <f>IF(OR(J159="Fail",ISBLANK(J159)),INDEX('Issue Code Table'!C:C,MATCH(N:N,'Issue Code Table'!A:A,0)),IF(M159="Critical",6,IF(M159="Significant",5,IF(M159="Moderate",3,2))))</f>
        <v>3</v>
      </c>
    </row>
    <row r="160" spans="1:27" s="73" customFormat="1" ht="100" x14ac:dyDescent="0.25">
      <c r="A160" s="298" t="s">
        <v>5704</v>
      </c>
      <c r="B160" s="299" t="s">
        <v>711</v>
      </c>
      <c r="C160" s="300" t="s">
        <v>712</v>
      </c>
      <c r="D160" s="300" t="s">
        <v>193</v>
      </c>
      <c r="E160" s="300" t="s">
        <v>1739</v>
      </c>
      <c r="F160" s="300" t="s">
        <v>4305</v>
      </c>
      <c r="G160" s="300" t="s">
        <v>4377</v>
      </c>
      <c r="H160" s="300" t="s">
        <v>1741</v>
      </c>
      <c r="I160" s="301"/>
      <c r="J160" s="331"/>
      <c r="K160" s="331" t="s">
        <v>1742</v>
      </c>
      <c r="L160" s="331"/>
      <c r="M160" s="305" t="s">
        <v>402</v>
      </c>
      <c r="N160" s="306" t="s">
        <v>1579</v>
      </c>
      <c r="O160" s="307" t="s">
        <v>1580</v>
      </c>
      <c r="P160" s="89"/>
      <c r="Q160" s="323" t="s">
        <v>1678</v>
      </c>
      <c r="R160" s="323" t="s">
        <v>1743</v>
      </c>
      <c r="S160" s="324" t="s">
        <v>1568</v>
      </c>
      <c r="T160" s="324" t="s">
        <v>4307</v>
      </c>
      <c r="U160" s="300" t="s">
        <v>4378</v>
      </c>
      <c r="V160" s="300" t="s">
        <v>5705</v>
      </c>
      <c r="W160" s="324"/>
      <c r="AA160" s="314">
        <f>IF(OR(J160="Fail",ISBLANK(J160)),INDEX('Issue Code Table'!C:C,MATCH(N:N,'Issue Code Table'!A:A,0)),IF(M160="Critical",6,IF(M160="Significant",5,IF(M160="Moderate",3,2))))</f>
        <v>2</v>
      </c>
    </row>
    <row r="161" spans="1:27" s="73" customFormat="1" ht="100" x14ac:dyDescent="0.25">
      <c r="A161" s="298" t="s">
        <v>5706</v>
      </c>
      <c r="B161" s="299" t="s">
        <v>711</v>
      </c>
      <c r="C161" s="300" t="s">
        <v>712</v>
      </c>
      <c r="D161" s="300" t="s">
        <v>193</v>
      </c>
      <c r="E161" s="300" t="s">
        <v>1747</v>
      </c>
      <c r="F161" s="300" t="s">
        <v>4310</v>
      </c>
      <c r="G161" s="300" t="s">
        <v>4380</v>
      </c>
      <c r="H161" s="300" t="s">
        <v>1749</v>
      </c>
      <c r="I161" s="301"/>
      <c r="J161" s="331"/>
      <c r="K161" s="331" t="s">
        <v>1750</v>
      </c>
      <c r="L161" s="331"/>
      <c r="M161" s="305" t="s">
        <v>199</v>
      </c>
      <c r="N161" s="306" t="s">
        <v>718</v>
      </c>
      <c r="O161" s="307" t="s">
        <v>719</v>
      </c>
      <c r="P161" s="89"/>
      <c r="Q161" s="323" t="s">
        <v>1678</v>
      </c>
      <c r="R161" s="323" t="s">
        <v>1751</v>
      </c>
      <c r="S161" s="324" t="s">
        <v>1568</v>
      </c>
      <c r="T161" s="324" t="s">
        <v>4312</v>
      </c>
      <c r="U161" s="300" t="s">
        <v>4381</v>
      </c>
      <c r="V161" s="300" t="s">
        <v>5707</v>
      </c>
      <c r="W161" s="324"/>
      <c r="AA161" s="314">
        <f>IF(OR(J161="Fail",ISBLANK(J161)),INDEX('Issue Code Table'!C:C,MATCH(N:N,'Issue Code Table'!A:A,0)),IF(M161="Critical",6,IF(M161="Significant",5,IF(M161="Moderate",3,2))))</f>
        <v>5</v>
      </c>
    </row>
    <row r="162" spans="1:27" s="73" customFormat="1" ht="100" x14ac:dyDescent="0.25">
      <c r="A162" s="298" t="s">
        <v>5708</v>
      </c>
      <c r="B162" s="299" t="s">
        <v>711</v>
      </c>
      <c r="C162" s="300" t="s">
        <v>712</v>
      </c>
      <c r="D162" s="300" t="s">
        <v>193</v>
      </c>
      <c r="E162" s="300" t="s">
        <v>1755</v>
      </c>
      <c r="F162" s="300" t="s">
        <v>4315</v>
      </c>
      <c r="G162" s="300" t="s">
        <v>4383</v>
      </c>
      <c r="H162" s="300" t="s">
        <v>1757</v>
      </c>
      <c r="I162" s="301"/>
      <c r="J162" s="331"/>
      <c r="K162" s="331" t="s">
        <v>1758</v>
      </c>
      <c r="L162" s="331"/>
      <c r="M162" s="305" t="s">
        <v>199</v>
      </c>
      <c r="N162" s="306" t="s">
        <v>1599</v>
      </c>
      <c r="O162" s="307" t="s">
        <v>1600</v>
      </c>
      <c r="P162" s="89"/>
      <c r="Q162" s="323" t="s">
        <v>1678</v>
      </c>
      <c r="R162" s="323" t="s">
        <v>1759</v>
      </c>
      <c r="S162" s="324" t="s">
        <v>1568</v>
      </c>
      <c r="T162" s="324" t="s">
        <v>4317</v>
      </c>
      <c r="U162" s="300" t="s">
        <v>4384</v>
      </c>
      <c r="V162" s="300" t="s">
        <v>5709</v>
      </c>
      <c r="W162" s="324"/>
      <c r="AA162" s="314">
        <f>IF(OR(J162="Fail",ISBLANK(J162)),INDEX('Issue Code Table'!C:C,MATCH(N:N,'Issue Code Table'!A:A,0)),IF(M162="Critical",6,IF(M162="Significant",5,IF(M162="Moderate",3,2))))</f>
        <v>5</v>
      </c>
    </row>
    <row r="163" spans="1:27" s="73" customFormat="1" ht="275" x14ac:dyDescent="0.25">
      <c r="A163" s="298" t="s">
        <v>5710</v>
      </c>
      <c r="B163" s="299" t="s">
        <v>711</v>
      </c>
      <c r="C163" s="300" t="s">
        <v>712</v>
      </c>
      <c r="D163" s="300" t="s">
        <v>193</v>
      </c>
      <c r="E163" s="300" t="s">
        <v>1763</v>
      </c>
      <c r="F163" s="300" t="s">
        <v>4386</v>
      </c>
      <c r="G163" s="300" t="s">
        <v>196</v>
      </c>
      <c r="H163" s="300" t="s">
        <v>1765</v>
      </c>
      <c r="I163" s="301"/>
      <c r="J163" s="331"/>
      <c r="K163" s="331" t="s">
        <v>1766</v>
      </c>
      <c r="L163" s="331"/>
      <c r="M163" s="305" t="s">
        <v>199</v>
      </c>
      <c r="N163" s="306" t="s">
        <v>1599</v>
      </c>
      <c r="O163" s="307" t="s">
        <v>1600</v>
      </c>
      <c r="P163" s="89"/>
      <c r="Q163" s="323" t="s">
        <v>1767</v>
      </c>
      <c r="R163" s="323" t="s">
        <v>1768</v>
      </c>
      <c r="S163" s="324" t="s">
        <v>1769</v>
      </c>
      <c r="T163" s="324" t="s">
        <v>4387</v>
      </c>
      <c r="U163" s="300" t="s">
        <v>4388</v>
      </c>
      <c r="V163" s="300" t="s">
        <v>5711</v>
      </c>
      <c r="W163" s="324"/>
      <c r="AA163" s="314">
        <f>IF(OR(J163="Fail",ISBLANK(J163)),INDEX('Issue Code Table'!C:C,MATCH(N:N,'Issue Code Table'!A:A,0)),IF(M163="Critical",6,IF(M163="Significant",5,IF(M163="Moderate",3,2))))</f>
        <v>5</v>
      </c>
    </row>
    <row r="164" spans="1:27" s="73" customFormat="1" ht="225" x14ac:dyDescent="0.25">
      <c r="A164" s="298" t="s">
        <v>5712</v>
      </c>
      <c r="B164" s="299" t="s">
        <v>711</v>
      </c>
      <c r="C164" s="300" t="s">
        <v>712</v>
      </c>
      <c r="D164" s="300" t="s">
        <v>193</v>
      </c>
      <c r="E164" s="300" t="s">
        <v>1773</v>
      </c>
      <c r="F164" s="300" t="s">
        <v>4390</v>
      </c>
      <c r="G164" s="300" t="s">
        <v>196</v>
      </c>
      <c r="H164" s="300" t="s">
        <v>1775</v>
      </c>
      <c r="I164" s="301"/>
      <c r="J164" s="331"/>
      <c r="K164" s="331" t="s">
        <v>1776</v>
      </c>
      <c r="L164" s="331"/>
      <c r="M164" s="305" t="s">
        <v>199</v>
      </c>
      <c r="N164" s="306" t="s">
        <v>1777</v>
      </c>
      <c r="O164" s="307" t="s">
        <v>1778</v>
      </c>
      <c r="P164" s="89"/>
      <c r="Q164" s="323" t="s">
        <v>1779</v>
      </c>
      <c r="R164" s="323" t="s">
        <v>1780</v>
      </c>
      <c r="S164" s="324" t="s">
        <v>1781</v>
      </c>
      <c r="T164" s="324" t="s">
        <v>4387</v>
      </c>
      <c r="U164" s="300" t="s">
        <v>4391</v>
      </c>
      <c r="V164" s="300" t="s">
        <v>5713</v>
      </c>
      <c r="W164" s="324"/>
      <c r="AA164" s="314">
        <f>IF(OR(J164="Fail",ISBLANK(J164)),INDEX('Issue Code Table'!C:C,MATCH(N:N,'Issue Code Table'!A:A,0)),IF(M164="Critical",6,IF(M164="Significant",5,IF(M164="Moderate",3,2))))</f>
        <v>4</v>
      </c>
    </row>
    <row r="165" spans="1:27" s="73" customFormat="1" ht="409.5" x14ac:dyDescent="0.25">
      <c r="A165" s="298" t="s">
        <v>5714</v>
      </c>
      <c r="B165" s="299" t="s">
        <v>711</v>
      </c>
      <c r="C165" s="300" t="s">
        <v>712</v>
      </c>
      <c r="D165" s="300" t="s">
        <v>193</v>
      </c>
      <c r="E165" s="300" t="s">
        <v>1785</v>
      </c>
      <c r="F165" s="300" t="s">
        <v>4394</v>
      </c>
      <c r="G165" s="300" t="s">
        <v>196</v>
      </c>
      <c r="H165" s="300" t="s">
        <v>5715</v>
      </c>
      <c r="I165" s="301"/>
      <c r="J165" s="331"/>
      <c r="K165" s="331" t="s">
        <v>1788</v>
      </c>
      <c r="L165" s="331"/>
      <c r="M165" s="305" t="s">
        <v>199</v>
      </c>
      <c r="N165" s="306" t="s">
        <v>1777</v>
      </c>
      <c r="O165" s="307" t="s">
        <v>1778</v>
      </c>
      <c r="P165" s="89"/>
      <c r="Q165" s="323" t="s">
        <v>1779</v>
      </c>
      <c r="R165" s="323" t="s">
        <v>1789</v>
      </c>
      <c r="S165" s="324" t="s">
        <v>1769</v>
      </c>
      <c r="T165" s="324" t="s">
        <v>4387</v>
      </c>
      <c r="U165" s="300" t="s">
        <v>4396</v>
      </c>
      <c r="V165" s="300" t="s">
        <v>5716</v>
      </c>
      <c r="W165" s="324"/>
      <c r="AA165" s="314">
        <f>IF(OR(J165="Fail",ISBLANK(J165)),INDEX('Issue Code Table'!C:C,MATCH(N:N,'Issue Code Table'!A:A,0)),IF(M165="Critical",6,IF(M165="Significant",5,IF(M165="Moderate",3,2))))</f>
        <v>4</v>
      </c>
    </row>
    <row r="166" spans="1:27" s="73" customFormat="1" ht="409.5" x14ac:dyDescent="0.25">
      <c r="A166" s="298" t="s">
        <v>5717</v>
      </c>
      <c r="B166" s="299" t="s">
        <v>711</v>
      </c>
      <c r="C166" s="300" t="s">
        <v>712</v>
      </c>
      <c r="D166" s="300" t="s">
        <v>193</v>
      </c>
      <c r="E166" s="300" t="s">
        <v>1793</v>
      </c>
      <c r="F166" s="300" t="s">
        <v>4398</v>
      </c>
      <c r="G166" s="300" t="s">
        <v>196</v>
      </c>
      <c r="H166" s="300" t="s">
        <v>1795</v>
      </c>
      <c r="I166" s="301"/>
      <c r="J166" s="331"/>
      <c r="K166" s="331" t="s">
        <v>1796</v>
      </c>
      <c r="L166" s="331"/>
      <c r="M166" s="305" t="s">
        <v>199</v>
      </c>
      <c r="N166" s="306" t="s">
        <v>1777</v>
      </c>
      <c r="O166" s="307" t="s">
        <v>1778</v>
      </c>
      <c r="P166" s="89"/>
      <c r="Q166" s="323" t="s">
        <v>1779</v>
      </c>
      <c r="R166" s="323" t="s">
        <v>1797</v>
      </c>
      <c r="S166" s="324" t="s">
        <v>1769</v>
      </c>
      <c r="T166" s="324" t="s">
        <v>4387</v>
      </c>
      <c r="U166" s="300" t="s">
        <v>4399</v>
      </c>
      <c r="V166" s="300" t="s">
        <v>5718</v>
      </c>
      <c r="W166" s="324"/>
      <c r="AA166" s="314">
        <f>IF(OR(J166="Fail",ISBLANK(J166)),INDEX('Issue Code Table'!C:C,MATCH(N:N,'Issue Code Table'!A:A,0)),IF(M166="Critical",6,IF(M166="Significant",5,IF(M166="Moderate",3,2))))</f>
        <v>4</v>
      </c>
    </row>
    <row r="167" spans="1:27" s="73" customFormat="1" ht="137.5" x14ac:dyDescent="0.25">
      <c r="A167" s="298" t="s">
        <v>5719</v>
      </c>
      <c r="B167" s="299" t="s">
        <v>711</v>
      </c>
      <c r="C167" s="300" t="s">
        <v>712</v>
      </c>
      <c r="D167" s="300" t="s">
        <v>193</v>
      </c>
      <c r="E167" s="300" t="s">
        <v>1801</v>
      </c>
      <c r="F167" s="300" t="s">
        <v>4401</v>
      </c>
      <c r="G167" s="300" t="s">
        <v>196</v>
      </c>
      <c r="H167" s="300" t="s">
        <v>1803</v>
      </c>
      <c r="I167" s="301"/>
      <c r="J167" s="331"/>
      <c r="K167" s="331" t="s">
        <v>1804</v>
      </c>
      <c r="L167" s="331"/>
      <c r="M167" s="305" t="s">
        <v>199</v>
      </c>
      <c r="N167" s="306" t="s">
        <v>718</v>
      </c>
      <c r="O167" s="307" t="s">
        <v>719</v>
      </c>
      <c r="P167" s="89"/>
      <c r="Q167" s="323" t="s">
        <v>1805</v>
      </c>
      <c r="R167" s="323" t="s">
        <v>1806</v>
      </c>
      <c r="S167" s="324" t="s">
        <v>1807</v>
      </c>
      <c r="T167" s="324" t="s">
        <v>4387</v>
      </c>
      <c r="U167" s="300" t="s">
        <v>4402</v>
      </c>
      <c r="V167" s="300" t="s">
        <v>5720</v>
      </c>
      <c r="W167" s="324"/>
      <c r="AA167" s="314">
        <f>IF(OR(J167="Fail",ISBLANK(J167)),INDEX('Issue Code Table'!C:C,MATCH(N:N,'Issue Code Table'!A:A,0)),IF(M167="Critical",6,IF(M167="Significant",5,IF(M167="Moderate",3,2))))</f>
        <v>5</v>
      </c>
    </row>
    <row r="168" spans="1:27" s="73" customFormat="1" ht="187.5" x14ac:dyDescent="0.25">
      <c r="A168" s="298" t="s">
        <v>5721</v>
      </c>
      <c r="B168" s="299" t="s">
        <v>711</v>
      </c>
      <c r="C168" s="300" t="s">
        <v>712</v>
      </c>
      <c r="D168" s="300" t="s">
        <v>193</v>
      </c>
      <c r="E168" s="300" t="s">
        <v>1811</v>
      </c>
      <c r="F168" s="300" t="s">
        <v>4404</v>
      </c>
      <c r="G168" s="300" t="s">
        <v>196</v>
      </c>
      <c r="H168" s="300" t="s">
        <v>1813</v>
      </c>
      <c r="I168" s="301"/>
      <c r="J168" s="331"/>
      <c r="K168" s="331" t="s">
        <v>1814</v>
      </c>
      <c r="L168" s="331"/>
      <c r="M168" s="305" t="s">
        <v>199</v>
      </c>
      <c r="N168" s="306" t="s">
        <v>718</v>
      </c>
      <c r="O168" s="307" t="s">
        <v>719</v>
      </c>
      <c r="P168" s="89"/>
      <c r="Q168" s="323" t="s">
        <v>1805</v>
      </c>
      <c r="R168" s="323" t="s">
        <v>1815</v>
      </c>
      <c r="S168" s="324" t="s">
        <v>1769</v>
      </c>
      <c r="T168" s="324" t="s">
        <v>4387</v>
      </c>
      <c r="U168" s="300" t="s">
        <v>4405</v>
      </c>
      <c r="V168" s="300" t="s">
        <v>5722</v>
      </c>
      <c r="W168" s="324"/>
      <c r="AA168" s="314">
        <f>IF(OR(J168="Fail",ISBLANK(J168)),INDEX('Issue Code Table'!C:C,MATCH(N:N,'Issue Code Table'!A:A,0)),IF(M168="Critical",6,IF(M168="Significant",5,IF(M168="Moderate",3,2))))</f>
        <v>5</v>
      </c>
    </row>
    <row r="169" spans="1:27" s="73" customFormat="1" ht="137.5" x14ac:dyDescent="0.25">
      <c r="A169" s="298" t="s">
        <v>5723</v>
      </c>
      <c r="B169" s="299" t="s">
        <v>711</v>
      </c>
      <c r="C169" s="300" t="s">
        <v>712</v>
      </c>
      <c r="D169" s="300" t="s">
        <v>193</v>
      </c>
      <c r="E169" s="300" t="s">
        <v>1819</v>
      </c>
      <c r="F169" s="300" t="s">
        <v>4407</v>
      </c>
      <c r="G169" s="300" t="s">
        <v>196</v>
      </c>
      <c r="H169" s="300" t="s">
        <v>5724</v>
      </c>
      <c r="I169" s="301"/>
      <c r="J169" s="331"/>
      <c r="K169" s="331" t="s">
        <v>1822</v>
      </c>
      <c r="L169" s="331"/>
      <c r="M169" s="305" t="s">
        <v>199</v>
      </c>
      <c r="N169" s="306" t="s">
        <v>718</v>
      </c>
      <c r="O169" s="307" t="s">
        <v>719</v>
      </c>
      <c r="P169" s="89"/>
      <c r="Q169" s="323" t="s">
        <v>1823</v>
      </c>
      <c r="R169" s="323" t="s">
        <v>1824</v>
      </c>
      <c r="S169" s="324" t="s">
        <v>1769</v>
      </c>
      <c r="T169" s="324" t="s">
        <v>4387</v>
      </c>
      <c r="U169" s="300" t="s">
        <v>4408</v>
      </c>
      <c r="V169" s="300" t="s">
        <v>5725</v>
      </c>
      <c r="W169" s="324"/>
      <c r="AA169" s="314">
        <f>IF(OR(J169="Fail",ISBLANK(J169)),INDEX('Issue Code Table'!C:C,MATCH(N:N,'Issue Code Table'!A:A,0)),IF(M169="Critical",6,IF(M169="Significant",5,IF(M169="Moderate",3,2))))</f>
        <v>5</v>
      </c>
    </row>
    <row r="170" spans="1:27" s="73" customFormat="1" ht="187.5" x14ac:dyDescent="0.25">
      <c r="A170" s="298" t="s">
        <v>5726</v>
      </c>
      <c r="B170" s="299" t="s">
        <v>711</v>
      </c>
      <c r="C170" s="300" t="s">
        <v>712</v>
      </c>
      <c r="D170" s="300" t="s">
        <v>193</v>
      </c>
      <c r="E170" s="300" t="s">
        <v>1828</v>
      </c>
      <c r="F170" s="300" t="s">
        <v>4410</v>
      </c>
      <c r="G170" s="300" t="s">
        <v>196</v>
      </c>
      <c r="H170" s="300" t="s">
        <v>1830</v>
      </c>
      <c r="I170" s="301"/>
      <c r="J170" s="331"/>
      <c r="K170" s="331" t="s">
        <v>1831</v>
      </c>
      <c r="L170" s="331"/>
      <c r="M170" s="305" t="s">
        <v>199</v>
      </c>
      <c r="N170" s="306" t="s">
        <v>1777</v>
      </c>
      <c r="O170" s="307" t="s">
        <v>1778</v>
      </c>
      <c r="P170" s="89"/>
      <c r="Q170" s="323" t="s">
        <v>1823</v>
      </c>
      <c r="R170" s="323" t="s">
        <v>1832</v>
      </c>
      <c r="S170" s="324" t="s">
        <v>1769</v>
      </c>
      <c r="T170" s="324" t="s">
        <v>4387</v>
      </c>
      <c r="U170" s="300" t="s">
        <v>4411</v>
      </c>
      <c r="V170" s="300" t="s">
        <v>5727</v>
      </c>
      <c r="W170" s="324"/>
      <c r="AA170" s="314">
        <f>IF(OR(J170="Fail",ISBLANK(J170)),INDEX('Issue Code Table'!C:C,MATCH(N:N,'Issue Code Table'!A:A,0)),IF(M170="Critical",6,IF(M170="Significant",5,IF(M170="Moderate",3,2))))</f>
        <v>4</v>
      </c>
    </row>
    <row r="171" spans="1:27" s="73" customFormat="1" ht="212.5" x14ac:dyDescent="0.25">
      <c r="A171" s="298" t="s">
        <v>5728</v>
      </c>
      <c r="B171" s="299" t="s">
        <v>711</v>
      </c>
      <c r="C171" s="300" t="s">
        <v>712</v>
      </c>
      <c r="D171" s="300" t="s">
        <v>193</v>
      </c>
      <c r="E171" s="300" t="s">
        <v>1836</v>
      </c>
      <c r="F171" s="300" t="s">
        <v>4413</v>
      </c>
      <c r="G171" s="300" t="s">
        <v>196</v>
      </c>
      <c r="H171" s="300" t="s">
        <v>1838</v>
      </c>
      <c r="I171" s="301"/>
      <c r="J171" s="331"/>
      <c r="K171" s="331" t="s">
        <v>1839</v>
      </c>
      <c r="L171" s="331"/>
      <c r="M171" s="305" t="s">
        <v>199</v>
      </c>
      <c r="N171" s="306" t="s">
        <v>718</v>
      </c>
      <c r="O171" s="307" t="s">
        <v>719</v>
      </c>
      <c r="P171" s="89"/>
      <c r="Q171" s="323" t="s">
        <v>1823</v>
      </c>
      <c r="R171" s="323" t="s">
        <v>1840</v>
      </c>
      <c r="S171" s="324" t="s">
        <v>1769</v>
      </c>
      <c r="T171" s="324" t="s">
        <v>4387</v>
      </c>
      <c r="U171" s="300" t="s">
        <v>4414</v>
      </c>
      <c r="V171" s="300" t="s">
        <v>5729</v>
      </c>
      <c r="W171" s="324"/>
      <c r="AA171" s="314">
        <f>IF(OR(J171="Fail",ISBLANK(J171)),INDEX('Issue Code Table'!C:C,MATCH(N:N,'Issue Code Table'!A:A,0)),IF(M171="Critical",6,IF(M171="Significant",5,IF(M171="Moderate",3,2))))</f>
        <v>5</v>
      </c>
    </row>
    <row r="172" spans="1:27" s="73" customFormat="1" ht="250" x14ac:dyDescent="0.25">
      <c r="A172" s="298" t="s">
        <v>5730</v>
      </c>
      <c r="B172" s="299" t="s">
        <v>711</v>
      </c>
      <c r="C172" s="300" t="s">
        <v>712</v>
      </c>
      <c r="D172" s="300" t="s">
        <v>193</v>
      </c>
      <c r="E172" s="300" t="s">
        <v>1844</v>
      </c>
      <c r="F172" s="300" t="s">
        <v>4416</v>
      </c>
      <c r="G172" s="300" t="s">
        <v>196</v>
      </c>
      <c r="H172" s="300" t="s">
        <v>1846</v>
      </c>
      <c r="I172" s="301"/>
      <c r="J172" s="331"/>
      <c r="K172" s="331" t="s">
        <v>1847</v>
      </c>
      <c r="L172" s="331"/>
      <c r="M172" s="305" t="s">
        <v>159</v>
      </c>
      <c r="N172" s="306" t="s">
        <v>1599</v>
      </c>
      <c r="O172" s="307" t="s">
        <v>1600</v>
      </c>
      <c r="P172" s="89"/>
      <c r="Q172" s="323" t="s">
        <v>1823</v>
      </c>
      <c r="R172" s="323" t="s">
        <v>1848</v>
      </c>
      <c r="S172" s="324" t="s">
        <v>1769</v>
      </c>
      <c r="T172" s="324" t="s">
        <v>4387</v>
      </c>
      <c r="U172" s="300" t="s">
        <v>4417</v>
      </c>
      <c r="V172" s="300" t="s">
        <v>5731</v>
      </c>
      <c r="W172" s="313" t="s">
        <v>219</v>
      </c>
      <c r="AA172" s="314">
        <f>IF(OR(J172="Fail",ISBLANK(J172)),INDEX('Issue Code Table'!C:C,MATCH(N:N,'Issue Code Table'!A:A,0)),IF(M172="Critical",6,IF(M172="Significant",5,IF(M172="Moderate",3,2))))</f>
        <v>5</v>
      </c>
    </row>
    <row r="173" spans="1:27" s="73" customFormat="1" ht="312.5" x14ac:dyDescent="0.25">
      <c r="A173" s="298" t="s">
        <v>5732</v>
      </c>
      <c r="B173" s="299" t="s">
        <v>711</v>
      </c>
      <c r="C173" s="300" t="s">
        <v>712</v>
      </c>
      <c r="D173" s="300" t="s">
        <v>193</v>
      </c>
      <c r="E173" s="300" t="s">
        <v>1852</v>
      </c>
      <c r="F173" s="300" t="s">
        <v>4419</v>
      </c>
      <c r="G173" s="300" t="s">
        <v>196</v>
      </c>
      <c r="H173" s="300" t="s">
        <v>1854</v>
      </c>
      <c r="I173" s="301"/>
      <c r="J173" s="331"/>
      <c r="K173" s="331" t="s">
        <v>1855</v>
      </c>
      <c r="L173" s="331"/>
      <c r="M173" s="305" t="s">
        <v>159</v>
      </c>
      <c r="N173" s="306" t="s">
        <v>1599</v>
      </c>
      <c r="O173" s="307" t="s">
        <v>1600</v>
      </c>
      <c r="P173" s="89"/>
      <c r="Q173" s="323" t="s">
        <v>1823</v>
      </c>
      <c r="R173" s="323" t="s">
        <v>1856</v>
      </c>
      <c r="S173" s="324" t="s">
        <v>1769</v>
      </c>
      <c r="T173" s="324" t="s">
        <v>4387</v>
      </c>
      <c r="U173" s="300" t="s">
        <v>4420</v>
      </c>
      <c r="V173" s="300" t="s">
        <v>5733</v>
      </c>
      <c r="W173" s="313" t="s">
        <v>219</v>
      </c>
      <c r="AA173" s="314">
        <f>IF(OR(J173="Fail",ISBLANK(J173)),INDEX('Issue Code Table'!C:C,MATCH(N:N,'Issue Code Table'!A:A,0)),IF(M173="Critical",6,IF(M173="Significant",5,IF(M173="Moderate",3,2))))</f>
        <v>5</v>
      </c>
    </row>
    <row r="174" spans="1:27" s="73" customFormat="1" ht="137.5" x14ac:dyDescent="0.25">
      <c r="A174" s="298" t="s">
        <v>5734</v>
      </c>
      <c r="B174" s="299" t="s">
        <v>711</v>
      </c>
      <c r="C174" s="300" t="s">
        <v>712</v>
      </c>
      <c r="D174" s="300" t="s">
        <v>193</v>
      </c>
      <c r="E174" s="300" t="s">
        <v>1860</v>
      </c>
      <c r="F174" s="300" t="s">
        <v>4423</v>
      </c>
      <c r="G174" s="300" t="s">
        <v>196</v>
      </c>
      <c r="H174" s="300" t="s">
        <v>1862</v>
      </c>
      <c r="I174" s="301"/>
      <c r="J174" s="331"/>
      <c r="K174" s="331" t="s">
        <v>1863</v>
      </c>
      <c r="L174" s="331"/>
      <c r="M174" s="305" t="s">
        <v>159</v>
      </c>
      <c r="N174" s="306" t="s">
        <v>1599</v>
      </c>
      <c r="O174" s="307" t="s">
        <v>1600</v>
      </c>
      <c r="P174" s="89"/>
      <c r="Q174" s="323" t="s">
        <v>1823</v>
      </c>
      <c r="R174" s="323" t="s">
        <v>1864</v>
      </c>
      <c r="S174" s="324" t="s">
        <v>1769</v>
      </c>
      <c r="T174" s="324" t="s">
        <v>4387</v>
      </c>
      <c r="U174" s="300" t="s">
        <v>4424</v>
      </c>
      <c r="V174" s="300" t="s">
        <v>5735</v>
      </c>
      <c r="W174" s="313" t="s">
        <v>219</v>
      </c>
      <c r="AA174" s="314">
        <f>IF(OR(J174="Fail",ISBLANK(J174)),INDEX('Issue Code Table'!C:C,MATCH(N:N,'Issue Code Table'!A:A,0)),IF(M174="Critical",6,IF(M174="Significant",5,IF(M174="Moderate",3,2))))</f>
        <v>5</v>
      </c>
    </row>
    <row r="175" spans="1:27" s="73" customFormat="1" ht="137.5" x14ac:dyDescent="0.25">
      <c r="A175" s="298" t="s">
        <v>5736</v>
      </c>
      <c r="B175" s="299" t="s">
        <v>1868</v>
      </c>
      <c r="C175" s="300" t="s">
        <v>1869</v>
      </c>
      <c r="D175" s="300" t="s">
        <v>193</v>
      </c>
      <c r="E175" s="300" t="s">
        <v>1870</v>
      </c>
      <c r="F175" s="300" t="s">
        <v>4426</v>
      </c>
      <c r="G175" s="300" t="s">
        <v>196</v>
      </c>
      <c r="H175" s="300" t="s">
        <v>1872</v>
      </c>
      <c r="I175" s="301"/>
      <c r="J175" s="331"/>
      <c r="K175" s="331" t="s">
        <v>1873</v>
      </c>
      <c r="L175" s="331"/>
      <c r="M175" s="305" t="s">
        <v>199</v>
      </c>
      <c r="N175" s="306" t="s">
        <v>718</v>
      </c>
      <c r="O175" s="307" t="s">
        <v>719</v>
      </c>
      <c r="P175" s="89"/>
      <c r="Q175" s="323" t="s">
        <v>1874</v>
      </c>
      <c r="R175" s="323" t="s">
        <v>1875</v>
      </c>
      <c r="S175" s="324" t="s">
        <v>1876</v>
      </c>
      <c r="T175" s="324" t="s">
        <v>4387</v>
      </c>
      <c r="U175" s="300" t="s">
        <v>4427</v>
      </c>
      <c r="V175" s="300" t="s">
        <v>5737</v>
      </c>
      <c r="W175" s="324"/>
      <c r="AA175" s="314">
        <f>IF(OR(J175="Fail",ISBLANK(J175)),INDEX('Issue Code Table'!C:C,MATCH(N:N,'Issue Code Table'!A:A,0)),IF(M175="Critical",6,IF(M175="Significant",5,IF(M175="Moderate",3,2))))</f>
        <v>5</v>
      </c>
    </row>
    <row r="176" spans="1:27" s="73" customFormat="1" ht="137.5" x14ac:dyDescent="0.25">
      <c r="A176" s="298" t="s">
        <v>5738</v>
      </c>
      <c r="B176" s="299" t="s">
        <v>1868</v>
      </c>
      <c r="C176" s="300" t="s">
        <v>1869</v>
      </c>
      <c r="D176" s="300" t="s">
        <v>193</v>
      </c>
      <c r="E176" s="300" t="s">
        <v>1880</v>
      </c>
      <c r="F176" s="300" t="s">
        <v>4429</v>
      </c>
      <c r="G176" s="300" t="s">
        <v>196</v>
      </c>
      <c r="H176" s="300" t="s">
        <v>1882</v>
      </c>
      <c r="I176" s="301"/>
      <c r="J176" s="331"/>
      <c r="K176" s="331" t="s">
        <v>1883</v>
      </c>
      <c r="L176" s="331"/>
      <c r="M176" s="305" t="s">
        <v>199</v>
      </c>
      <c r="N176" s="306" t="s">
        <v>718</v>
      </c>
      <c r="O176" s="307" t="s">
        <v>719</v>
      </c>
      <c r="P176" s="89"/>
      <c r="Q176" s="323" t="s">
        <v>1874</v>
      </c>
      <c r="R176" s="323" t="s">
        <v>1884</v>
      </c>
      <c r="S176" s="324" t="s">
        <v>1885</v>
      </c>
      <c r="T176" s="324" t="s">
        <v>4387</v>
      </c>
      <c r="U176" s="300" t="s">
        <v>4430</v>
      </c>
      <c r="V176" s="300" t="s">
        <v>5739</v>
      </c>
      <c r="W176" s="324"/>
      <c r="AA176" s="314">
        <f>IF(OR(J176="Fail",ISBLANK(J176)),INDEX('Issue Code Table'!C:C,MATCH(N:N,'Issue Code Table'!A:A,0)),IF(M176="Critical",6,IF(M176="Significant",5,IF(M176="Moderate",3,2))))</f>
        <v>5</v>
      </c>
    </row>
    <row r="177" spans="1:27" s="73" customFormat="1" ht="225" x14ac:dyDescent="0.25">
      <c r="A177" s="298" t="s">
        <v>5740</v>
      </c>
      <c r="B177" s="299" t="s">
        <v>1868</v>
      </c>
      <c r="C177" s="300" t="s">
        <v>1869</v>
      </c>
      <c r="D177" s="300" t="s">
        <v>193</v>
      </c>
      <c r="E177" s="300" t="s">
        <v>1889</v>
      </c>
      <c r="F177" s="300" t="s">
        <v>4432</v>
      </c>
      <c r="G177" s="300" t="s">
        <v>196</v>
      </c>
      <c r="H177" s="300" t="s">
        <v>1891</v>
      </c>
      <c r="I177" s="301"/>
      <c r="J177" s="331"/>
      <c r="K177" s="331" t="s">
        <v>1892</v>
      </c>
      <c r="L177" s="331"/>
      <c r="M177" s="305" t="s">
        <v>199</v>
      </c>
      <c r="N177" s="306" t="s">
        <v>718</v>
      </c>
      <c r="O177" s="307" t="s">
        <v>719</v>
      </c>
      <c r="P177" s="89"/>
      <c r="Q177" s="323" t="s">
        <v>1874</v>
      </c>
      <c r="R177" s="323" t="s">
        <v>1893</v>
      </c>
      <c r="S177" s="324" t="s">
        <v>1894</v>
      </c>
      <c r="T177" s="324" t="s">
        <v>4387</v>
      </c>
      <c r="U177" s="300" t="s">
        <v>4433</v>
      </c>
      <c r="V177" s="300" t="s">
        <v>5741</v>
      </c>
      <c r="W177" s="324"/>
      <c r="AA177" s="314">
        <f>IF(OR(J177="Fail",ISBLANK(J177)),INDEX('Issue Code Table'!C:C,MATCH(N:N,'Issue Code Table'!A:A,0)),IF(M177="Critical",6,IF(M177="Significant",5,IF(M177="Moderate",3,2))))</f>
        <v>5</v>
      </c>
    </row>
    <row r="178" spans="1:27" s="73" customFormat="1" ht="237.5" x14ac:dyDescent="0.25">
      <c r="A178" s="298" t="s">
        <v>5742</v>
      </c>
      <c r="B178" s="299" t="s">
        <v>711</v>
      </c>
      <c r="C178" s="300" t="s">
        <v>712</v>
      </c>
      <c r="D178" s="300" t="s">
        <v>193</v>
      </c>
      <c r="E178" s="300" t="s">
        <v>1898</v>
      </c>
      <c r="F178" s="300" t="s">
        <v>4435</v>
      </c>
      <c r="G178" s="300" t="s">
        <v>196</v>
      </c>
      <c r="H178" s="300" t="s">
        <v>1900</v>
      </c>
      <c r="I178" s="301"/>
      <c r="J178" s="331"/>
      <c r="K178" s="331" t="s">
        <v>1901</v>
      </c>
      <c r="L178" s="331"/>
      <c r="M178" s="305" t="s">
        <v>199</v>
      </c>
      <c r="N178" s="306" t="s">
        <v>718</v>
      </c>
      <c r="O178" s="307" t="s">
        <v>719</v>
      </c>
      <c r="P178" s="89"/>
      <c r="Q178" s="323" t="s">
        <v>1874</v>
      </c>
      <c r="R178" s="323" t="s">
        <v>1902</v>
      </c>
      <c r="S178" s="324" t="s">
        <v>1903</v>
      </c>
      <c r="T178" s="324" t="s">
        <v>4387</v>
      </c>
      <c r="U178" s="300" t="s">
        <v>4436</v>
      </c>
      <c r="V178" s="300" t="s">
        <v>5743</v>
      </c>
      <c r="W178" s="324"/>
      <c r="AA178" s="314">
        <f>IF(OR(J178="Fail",ISBLANK(J178)),INDEX('Issue Code Table'!C:C,MATCH(N:N,'Issue Code Table'!A:A,0)),IF(M178="Critical",6,IF(M178="Significant",5,IF(M178="Moderate",3,2))))</f>
        <v>5</v>
      </c>
    </row>
    <row r="179" spans="1:27" s="73" customFormat="1" ht="237.5" x14ac:dyDescent="0.25">
      <c r="A179" s="298" t="s">
        <v>5744</v>
      </c>
      <c r="B179" s="299" t="s">
        <v>711</v>
      </c>
      <c r="C179" s="300" t="s">
        <v>712</v>
      </c>
      <c r="D179" s="300" t="s">
        <v>193</v>
      </c>
      <c r="E179" s="300" t="s">
        <v>1907</v>
      </c>
      <c r="F179" s="300" t="s">
        <v>4438</v>
      </c>
      <c r="G179" s="300" t="s">
        <v>196</v>
      </c>
      <c r="H179" s="300" t="s">
        <v>1909</v>
      </c>
      <c r="I179" s="301"/>
      <c r="J179" s="331"/>
      <c r="K179" s="331" t="s">
        <v>1910</v>
      </c>
      <c r="L179" s="331"/>
      <c r="M179" s="305" t="s">
        <v>199</v>
      </c>
      <c r="N179" s="306" t="s">
        <v>718</v>
      </c>
      <c r="O179" s="307" t="s">
        <v>719</v>
      </c>
      <c r="P179" s="89"/>
      <c r="Q179" s="323" t="s">
        <v>1911</v>
      </c>
      <c r="R179" s="323" t="s">
        <v>1912</v>
      </c>
      <c r="S179" s="324" t="s">
        <v>1769</v>
      </c>
      <c r="T179" s="324" t="s">
        <v>4387</v>
      </c>
      <c r="U179" s="300" t="s">
        <v>4439</v>
      </c>
      <c r="V179" s="300" t="s">
        <v>5745</v>
      </c>
      <c r="W179" s="324"/>
      <c r="AA179" s="314">
        <f>IF(OR(J179="Fail",ISBLANK(J179)),INDEX('Issue Code Table'!C:C,MATCH(N:N,'Issue Code Table'!A:A,0)),IF(M179="Critical",6,IF(M179="Significant",5,IF(M179="Moderate",3,2))))</f>
        <v>5</v>
      </c>
    </row>
    <row r="180" spans="1:27" s="73" customFormat="1" ht="262.5" x14ac:dyDescent="0.25">
      <c r="A180" s="298" t="s">
        <v>5746</v>
      </c>
      <c r="B180" s="299" t="s">
        <v>711</v>
      </c>
      <c r="C180" s="300" t="s">
        <v>712</v>
      </c>
      <c r="D180" s="300" t="s">
        <v>193</v>
      </c>
      <c r="E180" s="300" t="s">
        <v>1916</v>
      </c>
      <c r="F180" s="300" t="s">
        <v>4441</v>
      </c>
      <c r="G180" s="300" t="s">
        <v>196</v>
      </c>
      <c r="H180" s="300" t="s">
        <v>1918</v>
      </c>
      <c r="I180" s="301"/>
      <c r="J180" s="331"/>
      <c r="K180" s="331" t="s">
        <v>1919</v>
      </c>
      <c r="L180" s="331"/>
      <c r="M180" s="305" t="s">
        <v>199</v>
      </c>
      <c r="N180" s="306" t="s">
        <v>718</v>
      </c>
      <c r="O180" s="307" t="s">
        <v>719</v>
      </c>
      <c r="P180" s="89"/>
      <c r="Q180" s="323" t="s">
        <v>1911</v>
      </c>
      <c r="R180" s="323" t="s">
        <v>1920</v>
      </c>
      <c r="S180" s="324" t="s">
        <v>1769</v>
      </c>
      <c r="T180" s="324" t="s">
        <v>4387</v>
      </c>
      <c r="U180" s="300" t="s">
        <v>4442</v>
      </c>
      <c r="V180" s="300" t="s">
        <v>5747</v>
      </c>
      <c r="W180" s="324"/>
      <c r="AA180" s="314">
        <f>IF(OR(J180="Fail",ISBLANK(J180)),INDEX('Issue Code Table'!C:C,MATCH(N:N,'Issue Code Table'!A:A,0)),IF(M180="Critical",6,IF(M180="Significant",5,IF(M180="Moderate",3,2))))</f>
        <v>5</v>
      </c>
    </row>
    <row r="181" spans="1:27" s="73" customFormat="1" ht="137.5" x14ac:dyDescent="0.25">
      <c r="A181" s="298" t="s">
        <v>5748</v>
      </c>
      <c r="B181" s="299" t="s">
        <v>1868</v>
      </c>
      <c r="C181" s="300" t="s">
        <v>1869</v>
      </c>
      <c r="D181" s="300" t="s">
        <v>193</v>
      </c>
      <c r="E181" s="300" t="s">
        <v>1924</v>
      </c>
      <c r="F181" s="300" t="s">
        <v>4444</v>
      </c>
      <c r="G181" s="300" t="s">
        <v>196</v>
      </c>
      <c r="H181" s="300" t="s">
        <v>1926</v>
      </c>
      <c r="I181" s="301"/>
      <c r="J181" s="331"/>
      <c r="K181" s="331" t="s">
        <v>1927</v>
      </c>
      <c r="L181" s="331"/>
      <c r="M181" s="305" t="s">
        <v>199</v>
      </c>
      <c r="N181" s="306" t="s">
        <v>718</v>
      </c>
      <c r="O181" s="307" t="s">
        <v>719</v>
      </c>
      <c r="P181" s="89"/>
      <c r="Q181" s="323" t="s">
        <v>1911</v>
      </c>
      <c r="R181" s="323" t="s">
        <v>1928</v>
      </c>
      <c r="S181" s="324" t="s">
        <v>1769</v>
      </c>
      <c r="T181" s="324" t="s">
        <v>4387</v>
      </c>
      <c r="U181" s="300" t="s">
        <v>4445</v>
      </c>
      <c r="V181" s="300" t="s">
        <v>5749</v>
      </c>
      <c r="W181" s="324"/>
      <c r="AA181" s="314">
        <f>IF(OR(J181="Fail",ISBLANK(J181)),INDEX('Issue Code Table'!C:C,MATCH(N:N,'Issue Code Table'!A:A,0)),IF(M181="Critical",6,IF(M181="Significant",5,IF(M181="Moderate",3,2))))</f>
        <v>5</v>
      </c>
    </row>
    <row r="182" spans="1:27" s="73" customFormat="1" ht="409.5" x14ac:dyDescent="0.25">
      <c r="A182" s="298" t="s">
        <v>5750</v>
      </c>
      <c r="B182" s="299" t="s">
        <v>1868</v>
      </c>
      <c r="C182" s="300" t="s">
        <v>1869</v>
      </c>
      <c r="D182" s="300" t="s">
        <v>193</v>
      </c>
      <c r="E182" s="300" t="s">
        <v>1932</v>
      </c>
      <c r="F182" s="300" t="s">
        <v>4447</v>
      </c>
      <c r="G182" s="300" t="s">
        <v>196</v>
      </c>
      <c r="H182" s="300" t="s">
        <v>1934</v>
      </c>
      <c r="I182" s="301"/>
      <c r="J182" s="331"/>
      <c r="K182" s="331" t="s">
        <v>1935</v>
      </c>
      <c r="L182" s="331"/>
      <c r="M182" s="305" t="s">
        <v>199</v>
      </c>
      <c r="N182" s="306" t="s">
        <v>718</v>
      </c>
      <c r="O182" s="307" t="s">
        <v>719</v>
      </c>
      <c r="P182" s="89"/>
      <c r="Q182" s="323" t="s">
        <v>1911</v>
      </c>
      <c r="R182" s="323" t="s">
        <v>1936</v>
      </c>
      <c r="S182" s="324" t="s">
        <v>1937</v>
      </c>
      <c r="T182" s="324" t="s">
        <v>4387</v>
      </c>
      <c r="U182" s="300" t="s">
        <v>4448</v>
      </c>
      <c r="V182" s="300" t="s">
        <v>5751</v>
      </c>
      <c r="W182" s="324"/>
      <c r="AA182" s="314">
        <f>IF(OR(J182="Fail",ISBLANK(J182)),INDEX('Issue Code Table'!C:C,MATCH(N:N,'Issue Code Table'!A:A,0)),IF(M182="Critical",6,IF(M182="Significant",5,IF(M182="Moderate",3,2))))</f>
        <v>5</v>
      </c>
    </row>
    <row r="183" spans="1:27" s="73" customFormat="1" ht="409.5" x14ac:dyDescent="0.25">
      <c r="A183" s="298" t="s">
        <v>5752</v>
      </c>
      <c r="B183" s="299" t="s">
        <v>1868</v>
      </c>
      <c r="C183" s="300" t="s">
        <v>1869</v>
      </c>
      <c r="D183" s="300" t="s">
        <v>193</v>
      </c>
      <c r="E183" s="300" t="s">
        <v>1941</v>
      </c>
      <c r="F183" s="300" t="s">
        <v>4450</v>
      </c>
      <c r="G183" s="300" t="s">
        <v>196</v>
      </c>
      <c r="H183" s="300" t="s">
        <v>1943</v>
      </c>
      <c r="I183" s="301"/>
      <c r="J183" s="331"/>
      <c r="K183" s="331" t="s">
        <v>1944</v>
      </c>
      <c r="L183" s="331"/>
      <c r="M183" s="305" t="s">
        <v>199</v>
      </c>
      <c r="N183" s="306" t="s">
        <v>718</v>
      </c>
      <c r="O183" s="307" t="s">
        <v>719</v>
      </c>
      <c r="P183" s="89"/>
      <c r="Q183" s="323" t="s">
        <v>1911</v>
      </c>
      <c r="R183" s="323" t="s">
        <v>1945</v>
      </c>
      <c r="S183" s="324" t="s">
        <v>1946</v>
      </c>
      <c r="T183" s="324" t="s">
        <v>4387</v>
      </c>
      <c r="U183" s="300" t="s">
        <v>4451</v>
      </c>
      <c r="V183" s="300" t="s">
        <v>5753</v>
      </c>
      <c r="W183" s="324"/>
      <c r="AA183" s="314">
        <f>IF(OR(J183="Fail",ISBLANK(J183)),INDEX('Issue Code Table'!C:C,MATCH(N:N,'Issue Code Table'!A:A,0)),IF(M183="Critical",6,IF(M183="Significant",5,IF(M183="Moderate",3,2))))</f>
        <v>5</v>
      </c>
    </row>
    <row r="184" spans="1:27" s="73" customFormat="1" ht="362.5" x14ac:dyDescent="0.25">
      <c r="A184" s="298" t="s">
        <v>5754</v>
      </c>
      <c r="B184" s="299" t="s">
        <v>711</v>
      </c>
      <c r="C184" s="300" t="s">
        <v>712</v>
      </c>
      <c r="D184" s="300" t="s">
        <v>193</v>
      </c>
      <c r="E184" s="300" t="s">
        <v>1950</v>
      </c>
      <c r="F184" s="300" t="s">
        <v>4453</v>
      </c>
      <c r="G184" s="300" t="s">
        <v>196</v>
      </c>
      <c r="H184" s="300" t="s">
        <v>1952</v>
      </c>
      <c r="I184" s="301"/>
      <c r="J184" s="331"/>
      <c r="K184" s="331" t="s">
        <v>1953</v>
      </c>
      <c r="L184" s="331"/>
      <c r="M184" s="305" t="s">
        <v>159</v>
      </c>
      <c r="N184" s="306" t="s">
        <v>1599</v>
      </c>
      <c r="O184" s="307" t="s">
        <v>1600</v>
      </c>
      <c r="P184" s="89"/>
      <c r="Q184" s="323" t="s">
        <v>1954</v>
      </c>
      <c r="R184" s="323" t="s">
        <v>1955</v>
      </c>
      <c r="S184" s="324" t="s">
        <v>1769</v>
      </c>
      <c r="T184" s="324" t="s">
        <v>4387</v>
      </c>
      <c r="U184" s="300" t="s">
        <v>4454</v>
      </c>
      <c r="V184" s="300" t="s">
        <v>5755</v>
      </c>
      <c r="W184" s="313" t="s">
        <v>219</v>
      </c>
      <c r="AA184" s="314">
        <f>IF(OR(J184="Fail",ISBLANK(J184)),INDEX('Issue Code Table'!C:C,MATCH(N:N,'Issue Code Table'!A:A,0)),IF(M184="Critical",6,IF(M184="Significant",5,IF(M184="Moderate",3,2))))</f>
        <v>5</v>
      </c>
    </row>
    <row r="185" spans="1:27" s="73" customFormat="1" ht="409.5" x14ac:dyDescent="0.25">
      <c r="A185" s="298" t="s">
        <v>5756</v>
      </c>
      <c r="B185" s="299" t="s">
        <v>711</v>
      </c>
      <c r="C185" s="300" t="s">
        <v>712</v>
      </c>
      <c r="D185" s="300" t="s">
        <v>193</v>
      </c>
      <c r="E185" s="300" t="s">
        <v>1959</v>
      </c>
      <c r="F185" s="300" t="s">
        <v>4456</v>
      </c>
      <c r="G185" s="300" t="s">
        <v>196</v>
      </c>
      <c r="H185" s="300" t="s">
        <v>1961</v>
      </c>
      <c r="I185" s="301"/>
      <c r="J185" s="331"/>
      <c r="K185" s="331" t="s">
        <v>1962</v>
      </c>
      <c r="L185" s="331"/>
      <c r="M185" s="305" t="s">
        <v>199</v>
      </c>
      <c r="N185" s="306" t="s">
        <v>718</v>
      </c>
      <c r="O185" s="307" t="s">
        <v>719</v>
      </c>
      <c r="P185" s="89"/>
      <c r="Q185" s="323" t="s">
        <v>1963</v>
      </c>
      <c r="R185" s="323" t="s">
        <v>1964</v>
      </c>
      <c r="S185" s="324" t="s">
        <v>1769</v>
      </c>
      <c r="T185" s="324" t="s">
        <v>4387</v>
      </c>
      <c r="U185" s="300" t="s">
        <v>4457</v>
      </c>
      <c r="V185" s="300" t="s">
        <v>5757</v>
      </c>
      <c r="W185" s="324"/>
      <c r="AA185" s="314">
        <f>IF(OR(J185="Fail",ISBLANK(J185)),INDEX('Issue Code Table'!C:C,MATCH(N:N,'Issue Code Table'!A:A,0)),IF(M185="Critical",6,IF(M185="Significant",5,IF(M185="Moderate",3,2))))</f>
        <v>5</v>
      </c>
    </row>
    <row r="186" spans="1:27" s="73" customFormat="1" ht="400" x14ac:dyDescent="0.25">
      <c r="A186" s="298" t="s">
        <v>5758</v>
      </c>
      <c r="B186" s="299" t="s">
        <v>711</v>
      </c>
      <c r="C186" s="300" t="s">
        <v>712</v>
      </c>
      <c r="D186" s="300" t="s">
        <v>193</v>
      </c>
      <c r="E186" s="300" t="s">
        <v>1968</v>
      </c>
      <c r="F186" s="300" t="s">
        <v>4459</v>
      </c>
      <c r="G186" s="300" t="s">
        <v>196</v>
      </c>
      <c r="H186" s="300" t="s">
        <v>1970</v>
      </c>
      <c r="I186" s="301"/>
      <c r="J186" s="331"/>
      <c r="K186" s="331" t="s">
        <v>1971</v>
      </c>
      <c r="L186" s="331"/>
      <c r="M186" s="305" t="s">
        <v>159</v>
      </c>
      <c r="N186" s="306" t="s">
        <v>718</v>
      </c>
      <c r="O186" s="307" t="s">
        <v>719</v>
      </c>
      <c r="P186" s="89"/>
      <c r="Q186" s="323" t="s">
        <v>1963</v>
      </c>
      <c r="R186" s="323" t="s">
        <v>1972</v>
      </c>
      <c r="S186" s="324" t="s">
        <v>1973</v>
      </c>
      <c r="T186" s="324" t="s">
        <v>4387</v>
      </c>
      <c r="U186" s="300" t="s">
        <v>4460</v>
      </c>
      <c r="V186" s="300" t="s">
        <v>5759</v>
      </c>
      <c r="W186" s="313" t="s">
        <v>219</v>
      </c>
      <c r="AA186" s="314">
        <f>IF(OR(J186="Fail",ISBLANK(J186)),INDEX('Issue Code Table'!C:C,MATCH(N:N,'Issue Code Table'!A:A,0)),IF(M186="Critical",6,IF(M186="Significant",5,IF(M186="Moderate",3,2))))</f>
        <v>5</v>
      </c>
    </row>
    <row r="187" spans="1:27" s="73" customFormat="1" ht="175" x14ac:dyDescent="0.25">
      <c r="A187" s="298" t="s">
        <v>5760</v>
      </c>
      <c r="B187" s="299" t="s">
        <v>711</v>
      </c>
      <c r="C187" s="300" t="s">
        <v>712</v>
      </c>
      <c r="D187" s="300" t="s">
        <v>193</v>
      </c>
      <c r="E187" s="300" t="s">
        <v>1977</v>
      </c>
      <c r="F187" s="300" t="s">
        <v>4462</v>
      </c>
      <c r="G187" s="300" t="s">
        <v>196</v>
      </c>
      <c r="H187" s="300" t="s">
        <v>4463</v>
      </c>
      <c r="I187" s="301"/>
      <c r="J187" s="331"/>
      <c r="K187" s="331" t="s">
        <v>4464</v>
      </c>
      <c r="L187" s="331"/>
      <c r="M187" s="305" t="s">
        <v>159</v>
      </c>
      <c r="N187" s="306" t="s">
        <v>718</v>
      </c>
      <c r="O187" s="307" t="s">
        <v>719</v>
      </c>
      <c r="P187" s="89"/>
      <c r="Q187" s="323" t="s">
        <v>1963</v>
      </c>
      <c r="R187" s="323" t="s">
        <v>1982</v>
      </c>
      <c r="S187" s="324" t="s">
        <v>1769</v>
      </c>
      <c r="T187" s="324" t="s">
        <v>4387</v>
      </c>
      <c r="U187" s="300" t="s">
        <v>4465</v>
      </c>
      <c r="V187" s="300" t="s">
        <v>5761</v>
      </c>
      <c r="W187" s="313" t="s">
        <v>219</v>
      </c>
      <c r="AA187" s="314">
        <f>IF(OR(J187="Fail",ISBLANK(J187)),INDEX('Issue Code Table'!C:C,MATCH(N:N,'Issue Code Table'!A:A,0)),IF(M187="Critical",6,IF(M187="Significant",5,IF(M187="Moderate",3,2))))</f>
        <v>5</v>
      </c>
    </row>
    <row r="188" spans="1:27" s="73" customFormat="1" ht="200" x14ac:dyDescent="0.25">
      <c r="A188" s="298" t="s">
        <v>5762</v>
      </c>
      <c r="B188" s="299" t="s">
        <v>711</v>
      </c>
      <c r="C188" s="300" t="s">
        <v>712</v>
      </c>
      <c r="D188" s="300" t="s">
        <v>193</v>
      </c>
      <c r="E188" s="300" t="s">
        <v>1986</v>
      </c>
      <c r="F188" s="300" t="s">
        <v>4467</v>
      </c>
      <c r="G188" s="300" t="s">
        <v>196</v>
      </c>
      <c r="H188" s="300" t="s">
        <v>5763</v>
      </c>
      <c r="I188" s="301"/>
      <c r="J188" s="331"/>
      <c r="K188" s="331" t="s">
        <v>1989</v>
      </c>
      <c r="L188" s="331"/>
      <c r="M188" s="305" t="s">
        <v>199</v>
      </c>
      <c r="N188" s="306" t="s">
        <v>1777</v>
      </c>
      <c r="O188" s="307" t="s">
        <v>1778</v>
      </c>
      <c r="P188" s="89"/>
      <c r="Q188" s="323" t="s">
        <v>1963</v>
      </c>
      <c r="R188" s="323" t="s">
        <v>1990</v>
      </c>
      <c r="S188" s="324" t="s">
        <v>1769</v>
      </c>
      <c r="T188" s="324" t="s">
        <v>4387</v>
      </c>
      <c r="U188" s="300" t="s">
        <v>4468</v>
      </c>
      <c r="V188" s="300" t="s">
        <v>5764</v>
      </c>
      <c r="W188" s="324"/>
      <c r="AA188" s="314">
        <f>IF(OR(J188="Fail",ISBLANK(J188)),INDEX('Issue Code Table'!C:C,MATCH(N:N,'Issue Code Table'!A:A,0)),IF(M188="Critical",6,IF(M188="Significant",5,IF(M188="Moderate",3,2))))</f>
        <v>4</v>
      </c>
    </row>
    <row r="189" spans="1:27" s="73" customFormat="1" ht="312.5" x14ac:dyDescent="0.25">
      <c r="A189" s="298" t="s">
        <v>5765</v>
      </c>
      <c r="B189" s="299" t="s">
        <v>711</v>
      </c>
      <c r="C189" s="300" t="s">
        <v>712</v>
      </c>
      <c r="D189" s="300" t="s">
        <v>193</v>
      </c>
      <c r="E189" s="300" t="s">
        <v>1994</v>
      </c>
      <c r="F189" s="300" t="s">
        <v>4470</v>
      </c>
      <c r="G189" s="300" t="s">
        <v>196</v>
      </c>
      <c r="H189" s="300" t="s">
        <v>1996</v>
      </c>
      <c r="I189" s="301"/>
      <c r="J189" s="331"/>
      <c r="K189" s="331" t="s">
        <v>1997</v>
      </c>
      <c r="L189" s="331"/>
      <c r="M189" s="305" t="s">
        <v>199</v>
      </c>
      <c r="N189" s="306" t="s">
        <v>718</v>
      </c>
      <c r="O189" s="307" t="s">
        <v>719</v>
      </c>
      <c r="P189" s="89"/>
      <c r="Q189" s="323" t="s">
        <v>1963</v>
      </c>
      <c r="R189" s="323" t="s">
        <v>1998</v>
      </c>
      <c r="S189" s="324" t="s">
        <v>1769</v>
      </c>
      <c r="T189" s="324" t="s">
        <v>4387</v>
      </c>
      <c r="U189" s="300" t="s">
        <v>4471</v>
      </c>
      <c r="V189" s="300" t="s">
        <v>5766</v>
      </c>
      <c r="W189" s="324"/>
      <c r="AA189" s="314">
        <f>IF(OR(J189="Fail",ISBLANK(J189)),INDEX('Issue Code Table'!C:C,MATCH(N:N,'Issue Code Table'!A:A,0)),IF(M189="Critical",6,IF(M189="Significant",5,IF(M189="Moderate",3,2))))</f>
        <v>5</v>
      </c>
    </row>
    <row r="190" spans="1:27" s="73" customFormat="1" ht="100" x14ac:dyDescent="0.25">
      <c r="A190" s="298" t="s">
        <v>5767</v>
      </c>
      <c r="B190" s="299" t="s">
        <v>327</v>
      </c>
      <c r="C190" s="300" t="s">
        <v>328</v>
      </c>
      <c r="D190" s="300" t="s">
        <v>193</v>
      </c>
      <c r="E190" s="300" t="s">
        <v>4473</v>
      </c>
      <c r="F190" s="300" t="s">
        <v>4474</v>
      </c>
      <c r="G190" s="300" t="s">
        <v>4475</v>
      </c>
      <c r="H190" s="300" t="s">
        <v>2005</v>
      </c>
      <c r="I190" s="301"/>
      <c r="J190" s="331"/>
      <c r="K190" s="331" t="s">
        <v>2006</v>
      </c>
      <c r="L190" s="331"/>
      <c r="M190" s="305" t="s">
        <v>199</v>
      </c>
      <c r="N190" s="306" t="s">
        <v>1308</v>
      </c>
      <c r="O190" s="307" t="s">
        <v>1309</v>
      </c>
      <c r="P190" s="89"/>
      <c r="Q190" s="323" t="s">
        <v>2007</v>
      </c>
      <c r="R190" s="323" t="s">
        <v>2008</v>
      </c>
      <c r="S190" s="324" t="s">
        <v>2009</v>
      </c>
      <c r="T190" s="324" t="s">
        <v>4476</v>
      </c>
      <c r="U190" s="300" t="s">
        <v>4477</v>
      </c>
      <c r="V190" s="300" t="s">
        <v>5768</v>
      </c>
      <c r="W190" s="324"/>
      <c r="AA190" s="314">
        <f>IF(OR(J190="Fail",ISBLANK(J190)),INDEX('Issue Code Table'!C:C,MATCH(N:N,'Issue Code Table'!A:A,0)),IF(M190="Critical",6,IF(M190="Significant",5,IF(M190="Moderate",3,2))))</f>
        <v>3</v>
      </c>
    </row>
    <row r="191" spans="1:27" s="73" customFormat="1" ht="100" x14ac:dyDescent="0.25">
      <c r="A191" s="298" t="s">
        <v>5769</v>
      </c>
      <c r="B191" s="299" t="s">
        <v>327</v>
      </c>
      <c r="C191" s="300" t="s">
        <v>328</v>
      </c>
      <c r="D191" s="300" t="s">
        <v>193</v>
      </c>
      <c r="E191" s="300" t="s">
        <v>4479</v>
      </c>
      <c r="F191" s="300" t="s">
        <v>4480</v>
      </c>
      <c r="G191" s="300" t="s">
        <v>4481</v>
      </c>
      <c r="H191" s="300" t="s">
        <v>2016</v>
      </c>
      <c r="I191" s="301"/>
      <c r="J191" s="331"/>
      <c r="K191" s="331" t="s">
        <v>2017</v>
      </c>
      <c r="L191" s="331"/>
      <c r="M191" s="305" t="s">
        <v>199</v>
      </c>
      <c r="N191" s="306" t="s">
        <v>665</v>
      </c>
      <c r="O191" s="307" t="s">
        <v>666</v>
      </c>
      <c r="P191" s="89"/>
      <c r="Q191" s="323" t="s">
        <v>2007</v>
      </c>
      <c r="R191" s="323" t="s">
        <v>2018</v>
      </c>
      <c r="S191" s="324" t="s">
        <v>2019</v>
      </c>
      <c r="T191" s="324" t="s">
        <v>4482</v>
      </c>
      <c r="U191" s="300" t="s">
        <v>4483</v>
      </c>
      <c r="V191" s="300" t="s">
        <v>5770</v>
      </c>
      <c r="W191" s="324"/>
      <c r="AA191" s="314">
        <f>IF(OR(J191="Fail",ISBLANK(J191)),INDEX('Issue Code Table'!C:C,MATCH(N:N,'Issue Code Table'!A:A,0)),IF(M191="Critical",6,IF(M191="Significant",5,IF(M191="Moderate",3,2))))</f>
        <v>4</v>
      </c>
    </row>
    <row r="192" spans="1:27" s="73" customFormat="1" ht="137.5" x14ac:dyDescent="0.25">
      <c r="A192" s="298" t="s">
        <v>5771</v>
      </c>
      <c r="B192" s="324" t="s">
        <v>304</v>
      </c>
      <c r="C192" s="300" t="s">
        <v>305</v>
      </c>
      <c r="D192" s="300" t="s">
        <v>193</v>
      </c>
      <c r="E192" s="300" t="s">
        <v>4485</v>
      </c>
      <c r="F192" s="300" t="s">
        <v>4486</v>
      </c>
      <c r="G192" s="300" t="s">
        <v>4487</v>
      </c>
      <c r="H192" s="300" t="s">
        <v>2026</v>
      </c>
      <c r="I192" s="301"/>
      <c r="J192" s="331"/>
      <c r="K192" s="331" t="s">
        <v>2027</v>
      </c>
      <c r="L192" s="331"/>
      <c r="M192" s="305" t="s">
        <v>159</v>
      </c>
      <c r="N192" s="306" t="s">
        <v>686</v>
      </c>
      <c r="O192" s="307" t="s">
        <v>687</v>
      </c>
      <c r="P192" s="89"/>
      <c r="Q192" s="323" t="s">
        <v>2028</v>
      </c>
      <c r="R192" s="323" t="s">
        <v>2029</v>
      </c>
      <c r="S192" s="324" t="s">
        <v>2030</v>
      </c>
      <c r="T192" s="324" t="s">
        <v>4488</v>
      </c>
      <c r="U192" s="300" t="s">
        <v>4489</v>
      </c>
      <c r="V192" s="300" t="s">
        <v>5772</v>
      </c>
      <c r="W192" s="313" t="s">
        <v>219</v>
      </c>
      <c r="AA192" s="314">
        <f>IF(OR(J192="Fail",ISBLANK(J192)),INDEX('Issue Code Table'!C:C,MATCH(N:N,'Issue Code Table'!A:A,0)),IF(M192="Critical",6,IF(M192="Significant",5,IF(M192="Moderate",3,2))))</f>
        <v>5</v>
      </c>
    </row>
    <row r="193" spans="1:27" s="73" customFormat="1" ht="409.5" x14ac:dyDescent="0.25">
      <c r="A193" s="298" t="s">
        <v>5773</v>
      </c>
      <c r="B193" s="299" t="s">
        <v>191</v>
      </c>
      <c r="C193" s="300" t="s">
        <v>192</v>
      </c>
      <c r="D193" s="300" t="s">
        <v>193</v>
      </c>
      <c r="E193" s="300" t="s">
        <v>2034</v>
      </c>
      <c r="F193" s="300" t="s">
        <v>2035</v>
      </c>
      <c r="G193" s="300" t="s">
        <v>4491</v>
      </c>
      <c r="H193" s="300" t="s">
        <v>2037</v>
      </c>
      <c r="I193" s="301"/>
      <c r="J193" s="331"/>
      <c r="K193" s="331" t="s">
        <v>2038</v>
      </c>
      <c r="L193" s="331"/>
      <c r="M193" s="305" t="s">
        <v>199</v>
      </c>
      <c r="N193" s="306" t="s">
        <v>665</v>
      </c>
      <c r="O193" s="307" t="s">
        <v>666</v>
      </c>
      <c r="P193" s="89"/>
      <c r="Q193" s="323" t="s">
        <v>2039</v>
      </c>
      <c r="R193" s="323" t="s">
        <v>2040</v>
      </c>
      <c r="S193" s="324" t="s">
        <v>2041</v>
      </c>
      <c r="T193" s="324" t="s">
        <v>4492</v>
      </c>
      <c r="U193" s="300" t="s">
        <v>4493</v>
      </c>
      <c r="V193" s="300" t="s">
        <v>2043</v>
      </c>
      <c r="W193" s="324"/>
      <c r="AA193" s="314">
        <f>IF(OR(J193="Fail",ISBLANK(J193)),INDEX('Issue Code Table'!C:C,MATCH(N:N,'Issue Code Table'!A:A,0)),IF(M193="Critical",6,IF(M193="Significant",5,IF(M193="Moderate",3,2))))</f>
        <v>4</v>
      </c>
    </row>
    <row r="194" spans="1:27" s="73" customFormat="1" ht="409.5" x14ac:dyDescent="0.25">
      <c r="A194" s="298" t="s">
        <v>5774</v>
      </c>
      <c r="B194" s="299" t="s">
        <v>191</v>
      </c>
      <c r="C194" s="300" t="s">
        <v>192</v>
      </c>
      <c r="D194" s="300" t="s">
        <v>193</v>
      </c>
      <c r="E194" s="300" t="s">
        <v>4495</v>
      </c>
      <c r="F194" s="300" t="s">
        <v>4496</v>
      </c>
      <c r="G194" s="300" t="s">
        <v>4497</v>
      </c>
      <c r="H194" s="300" t="s">
        <v>2048</v>
      </c>
      <c r="I194" s="301"/>
      <c r="J194" s="331"/>
      <c r="K194" s="331" t="s">
        <v>2049</v>
      </c>
      <c r="L194" s="331"/>
      <c r="M194" s="305" t="s">
        <v>159</v>
      </c>
      <c r="N194" s="306" t="s">
        <v>213</v>
      </c>
      <c r="O194" s="307" t="s">
        <v>214</v>
      </c>
      <c r="P194" s="89"/>
      <c r="Q194" s="323" t="s">
        <v>2039</v>
      </c>
      <c r="R194" s="323" t="s">
        <v>2050</v>
      </c>
      <c r="S194" s="324" t="s">
        <v>2041</v>
      </c>
      <c r="T194" s="324" t="s">
        <v>4498</v>
      </c>
      <c r="U194" s="300" t="s">
        <v>4499</v>
      </c>
      <c r="V194" s="300" t="s">
        <v>5775</v>
      </c>
      <c r="W194" s="313" t="s">
        <v>219</v>
      </c>
      <c r="AA194" s="314">
        <f>IF(OR(J194="Fail",ISBLANK(J194)),INDEX('Issue Code Table'!C:C,MATCH(N:N,'Issue Code Table'!A:A,0)),IF(M194="Critical",6,IF(M194="Significant",5,IF(M194="Moderate",3,2))))</f>
        <v>5</v>
      </c>
    </row>
    <row r="195" spans="1:27" s="73" customFormat="1" ht="409.5" x14ac:dyDescent="0.25">
      <c r="A195" s="298" t="s">
        <v>5776</v>
      </c>
      <c r="B195" s="324" t="s">
        <v>304</v>
      </c>
      <c r="C195" s="300" t="s">
        <v>305</v>
      </c>
      <c r="D195" s="300" t="s">
        <v>193</v>
      </c>
      <c r="E195" s="300" t="s">
        <v>4501</v>
      </c>
      <c r="F195" s="300" t="s">
        <v>4496</v>
      </c>
      <c r="G195" s="300" t="s">
        <v>4502</v>
      </c>
      <c r="H195" s="300" t="s">
        <v>2056</v>
      </c>
      <c r="I195" s="301"/>
      <c r="J195" s="331"/>
      <c r="K195" s="331" t="s">
        <v>2057</v>
      </c>
      <c r="L195" s="331"/>
      <c r="M195" s="305" t="s">
        <v>159</v>
      </c>
      <c r="N195" s="306" t="s">
        <v>310</v>
      </c>
      <c r="O195" s="307" t="s">
        <v>311</v>
      </c>
      <c r="P195" s="89"/>
      <c r="Q195" s="323" t="s">
        <v>2039</v>
      </c>
      <c r="R195" s="323" t="s">
        <v>2058</v>
      </c>
      <c r="S195" s="324" t="s">
        <v>2041</v>
      </c>
      <c r="T195" s="324" t="s">
        <v>4503</v>
      </c>
      <c r="U195" s="300" t="s">
        <v>4504</v>
      </c>
      <c r="V195" s="300" t="s">
        <v>5777</v>
      </c>
      <c r="W195" s="313" t="s">
        <v>219</v>
      </c>
      <c r="AA195" s="314">
        <f>IF(OR(J195="Fail",ISBLANK(J195)),INDEX('Issue Code Table'!C:C,MATCH(N:N,'Issue Code Table'!A:A,0)),IF(M195="Critical",6,IF(M195="Significant",5,IF(M195="Moderate",3,2))))</f>
        <v>5</v>
      </c>
    </row>
    <row r="196" spans="1:27" s="73" customFormat="1" ht="409.5" x14ac:dyDescent="0.25">
      <c r="A196" s="298" t="s">
        <v>5778</v>
      </c>
      <c r="B196" s="299" t="s">
        <v>191</v>
      </c>
      <c r="C196" s="300" t="s">
        <v>192</v>
      </c>
      <c r="D196" s="300" t="s">
        <v>193</v>
      </c>
      <c r="E196" s="300" t="s">
        <v>2062</v>
      </c>
      <c r="F196" s="300" t="s">
        <v>4506</v>
      </c>
      <c r="G196" s="300" t="s">
        <v>4507</v>
      </c>
      <c r="H196" s="300" t="s">
        <v>2065</v>
      </c>
      <c r="I196" s="301"/>
      <c r="J196" s="331"/>
      <c r="K196" s="331" t="s">
        <v>2066</v>
      </c>
      <c r="L196" s="331"/>
      <c r="M196" s="305" t="s">
        <v>159</v>
      </c>
      <c r="N196" s="306" t="s">
        <v>248</v>
      </c>
      <c r="O196" s="307" t="s">
        <v>249</v>
      </c>
      <c r="P196" s="89"/>
      <c r="Q196" s="323" t="s">
        <v>2039</v>
      </c>
      <c r="R196" s="323" t="s">
        <v>2067</v>
      </c>
      <c r="S196" s="324" t="s">
        <v>2041</v>
      </c>
      <c r="T196" s="324" t="s">
        <v>4508</v>
      </c>
      <c r="U196" s="300" t="s">
        <v>4509</v>
      </c>
      <c r="V196" s="300" t="s">
        <v>5779</v>
      </c>
      <c r="W196" s="313" t="s">
        <v>219</v>
      </c>
      <c r="AA196" s="314">
        <f>IF(OR(J196="Fail",ISBLANK(J196)),INDEX('Issue Code Table'!C:C,MATCH(N:N,'Issue Code Table'!A:A,0)),IF(M196="Critical",6,IF(M196="Significant",5,IF(M196="Moderate",3,2))))</f>
        <v>4</v>
      </c>
    </row>
    <row r="197" spans="1:27" s="73" customFormat="1" ht="409.5" x14ac:dyDescent="0.25">
      <c r="A197" s="298" t="s">
        <v>5780</v>
      </c>
      <c r="B197" s="299" t="s">
        <v>191</v>
      </c>
      <c r="C197" s="300" t="s">
        <v>192</v>
      </c>
      <c r="D197" s="300" t="s">
        <v>193</v>
      </c>
      <c r="E197" s="300" t="s">
        <v>2071</v>
      </c>
      <c r="F197" s="300" t="s">
        <v>4511</v>
      </c>
      <c r="G197" s="300" t="s">
        <v>4512</v>
      </c>
      <c r="H197" s="300" t="s">
        <v>2074</v>
      </c>
      <c r="I197" s="301"/>
      <c r="J197" s="331"/>
      <c r="K197" s="331" t="s">
        <v>2075</v>
      </c>
      <c r="L197" s="331" t="s">
        <v>2076</v>
      </c>
      <c r="M197" s="305" t="s">
        <v>159</v>
      </c>
      <c r="N197" s="306" t="s">
        <v>237</v>
      </c>
      <c r="O197" s="307" t="s">
        <v>238</v>
      </c>
      <c r="P197" s="89"/>
      <c r="Q197" s="323" t="s">
        <v>2039</v>
      </c>
      <c r="R197" s="323" t="s">
        <v>2077</v>
      </c>
      <c r="S197" s="324" t="s">
        <v>2041</v>
      </c>
      <c r="T197" s="324" t="s">
        <v>5781</v>
      </c>
      <c r="U197" s="300" t="s">
        <v>4515</v>
      </c>
      <c r="V197" s="300" t="s">
        <v>5782</v>
      </c>
      <c r="W197" s="313" t="s">
        <v>219</v>
      </c>
      <c r="AA197" s="314">
        <f>IF(OR(J197="Fail",ISBLANK(J197)),INDEX('Issue Code Table'!C:C,MATCH(N:N,'Issue Code Table'!A:A,0)),IF(M197="Critical",6,IF(M197="Significant",5,IF(M197="Moderate",3,2))))</f>
        <v>6</v>
      </c>
    </row>
    <row r="198" spans="1:27" s="73" customFormat="1" ht="409.5" x14ac:dyDescent="0.25">
      <c r="A198" s="298" t="s">
        <v>5783</v>
      </c>
      <c r="B198" s="299" t="s">
        <v>191</v>
      </c>
      <c r="C198" s="300" t="s">
        <v>192</v>
      </c>
      <c r="D198" s="300" t="s">
        <v>193</v>
      </c>
      <c r="E198" s="300" t="s">
        <v>2081</v>
      </c>
      <c r="F198" s="300" t="s">
        <v>4517</v>
      </c>
      <c r="G198" s="300" t="s">
        <v>4518</v>
      </c>
      <c r="H198" s="300" t="s">
        <v>2084</v>
      </c>
      <c r="I198" s="301"/>
      <c r="J198" s="331"/>
      <c r="K198" s="331" t="s">
        <v>2085</v>
      </c>
      <c r="L198" s="331"/>
      <c r="M198" s="305" t="s">
        <v>159</v>
      </c>
      <c r="N198" s="306" t="s">
        <v>213</v>
      </c>
      <c r="O198" s="307" t="s">
        <v>214</v>
      </c>
      <c r="P198" s="89"/>
      <c r="Q198" s="323" t="s">
        <v>2039</v>
      </c>
      <c r="R198" s="323" t="s">
        <v>2086</v>
      </c>
      <c r="S198" s="324" t="s">
        <v>2041</v>
      </c>
      <c r="T198" s="324" t="s">
        <v>4519</v>
      </c>
      <c r="U198" s="300" t="s">
        <v>4520</v>
      </c>
      <c r="V198" s="300" t="s">
        <v>5784</v>
      </c>
      <c r="W198" s="313" t="s">
        <v>219</v>
      </c>
      <c r="AA198" s="314">
        <f>IF(OR(J198="Fail",ISBLANK(J198)),INDEX('Issue Code Table'!C:C,MATCH(N:N,'Issue Code Table'!A:A,0)),IF(M198="Critical",6,IF(M198="Significant",5,IF(M198="Moderate",3,2))))</f>
        <v>5</v>
      </c>
    </row>
    <row r="199" spans="1:27" s="73" customFormat="1" ht="409.5" x14ac:dyDescent="0.25">
      <c r="A199" s="298" t="s">
        <v>5785</v>
      </c>
      <c r="B199" s="324" t="s">
        <v>304</v>
      </c>
      <c r="C199" s="300" t="s">
        <v>305</v>
      </c>
      <c r="D199" s="300" t="s">
        <v>193</v>
      </c>
      <c r="E199" s="300" t="s">
        <v>4522</v>
      </c>
      <c r="F199" s="300" t="s">
        <v>4523</v>
      </c>
      <c r="G199" s="300" t="s">
        <v>4524</v>
      </c>
      <c r="H199" s="300" t="s">
        <v>2093</v>
      </c>
      <c r="I199" s="301"/>
      <c r="J199" s="331"/>
      <c r="K199" s="331" t="s">
        <v>2094</v>
      </c>
      <c r="L199" s="331"/>
      <c r="M199" s="305" t="s">
        <v>159</v>
      </c>
      <c r="N199" s="306" t="s">
        <v>310</v>
      </c>
      <c r="O199" s="307" t="s">
        <v>311</v>
      </c>
      <c r="P199" s="89"/>
      <c r="Q199" s="323" t="s">
        <v>2095</v>
      </c>
      <c r="R199" s="323" t="s">
        <v>2096</v>
      </c>
      <c r="S199" s="324" t="s">
        <v>2097</v>
      </c>
      <c r="T199" s="324" t="s">
        <v>3675</v>
      </c>
      <c r="U199" s="300" t="s">
        <v>4525</v>
      </c>
      <c r="V199" s="300" t="s">
        <v>5786</v>
      </c>
      <c r="W199" s="313" t="s">
        <v>219</v>
      </c>
      <c r="AA199" s="314">
        <f>IF(OR(J199="Fail",ISBLANK(J199)),INDEX('Issue Code Table'!C:C,MATCH(N:N,'Issue Code Table'!A:A,0)),IF(M199="Critical",6,IF(M199="Significant",5,IF(M199="Moderate",3,2))))</f>
        <v>5</v>
      </c>
    </row>
    <row r="200" spans="1:27" s="73" customFormat="1" ht="250" x14ac:dyDescent="0.25">
      <c r="A200" s="298" t="s">
        <v>5787</v>
      </c>
      <c r="B200" s="324" t="s">
        <v>304</v>
      </c>
      <c r="C200" s="300" t="s">
        <v>305</v>
      </c>
      <c r="D200" s="300" t="s">
        <v>193</v>
      </c>
      <c r="E200" s="300" t="s">
        <v>2101</v>
      </c>
      <c r="F200" s="300" t="s">
        <v>4527</v>
      </c>
      <c r="G200" s="300" t="s">
        <v>4528</v>
      </c>
      <c r="H200" s="301" t="s">
        <v>2104</v>
      </c>
      <c r="I200" s="301"/>
      <c r="J200" s="331"/>
      <c r="K200" s="303" t="s">
        <v>2105</v>
      </c>
      <c r="L200" s="331"/>
      <c r="M200" s="305" t="s">
        <v>159</v>
      </c>
      <c r="N200" s="306" t="s">
        <v>686</v>
      </c>
      <c r="O200" s="307" t="s">
        <v>687</v>
      </c>
      <c r="P200" s="89"/>
      <c r="Q200" s="323" t="s">
        <v>2095</v>
      </c>
      <c r="R200" s="323" t="s">
        <v>2106</v>
      </c>
      <c r="S200" s="324" t="s">
        <v>2107</v>
      </c>
      <c r="T200" s="324" t="s">
        <v>4529</v>
      </c>
      <c r="U200" s="300" t="s">
        <v>4530</v>
      </c>
      <c r="V200" s="300" t="s">
        <v>5788</v>
      </c>
      <c r="W200" s="313" t="s">
        <v>219</v>
      </c>
      <c r="AA200" s="314">
        <f>IF(OR(J200="Fail",ISBLANK(J200)),INDEX('Issue Code Table'!C:C,MATCH(N:N,'Issue Code Table'!A:A,0)),IF(M200="Critical",6,IF(M200="Significant",5,IF(M200="Moderate",3,2))))</f>
        <v>5</v>
      </c>
    </row>
    <row r="201" spans="1:27" s="73" customFormat="1" ht="250" x14ac:dyDescent="0.25">
      <c r="A201" s="298" t="s">
        <v>5789</v>
      </c>
      <c r="B201" s="299" t="s">
        <v>327</v>
      </c>
      <c r="C201" s="300" t="s">
        <v>328</v>
      </c>
      <c r="D201" s="300" t="s">
        <v>193</v>
      </c>
      <c r="E201" s="300" t="s">
        <v>4533</v>
      </c>
      <c r="F201" s="300" t="s">
        <v>4534</v>
      </c>
      <c r="G201" s="300" t="s">
        <v>4535</v>
      </c>
      <c r="H201" s="300" t="s">
        <v>2114</v>
      </c>
      <c r="I201" s="301"/>
      <c r="J201" s="331"/>
      <c r="K201" s="331" t="s">
        <v>2115</v>
      </c>
      <c r="L201" s="331"/>
      <c r="M201" s="305" t="s">
        <v>199</v>
      </c>
      <c r="N201" s="306" t="s">
        <v>1320</v>
      </c>
      <c r="O201" s="307" t="s">
        <v>2116</v>
      </c>
      <c r="P201" s="89"/>
      <c r="Q201" s="323" t="s">
        <v>2095</v>
      </c>
      <c r="R201" s="323" t="s">
        <v>2117</v>
      </c>
      <c r="S201" s="324" t="s">
        <v>2107</v>
      </c>
      <c r="T201" s="324" t="s">
        <v>4529</v>
      </c>
      <c r="U201" s="300" t="s">
        <v>4536</v>
      </c>
      <c r="V201" s="300" t="s">
        <v>5790</v>
      </c>
      <c r="W201" s="324"/>
      <c r="AA201" s="314">
        <f>IF(OR(J201="Fail",ISBLANK(J201)),INDEX('Issue Code Table'!C:C,MATCH(N:N,'Issue Code Table'!A:A,0)),IF(M201="Critical",6,IF(M201="Significant",5,IF(M201="Moderate",3,2))))</f>
        <v>5</v>
      </c>
    </row>
    <row r="202" spans="1:27" s="73" customFormat="1" ht="100" x14ac:dyDescent="0.25">
      <c r="A202" s="298" t="s">
        <v>5791</v>
      </c>
      <c r="B202" s="299" t="s">
        <v>327</v>
      </c>
      <c r="C202" s="300" t="s">
        <v>328</v>
      </c>
      <c r="D202" s="300" t="s">
        <v>193</v>
      </c>
      <c r="E202" s="300" t="s">
        <v>4538</v>
      </c>
      <c r="F202" s="300" t="s">
        <v>4539</v>
      </c>
      <c r="G202" s="300" t="s">
        <v>4540</v>
      </c>
      <c r="H202" s="300" t="s">
        <v>2124</v>
      </c>
      <c r="I202" s="301"/>
      <c r="J202" s="331"/>
      <c r="K202" s="331" t="s">
        <v>2125</v>
      </c>
      <c r="L202" s="331"/>
      <c r="M202" s="305" t="s">
        <v>159</v>
      </c>
      <c r="N202" s="306" t="s">
        <v>686</v>
      </c>
      <c r="O202" s="307" t="s">
        <v>687</v>
      </c>
      <c r="P202" s="89"/>
      <c r="Q202" s="323" t="s">
        <v>2095</v>
      </c>
      <c r="R202" s="323" t="s">
        <v>2126</v>
      </c>
      <c r="S202" s="324" t="s">
        <v>2127</v>
      </c>
      <c r="T202" s="324" t="s">
        <v>4541</v>
      </c>
      <c r="U202" s="300" t="s">
        <v>4542</v>
      </c>
      <c r="V202" s="300" t="s">
        <v>5792</v>
      </c>
      <c r="W202" s="313" t="s">
        <v>219</v>
      </c>
      <c r="AA202" s="314">
        <f>IF(OR(J202="Fail",ISBLANK(J202)),INDEX('Issue Code Table'!C:C,MATCH(N:N,'Issue Code Table'!A:A,0)),IF(M202="Critical",6,IF(M202="Significant",5,IF(M202="Moderate",3,2))))</f>
        <v>5</v>
      </c>
    </row>
    <row r="203" spans="1:27" s="73" customFormat="1" ht="300" x14ac:dyDescent="0.25">
      <c r="A203" s="298" t="s">
        <v>5793</v>
      </c>
      <c r="B203" s="299" t="s">
        <v>2131</v>
      </c>
      <c r="C203" s="300" t="s">
        <v>2132</v>
      </c>
      <c r="D203" s="300" t="s">
        <v>193</v>
      </c>
      <c r="E203" s="300" t="s">
        <v>2133</v>
      </c>
      <c r="F203" s="300" t="s">
        <v>4545</v>
      </c>
      <c r="G203" s="300" t="s">
        <v>4546</v>
      </c>
      <c r="H203" s="300" t="s">
        <v>2136</v>
      </c>
      <c r="I203" s="301"/>
      <c r="J203" s="331"/>
      <c r="K203" s="331" t="s">
        <v>2137</v>
      </c>
      <c r="L203" s="331"/>
      <c r="M203" s="305" t="s">
        <v>159</v>
      </c>
      <c r="N203" s="306" t="s">
        <v>686</v>
      </c>
      <c r="O203" s="307" t="s">
        <v>687</v>
      </c>
      <c r="P203" s="89"/>
      <c r="Q203" s="323" t="s">
        <v>2095</v>
      </c>
      <c r="R203" s="323" t="s">
        <v>2138</v>
      </c>
      <c r="S203" s="324" t="s">
        <v>2139</v>
      </c>
      <c r="T203" s="324" t="s">
        <v>4547</v>
      </c>
      <c r="U203" s="300" t="s">
        <v>4548</v>
      </c>
      <c r="V203" s="300" t="s">
        <v>5794</v>
      </c>
      <c r="W203" s="313" t="s">
        <v>219</v>
      </c>
      <c r="AA203" s="314">
        <f>IF(OR(J203="Fail",ISBLANK(J203)),INDEX('Issue Code Table'!C:C,MATCH(N:N,'Issue Code Table'!A:A,0)),IF(M203="Critical",6,IF(M203="Significant",5,IF(M203="Moderate",3,2))))</f>
        <v>5</v>
      </c>
    </row>
    <row r="204" spans="1:27" s="73" customFormat="1" ht="275" x14ac:dyDescent="0.25">
      <c r="A204" s="298" t="s">
        <v>5795</v>
      </c>
      <c r="B204" s="299" t="s">
        <v>2143</v>
      </c>
      <c r="C204" s="300" t="s">
        <v>2144</v>
      </c>
      <c r="D204" s="300" t="s">
        <v>193</v>
      </c>
      <c r="E204" s="300" t="s">
        <v>4550</v>
      </c>
      <c r="F204" s="300" t="s">
        <v>4551</v>
      </c>
      <c r="G204" s="300" t="s">
        <v>4552</v>
      </c>
      <c r="H204" s="300" t="s">
        <v>2148</v>
      </c>
      <c r="I204" s="301"/>
      <c r="J204" s="331"/>
      <c r="K204" s="331" t="s">
        <v>2149</v>
      </c>
      <c r="L204" s="331"/>
      <c r="M204" s="305" t="s">
        <v>159</v>
      </c>
      <c r="N204" s="306" t="s">
        <v>2150</v>
      </c>
      <c r="O204" s="307" t="s">
        <v>2151</v>
      </c>
      <c r="P204" s="89"/>
      <c r="Q204" s="323" t="s">
        <v>2095</v>
      </c>
      <c r="R204" s="323" t="s">
        <v>2152</v>
      </c>
      <c r="S204" s="324" t="s">
        <v>2153</v>
      </c>
      <c r="T204" s="324" t="s">
        <v>4553</v>
      </c>
      <c r="U204" s="300" t="s">
        <v>4554</v>
      </c>
      <c r="V204" s="300" t="s">
        <v>5796</v>
      </c>
      <c r="W204" s="313" t="s">
        <v>219</v>
      </c>
      <c r="AA204" s="314">
        <f>IF(OR(J204="Fail",ISBLANK(J204)),INDEX('Issue Code Table'!C:C,MATCH(N:N,'Issue Code Table'!A:A,0)),IF(M204="Critical",6,IF(M204="Significant",5,IF(M204="Moderate",3,2))))</f>
        <v>6</v>
      </c>
    </row>
    <row r="205" spans="1:27" s="73" customFormat="1" ht="237.5" x14ac:dyDescent="0.25">
      <c r="A205" s="298" t="s">
        <v>5797</v>
      </c>
      <c r="B205" s="324" t="s">
        <v>304</v>
      </c>
      <c r="C205" s="300" t="s">
        <v>305</v>
      </c>
      <c r="D205" s="300" t="s">
        <v>193</v>
      </c>
      <c r="E205" s="300" t="s">
        <v>4556</v>
      </c>
      <c r="F205" s="300" t="s">
        <v>4557</v>
      </c>
      <c r="G205" s="300" t="s">
        <v>4558</v>
      </c>
      <c r="H205" s="300" t="s">
        <v>2160</v>
      </c>
      <c r="I205" s="301"/>
      <c r="J205" s="331"/>
      <c r="K205" s="331" t="s">
        <v>2161</v>
      </c>
      <c r="L205" s="331"/>
      <c r="M205" s="305" t="s">
        <v>159</v>
      </c>
      <c r="N205" s="306" t="s">
        <v>686</v>
      </c>
      <c r="O205" s="307" t="s">
        <v>2162</v>
      </c>
      <c r="P205" s="89"/>
      <c r="Q205" s="323" t="s">
        <v>2163</v>
      </c>
      <c r="R205" s="323" t="s">
        <v>2164</v>
      </c>
      <c r="S205" s="324" t="s">
        <v>2165</v>
      </c>
      <c r="T205" s="324" t="s">
        <v>3675</v>
      </c>
      <c r="U205" s="300" t="s">
        <v>4559</v>
      </c>
      <c r="V205" s="300" t="s">
        <v>5798</v>
      </c>
      <c r="W205" s="313" t="s">
        <v>219</v>
      </c>
      <c r="AA205" s="314">
        <f>IF(OR(J205="Fail",ISBLANK(J205)),INDEX('Issue Code Table'!C:C,MATCH(N:N,'Issue Code Table'!A:A,0)),IF(M205="Critical",6,IF(M205="Significant",5,IF(M205="Moderate",3,2))))</f>
        <v>5</v>
      </c>
    </row>
    <row r="206" spans="1:27" s="73" customFormat="1" ht="100" x14ac:dyDescent="0.25">
      <c r="A206" s="298" t="s">
        <v>5799</v>
      </c>
      <c r="B206" s="299" t="s">
        <v>1528</v>
      </c>
      <c r="C206" s="300" t="s">
        <v>1529</v>
      </c>
      <c r="D206" s="300" t="s">
        <v>193</v>
      </c>
      <c r="E206" s="300" t="s">
        <v>2169</v>
      </c>
      <c r="F206" s="300" t="s">
        <v>4561</v>
      </c>
      <c r="G206" s="300" t="s">
        <v>4562</v>
      </c>
      <c r="H206" s="300" t="s">
        <v>2172</v>
      </c>
      <c r="I206" s="301"/>
      <c r="J206" s="331"/>
      <c r="K206" s="331" t="s">
        <v>2173</v>
      </c>
      <c r="L206" s="331"/>
      <c r="M206" s="305" t="s">
        <v>159</v>
      </c>
      <c r="N206" s="306" t="s">
        <v>686</v>
      </c>
      <c r="O206" s="307" t="s">
        <v>687</v>
      </c>
      <c r="P206" s="89"/>
      <c r="Q206" s="323" t="s">
        <v>2163</v>
      </c>
      <c r="R206" s="323" t="s">
        <v>2174</v>
      </c>
      <c r="S206" s="324" t="s">
        <v>2175</v>
      </c>
      <c r="T206" s="324" t="s">
        <v>4563</v>
      </c>
      <c r="U206" s="300" t="s">
        <v>4564</v>
      </c>
      <c r="V206" s="300" t="s">
        <v>5800</v>
      </c>
      <c r="W206" s="313" t="s">
        <v>219</v>
      </c>
      <c r="AA206" s="314">
        <f>IF(OR(J206="Fail",ISBLANK(J206)),INDEX('Issue Code Table'!C:C,MATCH(N:N,'Issue Code Table'!A:A,0)),IF(M206="Critical",6,IF(M206="Significant",5,IF(M206="Moderate",3,2))))</f>
        <v>5</v>
      </c>
    </row>
    <row r="207" spans="1:27" s="73" customFormat="1" ht="137.5" x14ac:dyDescent="0.25">
      <c r="A207" s="298" t="s">
        <v>5801</v>
      </c>
      <c r="B207" s="299" t="s">
        <v>1528</v>
      </c>
      <c r="C207" s="300" t="s">
        <v>1529</v>
      </c>
      <c r="D207" s="300" t="s">
        <v>193</v>
      </c>
      <c r="E207" s="300" t="s">
        <v>2179</v>
      </c>
      <c r="F207" s="300" t="s">
        <v>4566</v>
      </c>
      <c r="G207" s="300" t="s">
        <v>4567</v>
      </c>
      <c r="H207" s="300" t="s">
        <v>2182</v>
      </c>
      <c r="I207" s="301"/>
      <c r="J207" s="331"/>
      <c r="K207" s="331" t="s">
        <v>2183</v>
      </c>
      <c r="L207" s="331"/>
      <c r="M207" s="305" t="s">
        <v>159</v>
      </c>
      <c r="N207" s="306" t="s">
        <v>686</v>
      </c>
      <c r="O207" s="307" t="s">
        <v>687</v>
      </c>
      <c r="P207" s="89"/>
      <c r="Q207" s="323" t="s">
        <v>2163</v>
      </c>
      <c r="R207" s="323" t="s">
        <v>2184</v>
      </c>
      <c r="S207" s="324" t="s">
        <v>2175</v>
      </c>
      <c r="T207" s="324" t="s">
        <v>4563</v>
      </c>
      <c r="U207" s="300" t="s">
        <v>4568</v>
      </c>
      <c r="V207" s="300" t="s">
        <v>5802</v>
      </c>
      <c r="W207" s="313" t="s">
        <v>219</v>
      </c>
      <c r="AA207" s="314">
        <f>IF(OR(J207="Fail",ISBLANK(J207)),INDEX('Issue Code Table'!C:C,MATCH(N:N,'Issue Code Table'!A:A,0)),IF(M207="Critical",6,IF(M207="Significant",5,IF(M207="Moderate",3,2))))</f>
        <v>5</v>
      </c>
    </row>
    <row r="208" spans="1:27" s="73" customFormat="1" ht="112.5" x14ac:dyDescent="0.25">
      <c r="A208" s="298" t="s">
        <v>5803</v>
      </c>
      <c r="B208" s="299" t="s">
        <v>1528</v>
      </c>
      <c r="C208" s="300" t="s">
        <v>1529</v>
      </c>
      <c r="D208" s="300" t="s">
        <v>193</v>
      </c>
      <c r="E208" s="300" t="s">
        <v>4570</v>
      </c>
      <c r="F208" s="300" t="s">
        <v>4571</v>
      </c>
      <c r="G208" s="300" t="s">
        <v>4572</v>
      </c>
      <c r="H208" s="300" t="s">
        <v>2191</v>
      </c>
      <c r="I208" s="301"/>
      <c r="J208" s="331"/>
      <c r="K208" s="331" t="s">
        <v>2192</v>
      </c>
      <c r="L208" s="331"/>
      <c r="M208" s="305" t="s">
        <v>159</v>
      </c>
      <c r="N208" s="306" t="s">
        <v>1320</v>
      </c>
      <c r="O208" s="307" t="s">
        <v>2116</v>
      </c>
      <c r="P208" s="89"/>
      <c r="Q208" s="323" t="s">
        <v>2163</v>
      </c>
      <c r="R208" s="323" t="s">
        <v>2193</v>
      </c>
      <c r="S208" s="324" t="s">
        <v>2194</v>
      </c>
      <c r="T208" s="324" t="s">
        <v>4573</v>
      </c>
      <c r="U208" s="300" t="s">
        <v>4574</v>
      </c>
      <c r="V208" s="300" t="s">
        <v>5804</v>
      </c>
      <c r="W208" s="313" t="s">
        <v>219</v>
      </c>
      <c r="AA208" s="314">
        <f>IF(OR(J208="Fail",ISBLANK(J208)),INDEX('Issue Code Table'!C:C,MATCH(N:N,'Issue Code Table'!A:A,0)),IF(M208="Critical",6,IF(M208="Significant",5,IF(M208="Moderate",3,2))))</f>
        <v>5</v>
      </c>
    </row>
    <row r="209" spans="1:27" s="73" customFormat="1" ht="225" x14ac:dyDescent="0.25">
      <c r="A209" s="298" t="s">
        <v>5805</v>
      </c>
      <c r="B209" s="299" t="s">
        <v>1513</v>
      </c>
      <c r="C209" s="300" t="s">
        <v>1514</v>
      </c>
      <c r="D209" s="300" t="s">
        <v>193</v>
      </c>
      <c r="E209" s="300" t="s">
        <v>4576</v>
      </c>
      <c r="F209" s="300" t="s">
        <v>4577</v>
      </c>
      <c r="G209" s="300" t="s">
        <v>4578</v>
      </c>
      <c r="H209" s="300" t="s">
        <v>2201</v>
      </c>
      <c r="I209" s="301"/>
      <c r="J209" s="331"/>
      <c r="K209" s="331" t="s">
        <v>2202</v>
      </c>
      <c r="L209" s="331"/>
      <c r="M209" s="305" t="s">
        <v>159</v>
      </c>
      <c r="N209" s="306" t="s">
        <v>2203</v>
      </c>
      <c r="O209" s="307" t="s">
        <v>2204</v>
      </c>
      <c r="P209" s="89"/>
      <c r="Q209" s="323" t="s">
        <v>2163</v>
      </c>
      <c r="R209" s="323" t="s">
        <v>2205</v>
      </c>
      <c r="S209" s="324" t="s">
        <v>2206</v>
      </c>
      <c r="T209" s="324" t="s">
        <v>3675</v>
      </c>
      <c r="U209" s="300" t="s">
        <v>4579</v>
      </c>
      <c r="V209" s="300" t="s">
        <v>5806</v>
      </c>
      <c r="W209" s="313" t="s">
        <v>219</v>
      </c>
      <c r="AA209" s="314">
        <f>IF(OR(J209="Fail",ISBLANK(J209)),INDEX('Issue Code Table'!C:C,MATCH(N:N,'Issue Code Table'!A:A,0)),IF(M209="Critical",6,IF(M209="Significant",5,IF(M209="Moderate",3,2))))</f>
        <v>5</v>
      </c>
    </row>
    <row r="210" spans="1:27" s="73" customFormat="1" ht="387.5" x14ac:dyDescent="0.25">
      <c r="A210" s="298" t="s">
        <v>5807</v>
      </c>
      <c r="B210" s="299" t="s">
        <v>1513</v>
      </c>
      <c r="C210" s="300" t="s">
        <v>1514</v>
      </c>
      <c r="D210" s="300" t="s">
        <v>193</v>
      </c>
      <c r="E210" s="300" t="s">
        <v>4581</v>
      </c>
      <c r="F210" s="300" t="s">
        <v>4582</v>
      </c>
      <c r="G210" s="300" t="s">
        <v>4583</v>
      </c>
      <c r="H210" s="300" t="s">
        <v>2213</v>
      </c>
      <c r="I210" s="301"/>
      <c r="J210" s="331"/>
      <c r="K210" s="331" t="s">
        <v>2214</v>
      </c>
      <c r="L210" s="331"/>
      <c r="M210" s="305" t="s">
        <v>159</v>
      </c>
      <c r="N210" s="306" t="s">
        <v>1320</v>
      </c>
      <c r="O210" s="307" t="s">
        <v>2116</v>
      </c>
      <c r="P210" s="89"/>
      <c r="Q210" s="323" t="s">
        <v>2163</v>
      </c>
      <c r="R210" s="323" t="s">
        <v>2215</v>
      </c>
      <c r="S210" s="324" t="s">
        <v>2216</v>
      </c>
      <c r="T210" s="324" t="s">
        <v>3675</v>
      </c>
      <c r="U210" s="300" t="s">
        <v>4584</v>
      </c>
      <c r="V210" s="300" t="s">
        <v>5808</v>
      </c>
      <c r="W210" s="313" t="s">
        <v>219</v>
      </c>
      <c r="AA210" s="314">
        <f>IF(OR(J210="Fail",ISBLANK(J210)),INDEX('Issue Code Table'!C:C,MATCH(N:N,'Issue Code Table'!A:A,0)),IF(M210="Critical",6,IF(M210="Significant",5,IF(M210="Moderate",3,2))))</f>
        <v>5</v>
      </c>
    </row>
    <row r="211" spans="1:27" s="73" customFormat="1" ht="125" x14ac:dyDescent="0.25">
      <c r="A211" s="298" t="s">
        <v>5809</v>
      </c>
      <c r="B211" s="299" t="s">
        <v>839</v>
      </c>
      <c r="C211" s="299" t="s">
        <v>840</v>
      </c>
      <c r="D211" s="300" t="s">
        <v>193</v>
      </c>
      <c r="E211" s="300" t="s">
        <v>2220</v>
      </c>
      <c r="F211" s="300" t="s">
        <v>4586</v>
      </c>
      <c r="G211" s="300" t="s">
        <v>2222</v>
      </c>
      <c r="H211" s="300" t="s">
        <v>2223</v>
      </c>
      <c r="I211" s="301"/>
      <c r="J211" s="331"/>
      <c r="K211" s="331" t="s">
        <v>2224</v>
      </c>
      <c r="L211" s="331"/>
      <c r="M211" s="305" t="s">
        <v>199</v>
      </c>
      <c r="N211" s="306" t="s">
        <v>686</v>
      </c>
      <c r="O211" s="307" t="s">
        <v>687</v>
      </c>
      <c r="P211" s="89"/>
      <c r="Q211" s="323" t="s">
        <v>2163</v>
      </c>
      <c r="R211" s="323" t="s">
        <v>2225</v>
      </c>
      <c r="S211" s="324" t="s">
        <v>2226</v>
      </c>
      <c r="T211" s="324" t="s">
        <v>4587</v>
      </c>
      <c r="U211" s="300" t="s">
        <v>4588</v>
      </c>
      <c r="V211" s="300" t="s">
        <v>5810</v>
      </c>
      <c r="W211" s="324"/>
      <c r="AA211" s="314">
        <f>IF(OR(J211="Fail",ISBLANK(J211)),INDEX('Issue Code Table'!C:C,MATCH(N:N,'Issue Code Table'!A:A,0)),IF(M211="Critical",6,IF(M211="Significant",5,IF(M211="Moderate",3,2))))</f>
        <v>5</v>
      </c>
    </row>
    <row r="212" spans="1:27" s="73" customFormat="1" ht="125" x14ac:dyDescent="0.25">
      <c r="A212" s="298" t="s">
        <v>5811</v>
      </c>
      <c r="B212" s="299" t="s">
        <v>2230</v>
      </c>
      <c r="C212" s="300" t="s">
        <v>2231</v>
      </c>
      <c r="D212" s="300" t="s">
        <v>193</v>
      </c>
      <c r="E212" s="300" t="s">
        <v>2232</v>
      </c>
      <c r="F212" s="300" t="s">
        <v>4590</v>
      </c>
      <c r="G212" s="300" t="s">
        <v>4591</v>
      </c>
      <c r="H212" s="300" t="s">
        <v>2235</v>
      </c>
      <c r="I212" s="301"/>
      <c r="J212" s="331"/>
      <c r="K212" s="331" t="s">
        <v>2236</v>
      </c>
      <c r="L212" s="331"/>
      <c r="M212" s="305" t="s">
        <v>402</v>
      </c>
      <c r="N212" s="306" t="s">
        <v>2237</v>
      </c>
      <c r="O212" s="307" t="s">
        <v>2238</v>
      </c>
      <c r="P212" s="89"/>
      <c r="Q212" s="323" t="s">
        <v>2163</v>
      </c>
      <c r="R212" s="323" t="s">
        <v>2239</v>
      </c>
      <c r="S212" s="324" t="s">
        <v>2240</v>
      </c>
      <c r="T212" s="324" t="s">
        <v>4592</v>
      </c>
      <c r="U212" s="300" t="s">
        <v>4593</v>
      </c>
      <c r="V212" s="300" t="s">
        <v>5812</v>
      </c>
      <c r="W212" s="324"/>
      <c r="AA212" s="314">
        <f>IF(OR(J212="Fail",ISBLANK(J212)),INDEX('Issue Code Table'!C:C,MATCH(N:N,'Issue Code Table'!A:A,0)),IF(M212="Critical",6,IF(M212="Significant",5,IF(M212="Moderate",3,2))))</f>
        <v>2</v>
      </c>
    </row>
    <row r="213" spans="1:27" s="73" customFormat="1" ht="150" x14ac:dyDescent="0.25">
      <c r="A213" s="298" t="s">
        <v>5813</v>
      </c>
      <c r="B213" s="299" t="s">
        <v>2131</v>
      </c>
      <c r="C213" s="300" t="s">
        <v>2132</v>
      </c>
      <c r="D213" s="300" t="s">
        <v>193</v>
      </c>
      <c r="E213" s="300" t="s">
        <v>4595</v>
      </c>
      <c r="F213" s="300" t="s">
        <v>4596</v>
      </c>
      <c r="G213" s="300" t="s">
        <v>4597</v>
      </c>
      <c r="H213" s="300" t="s">
        <v>2247</v>
      </c>
      <c r="I213" s="301"/>
      <c r="J213" s="331"/>
      <c r="K213" s="331" t="s">
        <v>2248</v>
      </c>
      <c r="L213" s="331"/>
      <c r="M213" s="305" t="s">
        <v>159</v>
      </c>
      <c r="N213" s="306" t="s">
        <v>686</v>
      </c>
      <c r="O213" s="307" t="s">
        <v>687</v>
      </c>
      <c r="P213" s="89"/>
      <c r="Q213" s="323" t="s">
        <v>2249</v>
      </c>
      <c r="R213" s="323" t="s">
        <v>2250</v>
      </c>
      <c r="S213" s="324" t="s">
        <v>4598</v>
      </c>
      <c r="T213" s="324" t="s">
        <v>4599</v>
      </c>
      <c r="U213" s="300" t="s">
        <v>4600</v>
      </c>
      <c r="V213" s="300" t="s">
        <v>5814</v>
      </c>
      <c r="W213" s="313" t="s">
        <v>219</v>
      </c>
      <c r="AA213" s="314">
        <f>IF(OR(J213="Fail",ISBLANK(J213)),INDEX('Issue Code Table'!C:C,MATCH(N:N,'Issue Code Table'!A:A,0)),IF(M213="Critical",6,IF(M213="Significant",5,IF(M213="Moderate",3,2))))</f>
        <v>5</v>
      </c>
    </row>
    <row r="214" spans="1:27" s="73" customFormat="1" ht="100" x14ac:dyDescent="0.25">
      <c r="A214" s="298" t="s">
        <v>5815</v>
      </c>
      <c r="B214" s="299" t="s">
        <v>191</v>
      </c>
      <c r="C214" s="300" t="s">
        <v>192</v>
      </c>
      <c r="D214" s="300" t="s">
        <v>193</v>
      </c>
      <c r="E214" s="300" t="s">
        <v>4602</v>
      </c>
      <c r="F214" s="300" t="s">
        <v>4603</v>
      </c>
      <c r="G214" s="300" t="s">
        <v>4604</v>
      </c>
      <c r="H214" s="300" t="s">
        <v>2258</v>
      </c>
      <c r="I214" s="301"/>
      <c r="J214" s="331"/>
      <c r="K214" s="331" t="s">
        <v>2259</v>
      </c>
      <c r="L214" s="331"/>
      <c r="M214" s="305" t="s">
        <v>199</v>
      </c>
      <c r="N214" s="306" t="s">
        <v>665</v>
      </c>
      <c r="O214" s="307" t="s">
        <v>666</v>
      </c>
      <c r="P214" s="89"/>
      <c r="Q214" s="323" t="s">
        <v>2260</v>
      </c>
      <c r="R214" s="323" t="s">
        <v>2261</v>
      </c>
      <c r="S214" s="324" t="s">
        <v>2262</v>
      </c>
      <c r="T214" s="324" t="s">
        <v>4605</v>
      </c>
      <c r="U214" s="300" t="s">
        <v>4606</v>
      </c>
      <c r="V214" s="300" t="s">
        <v>5816</v>
      </c>
      <c r="W214" s="324"/>
      <c r="AA214" s="314">
        <f>IF(OR(J214="Fail",ISBLANK(J214)),INDEX('Issue Code Table'!C:C,MATCH(N:N,'Issue Code Table'!A:A,0)),IF(M214="Critical",6,IF(M214="Significant",5,IF(M214="Moderate",3,2))))</f>
        <v>4</v>
      </c>
    </row>
    <row r="215" spans="1:27" s="73" customFormat="1" ht="125" x14ac:dyDescent="0.25">
      <c r="A215" s="298" t="s">
        <v>5817</v>
      </c>
      <c r="B215" s="299" t="s">
        <v>1513</v>
      </c>
      <c r="C215" s="300" t="s">
        <v>1514</v>
      </c>
      <c r="D215" s="300" t="s">
        <v>193</v>
      </c>
      <c r="E215" s="300" t="s">
        <v>4608</v>
      </c>
      <c r="F215" s="300" t="s">
        <v>4609</v>
      </c>
      <c r="G215" s="300" t="s">
        <v>4610</v>
      </c>
      <c r="H215" s="300" t="s">
        <v>2269</v>
      </c>
      <c r="I215" s="301"/>
      <c r="J215" s="331"/>
      <c r="K215" s="331" t="s">
        <v>2270</v>
      </c>
      <c r="L215" s="331"/>
      <c r="M215" s="305" t="s">
        <v>159</v>
      </c>
      <c r="N215" s="306" t="s">
        <v>310</v>
      </c>
      <c r="O215" s="307" t="s">
        <v>311</v>
      </c>
      <c r="P215" s="89"/>
      <c r="Q215" s="323" t="s">
        <v>2271</v>
      </c>
      <c r="R215" s="323" t="s">
        <v>2272</v>
      </c>
      <c r="S215" s="324" t="s">
        <v>2273</v>
      </c>
      <c r="T215" s="324" t="s">
        <v>4611</v>
      </c>
      <c r="U215" s="300" t="s">
        <v>4612</v>
      </c>
      <c r="V215" s="300" t="s">
        <v>5818</v>
      </c>
      <c r="W215" s="313" t="s">
        <v>219</v>
      </c>
      <c r="AA215" s="314">
        <f>IF(OR(J215="Fail",ISBLANK(J215)),INDEX('Issue Code Table'!C:C,MATCH(N:N,'Issue Code Table'!A:A,0)),IF(M215="Critical",6,IF(M215="Significant",5,IF(M215="Moderate",3,2))))</f>
        <v>5</v>
      </c>
    </row>
    <row r="216" spans="1:27" s="73" customFormat="1" ht="100" x14ac:dyDescent="0.25">
      <c r="A216" s="298" t="s">
        <v>5819</v>
      </c>
      <c r="B216" s="324" t="s">
        <v>304</v>
      </c>
      <c r="C216" s="300" t="s">
        <v>305</v>
      </c>
      <c r="D216" s="300" t="s">
        <v>193</v>
      </c>
      <c r="E216" s="300" t="s">
        <v>4614</v>
      </c>
      <c r="F216" s="300" t="s">
        <v>4615</v>
      </c>
      <c r="G216" s="300" t="s">
        <v>4616</v>
      </c>
      <c r="H216" s="300" t="s">
        <v>2280</v>
      </c>
      <c r="I216" s="301"/>
      <c r="J216" s="331"/>
      <c r="K216" s="331" t="s">
        <v>2281</v>
      </c>
      <c r="L216" s="331"/>
      <c r="M216" s="305" t="s">
        <v>159</v>
      </c>
      <c r="N216" s="306" t="s">
        <v>310</v>
      </c>
      <c r="O216" s="307" t="s">
        <v>311</v>
      </c>
      <c r="P216" s="89"/>
      <c r="Q216" s="323" t="s">
        <v>2271</v>
      </c>
      <c r="R216" s="323" t="s">
        <v>2282</v>
      </c>
      <c r="S216" s="324" t="s">
        <v>2283</v>
      </c>
      <c r="T216" s="324" t="s">
        <v>4617</v>
      </c>
      <c r="U216" s="300" t="s">
        <v>4618</v>
      </c>
      <c r="V216" s="300" t="s">
        <v>5820</v>
      </c>
      <c r="W216" s="313" t="s">
        <v>219</v>
      </c>
      <c r="AA216" s="314">
        <f>IF(OR(J216="Fail",ISBLANK(J216)),INDEX('Issue Code Table'!C:C,MATCH(N:N,'Issue Code Table'!A:A,0)),IF(M216="Critical",6,IF(M216="Significant",5,IF(M216="Moderate",3,2))))</f>
        <v>5</v>
      </c>
    </row>
    <row r="217" spans="1:27" s="73" customFormat="1" ht="100" x14ac:dyDescent="0.25">
      <c r="A217" s="298" t="s">
        <v>5821</v>
      </c>
      <c r="B217" s="299" t="s">
        <v>327</v>
      </c>
      <c r="C217" s="300" t="s">
        <v>328</v>
      </c>
      <c r="D217" s="300" t="s">
        <v>193</v>
      </c>
      <c r="E217" s="300" t="s">
        <v>4620</v>
      </c>
      <c r="F217" s="300" t="s">
        <v>4621</v>
      </c>
      <c r="G217" s="300" t="s">
        <v>4622</v>
      </c>
      <c r="H217" s="300" t="s">
        <v>2290</v>
      </c>
      <c r="I217" s="301"/>
      <c r="J217" s="331"/>
      <c r="K217" s="331" t="s">
        <v>2291</v>
      </c>
      <c r="L217" s="331"/>
      <c r="M217" s="305" t="s">
        <v>159</v>
      </c>
      <c r="N217" s="306" t="s">
        <v>310</v>
      </c>
      <c r="O217" s="307" t="s">
        <v>311</v>
      </c>
      <c r="P217" s="89"/>
      <c r="Q217" s="323" t="s">
        <v>2271</v>
      </c>
      <c r="R217" s="323" t="s">
        <v>2292</v>
      </c>
      <c r="S217" s="324" t="s">
        <v>2293</v>
      </c>
      <c r="T217" s="324" t="s">
        <v>4623</v>
      </c>
      <c r="U217" s="300" t="s">
        <v>4624</v>
      </c>
      <c r="V217" s="300" t="s">
        <v>5822</v>
      </c>
      <c r="W217" s="313" t="s">
        <v>219</v>
      </c>
      <c r="AA217" s="314">
        <f>IF(OR(J217="Fail",ISBLANK(J217)),INDEX('Issue Code Table'!C:C,MATCH(N:N,'Issue Code Table'!A:A,0)),IF(M217="Critical",6,IF(M217="Significant",5,IF(M217="Moderate",3,2))))</f>
        <v>5</v>
      </c>
    </row>
    <row r="218" spans="1:27" s="73" customFormat="1" ht="387.5" x14ac:dyDescent="0.25">
      <c r="A218" s="298" t="s">
        <v>5823</v>
      </c>
      <c r="B218" s="299" t="s">
        <v>165</v>
      </c>
      <c r="C218" s="300" t="s">
        <v>166</v>
      </c>
      <c r="D218" s="300" t="s">
        <v>193</v>
      </c>
      <c r="E218" s="300" t="s">
        <v>2297</v>
      </c>
      <c r="F218" s="300" t="s">
        <v>4627</v>
      </c>
      <c r="G218" s="300" t="s">
        <v>4628</v>
      </c>
      <c r="H218" s="300" t="s">
        <v>2300</v>
      </c>
      <c r="I218" s="301"/>
      <c r="J218" s="331"/>
      <c r="K218" s="331" t="s">
        <v>2301</v>
      </c>
      <c r="L218" s="331"/>
      <c r="M218" s="305" t="s">
        <v>159</v>
      </c>
      <c r="N218" s="306" t="s">
        <v>2203</v>
      </c>
      <c r="O218" s="307" t="s">
        <v>2204</v>
      </c>
      <c r="P218" s="89"/>
      <c r="Q218" s="323" t="s">
        <v>2302</v>
      </c>
      <c r="R218" s="323" t="s">
        <v>2303</v>
      </c>
      <c r="S218" s="324" t="s">
        <v>4629</v>
      </c>
      <c r="T218" s="324" t="s">
        <v>4630</v>
      </c>
      <c r="U218" s="300" t="s">
        <v>4631</v>
      </c>
      <c r="V218" s="300" t="s">
        <v>5824</v>
      </c>
      <c r="W218" s="313" t="s">
        <v>219</v>
      </c>
      <c r="AA218" s="314">
        <f>IF(OR(J218="Fail",ISBLANK(J218)),INDEX('Issue Code Table'!C:C,MATCH(N:N,'Issue Code Table'!A:A,0)),IF(M218="Critical",6,IF(M218="Significant",5,IF(M218="Moderate",3,2))))</f>
        <v>5</v>
      </c>
    </row>
    <row r="219" spans="1:27" s="73" customFormat="1" ht="125" x14ac:dyDescent="0.25">
      <c r="A219" s="298" t="s">
        <v>5825</v>
      </c>
      <c r="B219" s="299" t="s">
        <v>2308</v>
      </c>
      <c r="C219" s="300" t="s">
        <v>2309</v>
      </c>
      <c r="D219" s="300" t="s">
        <v>193</v>
      </c>
      <c r="E219" s="300" t="s">
        <v>2310</v>
      </c>
      <c r="F219" s="300" t="s">
        <v>4633</v>
      </c>
      <c r="G219" s="300" t="s">
        <v>4634</v>
      </c>
      <c r="H219" s="300" t="s">
        <v>2313</v>
      </c>
      <c r="I219" s="301"/>
      <c r="J219" s="331"/>
      <c r="K219" s="331" t="s">
        <v>2314</v>
      </c>
      <c r="L219" s="331"/>
      <c r="M219" s="305" t="s">
        <v>159</v>
      </c>
      <c r="N219" s="306" t="s">
        <v>686</v>
      </c>
      <c r="O219" s="307" t="s">
        <v>687</v>
      </c>
      <c r="P219" s="89"/>
      <c r="Q219" s="323" t="s">
        <v>2315</v>
      </c>
      <c r="R219" s="323" t="s">
        <v>2316</v>
      </c>
      <c r="S219" s="324" t="s">
        <v>2317</v>
      </c>
      <c r="T219" s="324" t="s">
        <v>4635</v>
      </c>
      <c r="U219" s="300" t="s">
        <v>4636</v>
      </c>
      <c r="V219" s="300" t="s">
        <v>5826</v>
      </c>
      <c r="W219" s="313" t="s">
        <v>219</v>
      </c>
      <c r="AA219" s="314">
        <f>IF(OR(J219="Fail",ISBLANK(J219)),INDEX('Issue Code Table'!C:C,MATCH(N:N,'Issue Code Table'!A:A,0)),IF(M219="Critical",6,IF(M219="Significant",5,IF(M219="Moderate",3,2))))</f>
        <v>5</v>
      </c>
    </row>
    <row r="220" spans="1:27" s="73" customFormat="1" ht="287.5" x14ac:dyDescent="0.25">
      <c r="A220" s="298" t="s">
        <v>5827</v>
      </c>
      <c r="B220" s="299" t="s">
        <v>1528</v>
      </c>
      <c r="C220" s="300" t="s">
        <v>1529</v>
      </c>
      <c r="D220" s="300" t="s">
        <v>193</v>
      </c>
      <c r="E220" s="300" t="s">
        <v>4638</v>
      </c>
      <c r="F220" s="300" t="s">
        <v>4639</v>
      </c>
      <c r="G220" s="300" t="s">
        <v>4640</v>
      </c>
      <c r="H220" s="300" t="s">
        <v>2324</v>
      </c>
      <c r="I220" s="301"/>
      <c r="J220" s="331"/>
      <c r="K220" s="331" t="s">
        <v>2325</v>
      </c>
      <c r="L220" s="331"/>
      <c r="M220" s="305" t="s">
        <v>159</v>
      </c>
      <c r="N220" s="306" t="s">
        <v>686</v>
      </c>
      <c r="O220" s="307" t="s">
        <v>687</v>
      </c>
      <c r="P220" s="89"/>
      <c r="Q220" s="323" t="s">
        <v>2315</v>
      </c>
      <c r="R220" s="323" t="s">
        <v>2326</v>
      </c>
      <c r="S220" s="324" t="s">
        <v>2327</v>
      </c>
      <c r="T220" s="324" t="s">
        <v>4641</v>
      </c>
      <c r="U220" s="300" t="s">
        <v>4642</v>
      </c>
      <c r="V220" s="300" t="s">
        <v>5828</v>
      </c>
      <c r="W220" s="313" t="s">
        <v>219</v>
      </c>
      <c r="AA220" s="314">
        <f>IF(OR(J220="Fail",ISBLANK(J220)),INDEX('Issue Code Table'!C:C,MATCH(N:N,'Issue Code Table'!A:A,0)),IF(M220="Critical",6,IF(M220="Significant",5,IF(M220="Moderate",3,2))))</f>
        <v>5</v>
      </c>
    </row>
    <row r="221" spans="1:27" s="73" customFormat="1" ht="275" x14ac:dyDescent="0.25">
      <c r="A221" s="298" t="s">
        <v>5829</v>
      </c>
      <c r="B221" s="299" t="s">
        <v>2331</v>
      </c>
      <c r="C221" s="300" t="s">
        <v>2332</v>
      </c>
      <c r="D221" s="300" t="s">
        <v>193</v>
      </c>
      <c r="E221" s="300" t="s">
        <v>4644</v>
      </c>
      <c r="F221" s="300" t="s">
        <v>4645</v>
      </c>
      <c r="G221" s="300" t="s">
        <v>4646</v>
      </c>
      <c r="H221" s="300" t="s">
        <v>2336</v>
      </c>
      <c r="I221" s="301"/>
      <c r="J221" s="331"/>
      <c r="K221" s="331" t="s">
        <v>2337</v>
      </c>
      <c r="L221" s="331"/>
      <c r="M221" s="305" t="s">
        <v>159</v>
      </c>
      <c r="N221" s="306" t="s">
        <v>2338</v>
      </c>
      <c r="O221" s="307" t="s">
        <v>2339</v>
      </c>
      <c r="P221" s="89"/>
      <c r="Q221" s="323" t="s">
        <v>2340</v>
      </c>
      <c r="R221" s="323" t="s">
        <v>2341</v>
      </c>
      <c r="S221" s="324" t="s">
        <v>2342</v>
      </c>
      <c r="T221" s="324" t="s">
        <v>4647</v>
      </c>
      <c r="U221" s="300" t="s">
        <v>4648</v>
      </c>
      <c r="V221" s="300" t="s">
        <v>5830</v>
      </c>
      <c r="W221" s="313" t="s">
        <v>219</v>
      </c>
      <c r="AA221" s="314">
        <f>IF(OR(J221="Fail",ISBLANK(J221)),INDEX('Issue Code Table'!C:C,MATCH(N:N,'Issue Code Table'!A:A,0)),IF(M221="Critical",6,IF(M221="Significant",5,IF(M221="Moderate",3,2))))</f>
        <v>5</v>
      </c>
    </row>
    <row r="222" spans="1:27" s="73" customFormat="1" ht="200" x14ac:dyDescent="0.25">
      <c r="A222" s="298" t="s">
        <v>5831</v>
      </c>
      <c r="B222" s="299" t="s">
        <v>1868</v>
      </c>
      <c r="C222" s="300" t="s">
        <v>1869</v>
      </c>
      <c r="D222" s="300" t="s">
        <v>193</v>
      </c>
      <c r="E222" s="300" t="s">
        <v>4651</v>
      </c>
      <c r="F222" s="300" t="s">
        <v>4652</v>
      </c>
      <c r="G222" s="300" t="s">
        <v>4653</v>
      </c>
      <c r="H222" s="300" t="s">
        <v>2349</v>
      </c>
      <c r="I222" s="301"/>
      <c r="J222" s="331"/>
      <c r="K222" s="331" t="s">
        <v>2350</v>
      </c>
      <c r="L222" s="331"/>
      <c r="M222" s="305" t="s">
        <v>199</v>
      </c>
      <c r="N222" s="306" t="s">
        <v>2351</v>
      </c>
      <c r="O222" s="307" t="s">
        <v>2352</v>
      </c>
      <c r="P222" s="89"/>
      <c r="Q222" s="323" t="s">
        <v>2353</v>
      </c>
      <c r="R222" s="323" t="s">
        <v>2354</v>
      </c>
      <c r="S222" s="324" t="s">
        <v>2355</v>
      </c>
      <c r="T222" s="324" t="s">
        <v>3675</v>
      </c>
      <c r="U222" s="300" t="s">
        <v>4654</v>
      </c>
      <c r="V222" s="300" t="s">
        <v>5832</v>
      </c>
      <c r="W222" s="324"/>
      <c r="AA222" s="314">
        <f>IF(OR(J222="Fail",ISBLANK(J222)),INDEX('Issue Code Table'!C:C,MATCH(N:N,'Issue Code Table'!A:A,0)),IF(M222="Critical",6,IF(M222="Significant",5,IF(M222="Moderate",3,2))))</f>
        <v>4</v>
      </c>
    </row>
    <row r="223" spans="1:27" s="73" customFormat="1" ht="125" x14ac:dyDescent="0.25">
      <c r="A223" s="298" t="s">
        <v>5833</v>
      </c>
      <c r="B223" s="299" t="s">
        <v>753</v>
      </c>
      <c r="C223" s="300" t="s">
        <v>754</v>
      </c>
      <c r="D223" s="300" t="s">
        <v>193</v>
      </c>
      <c r="E223" s="300" t="s">
        <v>2359</v>
      </c>
      <c r="F223" s="300" t="s">
        <v>4656</v>
      </c>
      <c r="G223" s="300" t="s">
        <v>4657</v>
      </c>
      <c r="H223" s="300" t="s">
        <v>2362</v>
      </c>
      <c r="I223" s="301"/>
      <c r="J223" s="331"/>
      <c r="K223" s="331" t="s">
        <v>2363</v>
      </c>
      <c r="L223" s="331"/>
      <c r="M223" s="305" t="s">
        <v>159</v>
      </c>
      <c r="N223" s="306" t="s">
        <v>186</v>
      </c>
      <c r="O223" s="307" t="s">
        <v>187</v>
      </c>
      <c r="P223" s="89"/>
      <c r="Q223" s="323" t="s">
        <v>2364</v>
      </c>
      <c r="R223" s="323" t="s">
        <v>2365</v>
      </c>
      <c r="S223" s="324" t="s">
        <v>2366</v>
      </c>
      <c r="T223" s="324" t="s">
        <v>4658</v>
      </c>
      <c r="U223" s="300" t="s">
        <v>4659</v>
      </c>
      <c r="V223" s="300" t="s">
        <v>5834</v>
      </c>
      <c r="W223" s="313" t="s">
        <v>219</v>
      </c>
      <c r="AA223" s="314">
        <f>IF(OR(J223="Fail",ISBLANK(J223)),INDEX('Issue Code Table'!C:C,MATCH(N:N,'Issue Code Table'!A:A,0)),IF(M223="Critical",6,IF(M223="Significant",5,IF(M223="Moderate",3,2))))</f>
        <v>6</v>
      </c>
    </row>
    <row r="224" spans="1:27" s="73" customFormat="1" ht="250" x14ac:dyDescent="0.25">
      <c r="A224" s="298" t="s">
        <v>5835</v>
      </c>
      <c r="B224" s="299" t="s">
        <v>191</v>
      </c>
      <c r="C224" s="300" t="s">
        <v>192</v>
      </c>
      <c r="D224" s="300" t="s">
        <v>193</v>
      </c>
      <c r="E224" s="300" t="s">
        <v>4661</v>
      </c>
      <c r="F224" s="300" t="s">
        <v>4662</v>
      </c>
      <c r="G224" s="300" t="s">
        <v>4663</v>
      </c>
      <c r="H224" s="300" t="s">
        <v>2373</v>
      </c>
      <c r="I224" s="301"/>
      <c r="J224" s="331"/>
      <c r="K224" s="331" t="s">
        <v>2374</v>
      </c>
      <c r="L224" s="331"/>
      <c r="M224" s="305" t="s">
        <v>199</v>
      </c>
      <c r="N224" s="306" t="s">
        <v>665</v>
      </c>
      <c r="O224" s="307" t="s">
        <v>666</v>
      </c>
      <c r="P224" s="89"/>
      <c r="Q224" s="323" t="s">
        <v>2364</v>
      </c>
      <c r="R224" s="323" t="s">
        <v>2375</v>
      </c>
      <c r="S224" s="324" t="s">
        <v>2376</v>
      </c>
      <c r="T224" s="324" t="s">
        <v>4664</v>
      </c>
      <c r="U224" s="300" t="s">
        <v>4665</v>
      </c>
      <c r="V224" s="300" t="s">
        <v>5836</v>
      </c>
      <c r="W224" s="324"/>
      <c r="AA224" s="314">
        <f>IF(OR(J224="Fail",ISBLANK(J224)),INDEX('Issue Code Table'!C:C,MATCH(N:N,'Issue Code Table'!A:A,0)),IF(M224="Critical",6,IF(M224="Significant",5,IF(M224="Moderate",3,2))))</f>
        <v>4</v>
      </c>
    </row>
    <row r="225" spans="1:27" s="73" customFormat="1" ht="400" x14ac:dyDescent="0.25">
      <c r="A225" s="298" t="s">
        <v>5837</v>
      </c>
      <c r="B225" s="299" t="s">
        <v>2380</v>
      </c>
      <c r="C225" s="300" t="s">
        <v>2381</v>
      </c>
      <c r="D225" s="300" t="s">
        <v>193</v>
      </c>
      <c r="E225" s="300" t="s">
        <v>2382</v>
      </c>
      <c r="F225" s="300" t="s">
        <v>4667</v>
      </c>
      <c r="G225" s="300" t="s">
        <v>4668</v>
      </c>
      <c r="H225" s="300" t="s">
        <v>2385</v>
      </c>
      <c r="I225" s="301"/>
      <c r="J225" s="331"/>
      <c r="K225" s="331" t="s">
        <v>2386</v>
      </c>
      <c r="L225" s="331"/>
      <c r="M225" s="305" t="s">
        <v>199</v>
      </c>
      <c r="N225" s="306" t="s">
        <v>2387</v>
      </c>
      <c r="O225" s="307" t="s">
        <v>2388</v>
      </c>
      <c r="P225" s="89"/>
      <c r="Q225" s="323" t="s">
        <v>2389</v>
      </c>
      <c r="R225" s="323" t="s">
        <v>2390</v>
      </c>
      <c r="S225" s="324" t="s">
        <v>2391</v>
      </c>
      <c r="T225" s="324" t="s">
        <v>3675</v>
      </c>
      <c r="U225" s="300" t="s">
        <v>4669</v>
      </c>
      <c r="V225" s="300" t="s">
        <v>5838</v>
      </c>
      <c r="W225" s="324"/>
      <c r="AA225" s="314">
        <f>IF(OR(J225="Fail",ISBLANK(J225)),INDEX('Issue Code Table'!C:C,MATCH(N:N,'Issue Code Table'!A:A,0)),IF(M225="Critical",6,IF(M225="Significant",5,IF(M225="Moderate",3,2))))</f>
        <v>5</v>
      </c>
    </row>
    <row r="226" spans="1:27" s="73" customFormat="1" ht="112.5" x14ac:dyDescent="0.25">
      <c r="A226" s="298" t="s">
        <v>5839</v>
      </c>
      <c r="B226" s="299" t="s">
        <v>1550</v>
      </c>
      <c r="C226" s="300" t="s">
        <v>1551</v>
      </c>
      <c r="D226" s="300" t="s">
        <v>193</v>
      </c>
      <c r="E226" s="300" t="s">
        <v>2395</v>
      </c>
      <c r="F226" s="300" t="s">
        <v>4672</v>
      </c>
      <c r="G226" s="300" t="s">
        <v>4673</v>
      </c>
      <c r="H226" s="300" t="s">
        <v>2398</v>
      </c>
      <c r="I226" s="301"/>
      <c r="J226" s="331"/>
      <c r="K226" s="331" t="s">
        <v>2399</v>
      </c>
      <c r="L226" s="331"/>
      <c r="M226" s="305" t="s">
        <v>199</v>
      </c>
      <c r="N226" s="306" t="s">
        <v>2400</v>
      </c>
      <c r="O226" s="307" t="s">
        <v>2401</v>
      </c>
      <c r="P226" s="89"/>
      <c r="Q226" s="323" t="s">
        <v>2402</v>
      </c>
      <c r="R226" s="323" t="s">
        <v>2403</v>
      </c>
      <c r="S226" s="324" t="s">
        <v>2404</v>
      </c>
      <c r="T226" s="324" t="s">
        <v>4674</v>
      </c>
      <c r="U226" s="300" t="s">
        <v>4675</v>
      </c>
      <c r="V226" s="300" t="s">
        <v>5840</v>
      </c>
      <c r="W226" s="324"/>
      <c r="AA226" s="314">
        <f>IF(OR(J226="Fail",ISBLANK(J226)),INDEX('Issue Code Table'!C:C,MATCH(N:N,'Issue Code Table'!A:A,0)),IF(M226="Critical",6,IF(M226="Significant",5,IF(M226="Moderate",3,2))))</f>
        <v>5</v>
      </c>
    </row>
    <row r="227" spans="1:27" s="73" customFormat="1" ht="112.5" x14ac:dyDescent="0.25">
      <c r="A227" s="298" t="s">
        <v>5841</v>
      </c>
      <c r="B227" s="299" t="s">
        <v>1550</v>
      </c>
      <c r="C227" s="300" t="s">
        <v>1551</v>
      </c>
      <c r="D227" s="300" t="s">
        <v>193</v>
      </c>
      <c r="E227" s="300" t="s">
        <v>2408</v>
      </c>
      <c r="F227" s="300" t="s">
        <v>4677</v>
      </c>
      <c r="G227" s="300" t="s">
        <v>4678</v>
      </c>
      <c r="H227" s="300" t="s">
        <v>2411</v>
      </c>
      <c r="I227" s="301"/>
      <c r="J227" s="331"/>
      <c r="K227" s="331" t="s">
        <v>2412</v>
      </c>
      <c r="L227" s="331"/>
      <c r="M227" s="305" t="s">
        <v>199</v>
      </c>
      <c r="N227" s="306" t="s">
        <v>2400</v>
      </c>
      <c r="O227" s="307" t="s">
        <v>2401</v>
      </c>
      <c r="P227" s="89"/>
      <c r="Q227" s="323" t="s">
        <v>2402</v>
      </c>
      <c r="R227" s="323" t="s">
        <v>2413</v>
      </c>
      <c r="S227" s="324" t="s">
        <v>2414</v>
      </c>
      <c r="T227" s="324" t="s">
        <v>4679</v>
      </c>
      <c r="U227" s="300" t="s">
        <v>4680</v>
      </c>
      <c r="V227" s="300" t="s">
        <v>5842</v>
      </c>
      <c r="W227" s="324"/>
      <c r="AA227" s="314">
        <f>IF(OR(J227="Fail",ISBLANK(J227)),INDEX('Issue Code Table'!C:C,MATCH(N:N,'Issue Code Table'!A:A,0)),IF(M227="Critical",6,IF(M227="Significant",5,IF(M227="Moderate",3,2))))</f>
        <v>5</v>
      </c>
    </row>
    <row r="228" spans="1:27" s="73" customFormat="1" ht="87.5" x14ac:dyDescent="0.25">
      <c r="A228" s="298" t="s">
        <v>5843</v>
      </c>
      <c r="B228" s="324" t="s">
        <v>304</v>
      </c>
      <c r="C228" s="300" t="s">
        <v>305</v>
      </c>
      <c r="D228" s="300" t="s">
        <v>193</v>
      </c>
      <c r="E228" s="300" t="s">
        <v>4682</v>
      </c>
      <c r="F228" s="300" t="s">
        <v>4683</v>
      </c>
      <c r="G228" s="300" t="s">
        <v>4684</v>
      </c>
      <c r="H228" s="300" t="s">
        <v>2421</v>
      </c>
      <c r="I228" s="301"/>
      <c r="J228" s="331"/>
      <c r="K228" s="331" t="s">
        <v>2422</v>
      </c>
      <c r="L228" s="331"/>
      <c r="M228" s="305" t="s">
        <v>159</v>
      </c>
      <c r="N228" s="306" t="s">
        <v>686</v>
      </c>
      <c r="O228" s="307" t="s">
        <v>687</v>
      </c>
      <c r="P228" s="89"/>
      <c r="Q228" s="323" t="s">
        <v>2402</v>
      </c>
      <c r="R228" s="323" t="s">
        <v>2423</v>
      </c>
      <c r="S228" s="324" t="s">
        <v>2424</v>
      </c>
      <c r="T228" s="324" t="s">
        <v>4685</v>
      </c>
      <c r="U228" s="300" t="s">
        <v>4686</v>
      </c>
      <c r="V228" s="300" t="s">
        <v>5844</v>
      </c>
      <c r="W228" s="313" t="s">
        <v>219</v>
      </c>
      <c r="AA228" s="314">
        <f>IF(OR(J228="Fail",ISBLANK(J228)),INDEX('Issue Code Table'!C:C,MATCH(N:N,'Issue Code Table'!A:A,0)),IF(M228="Critical",6,IF(M228="Significant",5,IF(M228="Moderate",3,2))))</f>
        <v>5</v>
      </c>
    </row>
    <row r="229" spans="1:27" s="73" customFormat="1" ht="112.5" x14ac:dyDescent="0.25">
      <c r="A229" s="298" t="s">
        <v>5845</v>
      </c>
      <c r="B229" s="299" t="s">
        <v>327</v>
      </c>
      <c r="C229" s="300" t="s">
        <v>328</v>
      </c>
      <c r="D229" s="300" t="s">
        <v>193</v>
      </c>
      <c r="E229" s="300" t="s">
        <v>4688</v>
      </c>
      <c r="F229" s="300" t="s">
        <v>4689</v>
      </c>
      <c r="G229" s="300" t="s">
        <v>4690</v>
      </c>
      <c r="H229" s="300" t="s">
        <v>2431</v>
      </c>
      <c r="I229" s="301"/>
      <c r="J229" s="331"/>
      <c r="K229" s="331" t="s">
        <v>2432</v>
      </c>
      <c r="L229" s="331"/>
      <c r="M229" s="305" t="s">
        <v>199</v>
      </c>
      <c r="N229" s="306" t="s">
        <v>2400</v>
      </c>
      <c r="O229" s="307" t="s">
        <v>2401</v>
      </c>
      <c r="P229" s="89"/>
      <c r="Q229" s="323" t="s">
        <v>2402</v>
      </c>
      <c r="R229" s="323" t="s">
        <v>2433</v>
      </c>
      <c r="S229" s="324" t="s">
        <v>2434</v>
      </c>
      <c r="T229" s="324" t="s">
        <v>3675</v>
      </c>
      <c r="U229" s="300" t="s">
        <v>4691</v>
      </c>
      <c r="V229" s="300" t="s">
        <v>5846</v>
      </c>
      <c r="W229" s="324"/>
      <c r="AA229" s="314">
        <f>IF(OR(J229="Fail",ISBLANK(J229)),INDEX('Issue Code Table'!C:C,MATCH(N:N,'Issue Code Table'!A:A,0)),IF(M229="Critical",6,IF(M229="Significant",5,IF(M229="Moderate",3,2))))</f>
        <v>5</v>
      </c>
    </row>
    <row r="230" spans="1:27" s="73" customFormat="1" ht="100" x14ac:dyDescent="0.25">
      <c r="A230" s="298" t="s">
        <v>5847</v>
      </c>
      <c r="B230" s="299" t="s">
        <v>1550</v>
      </c>
      <c r="C230" s="300" t="s">
        <v>1551</v>
      </c>
      <c r="D230" s="300" t="s">
        <v>193</v>
      </c>
      <c r="E230" s="300" t="s">
        <v>4693</v>
      </c>
      <c r="F230" s="300" t="s">
        <v>4694</v>
      </c>
      <c r="G230" s="300" t="s">
        <v>4695</v>
      </c>
      <c r="H230" s="300" t="s">
        <v>2441</v>
      </c>
      <c r="I230" s="301"/>
      <c r="J230" s="331"/>
      <c r="K230" s="331" t="s">
        <v>2442</v>
      </c>
      <c r="L230" s="331"/>
      <c r="M230" s="305" t="s">
        <v>159</v>
      </c>
      <c r="N230" s="306" t="s">
        <v>686</v>
      </c>
      <c r="O230" s="307" t="s">
        <v>687</v>
      </c>
      <c r="P230" s="89"/>
      <c r="Q230" s="323" t="s">
        <v>2443</v>
      </c>
      <c r="R230" s="323" t="s">
        <v>2444</v>
      </c>
      <c r="S230" s="324" t="s">
        <v>2445</v>
      </c>
      <c r="T230" s="324" t="s">
        <v>4696</v>
      </c>
      <c r="U230" s="300" t="s">
        <v>4697</v>
      </c>
      <c r="V230" s="300" t="s">
        <v>5848</v>
      </c>
      <c r="W230" s="313" t="s">
        <v>219</v>
      </c>
      <c r="AA230" s="314">
        <f>IF(OR(J230="Fail",ISBLANK(J230)),INDEX('Issue Code Table'!C:C,MATCH(N:N,'Issue Code Table'!A:A,0)),IF(M230="Critical",6,IF(M230="Significant",5,IF(M230="Moderate",3,2))))</f>
        <v>5</v>
      </c>
    </row>
    <row r="231" spans="1:27" s="73" customFormat="1" ht="100" x14ac:dyDescent="0.25">
      <c r="A231" s="298" t="s">
        <v>5849</v>
      </c>
      <c r="B231" s="299" t="s">
        <v>1550</v>
      </c>
      <c r="C231" s="300" t="s">
        <v>1551</v>
      </c>
      <c r="D231" s="300" t="s">
        <v>193</v>
      </c>
      <c r="E231" s="300" t="s">
        <v>4699</v>
      </c>
      <c r="F231" s="300" t="s">
        <v>4700</v>
      </c>
      <c r="G231" s="300" t="s">
        <v>4701</v>
      </c>
      <c r="H231" s="300" t="s">
        <v>2452</v>
      </c>
      <c r="I231" s="301"/>
      <c r="J231" s="331"/>
      <c r="K231" s="331" t="s">
        <v>2453</v>
      </c>
      <c r="L231" s="331"/>
      <c r="M231" s="305" t="s">
        <v>159</v>
      </c>
      <c r="N231" s="306" t="s">
        <v>686</v>
      </c>
      <c r="O231" s="307" t="s">
        <v>687</v>
      </c>
      <c r="P231" s="89"/>
      <c r="Q231" s="323" t="s">
        <v>2443</v>
      </c>
      <c r="R231" s="323" t="s">
        <v>2454</v>
      </c>
      <c r="S231" s="324" t="s">
        <v>2455</v>
      </c>
      <c r="T231" s="324" t="s">
        <v>4702</v>
      </c>
      <c r="U231" s="300" t="s">
        <v>4703</v>
      </c>
      <c r="V231" s="300" t="s">
        <v>5850</v>
      </c>
      <c r="W231" s="313" t="s">
        <v>219</v>
      </c>
      <c r="AA231" s="314">
        <f>IF(OR(J231="Fail",ISBLANK(J231)),INDEX('Issue Code Table'!C:C,MATCH(N:N,'Issue Code Table'!A:A,0)),IF(M231="Critical",6,IF(M231="Significant",5,IF(M231="Moderate",3,2))))</f>
        <v>5</v>
      </c>
    </row>
    <row r="232" spans="1:27" s="73" customFormat="1" ht="100" x14ac:dyDescent="0.25">
      <c r="A232" s="298" t="s">
        <v>5851</v>
      </c>
      <c r="B232" s="324" t="s">
        <v>304</v>
      </c>
      <c r="C232" s="300" t="s">
        <v>305</v>
      </c>
      <c r="D232" s="300" t="s">
        <v>193</v>
      </c>
      <c r="E232" s="300" t="s">
        <v>4705</v>
      </c>
      <c r="F232" s="300" t="s">
        <v>4706</v>
      </c>
      <c r="G232" s="300" t="s">
        <v>4707</v>
      </c>
      <c r="H232" s="300" t="s">
        <v>2462</v>
      </c>
      <c r="I232" s="301"/>
      <c r="J232" s="331"/>
      <c r="K232" s="331" t="s">
        <v>2463</v>
      </c>
      <c r="L232" s="331"/>
      <c r="M232" s="305" t="s">
        <v>159</v>
      </c>
      <c r="N232" s="306" t="s">
        <v>686</v>
      </c>
      <c r="O232" s="307" t="s">
        <v>687</v>
      </c>
      <c r="P232" s="89"/>
      <c r="Q232" s="323" t="s">
        <v>2464</v>
      </c>
      <c r="R232" s="323" t="s">
        <v>2465</v>
      </c>
      <c r="S232" s="324" t="s">
        <v>2466</v>
      </c>
      <c r="T232" s="324" t="s">
        <v>4708</v>
      </c>
      <c r="U232" s="300" t="s">
        <v>4709</v>
      </c>
      <c r="V232" s="300" t="s">
        <v>5852</v>
      </c>
      <c r="W232" s="313" t="s">
        <v>219</v>
      </c>
      <c r="AA232" s="314">
        <f>IF(OR(J232="Fail",ISBLANK(J232)),INDEX('Issue Code Table'!C:C,MATCH(N:N,'Issue Code Table'!A:A,0)),IF(M232="Critical",6,IF(M232="Significant",5,IF(M232="Moderate",3,2))))</f>
        <v>5</v>
      </c>
    </row>
    <row r="233" spans="1:27" s="73" customFormat="1" ht="100" x14ac:dyDescent="0.25">
      <c r="A233" s="298" t="s">
        <v>5853</v>
      </c>
      <c r="B233" s="324" t="s">
        <v>304</v>
      </c>
      <c r="C233" s="300" t="s">
        <v>305</v>
      </c>
      <c r="D233" s="300" t="s">
        <v>193</v>
      </c>
      <c r="E233" s="300" t="s">
        <v>4711</v>
      </c>
      <c r="F233" s="300" t="s">
        <v>4712</v>
      </c>
      <c r="G233" s="300" t="s">
        <v>4713</v>
      </c>
      <c r="H233" s="300" t="s">
        <v>2473</v>
      </c>
      <c r="I233" s="301"/>
      <c r="J233" s="331"/>
      <c r="K233" s="331" t="s">
        <v>2474</v>
      </c>
      <c r="L233" s="331"/>
      <c r="M233" s="305" t="s">
        <v>159</v>
      </c>
      <c r="N233" s="306" t="s">
        <v>686</v>
      </c>
      <c r="O233" s="307" t="s">
        <v>687</v>
      </c>
      <c r="P233" s="89"/>
      <c r="Q233" s="323" t="s">
        <v>2464</v>
      </c>
      <c r="R233" s="323" t="s">
        <v>2475</v>
      </c>
      <c r="S233" s="324" t="s">
        <v>2476</v>
      </c>
      <c r="T233" s="324" t="s">
        <v>4714</v>
      </c>
      <c r="U233" s="300" t="s">
        <v>4715</v>
      </c>
      <c r="V233" s="300" t="s">
        <v>5854</v>
      </c>
      <c r="W233" s="313" t="s">
        <v>219</v>
      </c>
      <c r="AA233" s="314">
        <f>IF(OR(J233="Fail",ISBLANK(J233)),INDEX('Issue Code Table'!C:C,MATCH(N:N,'Issue Code Table'!A:A,0)),IF(M233="Critical",6,IF(M233="Significant",5,IF(M233="Moderate",3,2))))</f>
        <v>5</v>
      </c>
    </row>
    <row r="234" spans="1:27" s="73" customFormat="1" ht="100" x14ac:dyDescent="0.25">
      <c r="A234" s="298" t="s">
        <v>5855</v>
      </c>
      <c r="B234" s="324" t="s">
        <v>304</v>
      </c>
      <c r="C234" s="300" t="s">
        <v>305</v>
      </c>
      <c r="D234" s="300" t="s">
        <v>193</v>
      </c>
      <c r="E234" s="300" t="s">
        <v>4717</v>
      </c>
      <c r="F234" s="300" t="s">
        <v>4718</v>
      </c>
      <c r="G234" s="300" t="s">
        <v>4719</v>
      </c>
      <c r="H234" s="300" t="s">
        <v>2483</v>
      </c>
      <c r="I234" s="301"/>
      <c r="J234" s="331"/>
      <c r="K234" s="331" t="s">
        <v>2484</v>
      </c>
      <c r="L234" s="331"/>
      <c r="M234" s="305" t="s">
        <v>159</v>
      </c>
      <c r="N234" s="306" t="s">
        <v>686</v>
      </c>
      <c r="O234" s="307" t="s">
        <v>687</v>
      </c>
      <c r="P234" s="89"/>
      <c r="Q234" s="323" t="s">
        <v>2464</v>
      </c>
      <c r="R234" s="323" t="s">
        <v>2485</v>
      </c>
      <c r="S234" s="324" t="s">
        <v>2486</v>
      </c>
      <c r="T234" s="324" t="s">
        <v>4720</v>
      </c>
      <c r="U234" s="300" t="s">
        <v>4721</v>
      </c>
      <c r="V234" s="300" t="s">
        <v>5856</v>
      </c>
      <c r="W234" s="313" t="s">
        <v>219</v>
      </c>
      <c r="AA234" s="314">
        <f>IF(OR(J234="Fail",ISBLANK(J234)),INDEX('Issue Code Table'!C:C,MATCH(N:N,'Issue Code Table'!A:A,0)),IF(M234="Critical",6,IF(M234="Significant",5,IF(M234="Moderate",3,2))))</f>
        <v>5</v>
      </c>
    </row>
    <row r="235" spans="1:27" s="73" customFormat="1" ht="100" x14ac:dyDescent="0.25">
      <c r="A235" s="298" t="s">
        <v>5857</v>
      </c>
      <c r="B235" s="324" t="s">
        <v>304</v>
      </c>
      <c r="C235" s="300" t="s">
        <v>305</v>
      </c>
      <c r="D235" s="300" t="s">
        <v>193</v>
      </c>
      <c r="E235" s="300" t="s">
        <v>4723</v>
      </c>
      <c r="F235" s="300" t="s">
        <v>4724</v>
      </c>
      <c r="G235" s="300" t="s">
        <v>4725</v>
      </c>
      <c r="H235" s="300" t="s">
        <v>2493</v>
      </c>
      <c r="I235" s="301"/>
      <c r="J235" s="331"/>
      <c r="K235" s="331" t="s">
        <v>2494</v>
      </c>
      <c r="L235" s="331"/>
      <c r="M235" s="305" t="s">
        <v>159</v>
      </c>
      <c r="N235" s="306" t="s">
        <v>686</v>
      </c>
      <c r="O235" s="307" t="s">
        <v>687</v>
      </c>
      <c r="P235" s="89"/>
      <c r="Q235" s="323" t="s">
        <v>2464</v>
      </c>
      <c r="R235" s="323" t="s">
        <v>2495</v>
      </c>
      <c r="S235" s="324" t="s">
        <v>2486</v>
      </c>
      <c r="T235" s="324" t="s">
        <v>3675</v>
      </c>
      <c r="U235" s="300" t="s">
        <v>4726</v>
      </c>
      <c r="V235" s="300" t="s">
        <v>5858</v>
      </c>
      <c r="W235" s="313" t="s">
        <v>219</v>
      </c>
      <c r="AA235" s="314">
        <f>IF(OR(J235="Fail",ISBLANK(J235)),INDEX('Issue Code Table'!C:C,MATCH(N:N,'Issue Code Table'!A:A,0)),IF(M235="Critical",6,IF(M235="Significant",5,IF(M235="Moderate",3,2))))</f>
        <v>5</v>
      </c>
    </row>
    <row r="236" spans="1:27" s="73" customFormat="1" ht="100" x14ac:dyDescent="0.25">
      <c r="A236" s="298" t="s">
        <v>5859</v>
      </c>
      <c r="B236" s="299" t="s">
        <v>327</v>
      </c>
      <c r="C236" s="300" t="s">
        <v>328</v>
      </c>
      <c r="D236" s="300" t="s">
        <v>193</v>
      </c>
      <c r="E236" s="300" t="s">
        <v>4728</v>
      </c>
      <c r="F236" s="300" t="s">
        <v>4729</v>
      </c>
      <c r="G236" s="300" t="s">
        <v>4730</v>
      </c>
      <c r="H236" s="300" t="s">
        <v>2502</v>
      </c>
      <c r="I236" s="301"/>
      <c r="J236" s="331"/>
      <c r="K236" s="331" t="s">
        <v>2503</v>
      </c>
      <c r="L236" s="331"/>
      <c r="M236" s="305" t="s">
        <v>199</v>
      </c>
      <c r="N236" s="306" t="s">
        <v>686</v>
      </c>
      <c r="O236" s="307" t="s">
        <v>687</v>
      </c>
      <c r="P236" s="89"/>
      <c r="Q236" s="323" t="s">
        <v>2464</v>
      </c>
      <c r="R236" s="323" t="s">
        <v>2504</v>
      </c>
      <c r="S236" s="324" t="s">
        <v>2505</v>
      </c>
      <c r="T236" s="324" t="s">
        <v>4731</v>
      </c>
      <c r="U236" s="300" t="s">
        <v>4732</v>
      </c>
      <c r="V236" s="300" t="s">
        <v>5860</v>
      </c>
      <c r="W236" s="324"/>
      <c r="AA236" s="314">
        <f>IF(OR(J236="Fail",ISBLANK(J236)),INDEX('Issue Code Table'!C:C,MATCH(N:N,'Issue Code Table'!A:A,0)),IF(M236="Critical",6,IF(M236="Significant",5,IF(M236="Moderate",3,2))))</f>
        <v>5</v>
      </c>
    </row>
    <row r="237" spans="1:27" s="73" customFormat="1" ht="100" x14ac:dyDescent="0.25">
      <c r="A237" s="298" t="s">
        <v>5861</v>
      </c>
      <c r="B237" s="299" t="s">
        <v>805</v>
      </c>
      <c r="C237" s="300" t="s">
        <v>806</v>
      </c>
      <c r="D237" s="300" t="s">
        <v>193</v>
      </c>
      <c r="E237" s="300" t="s">
        <v>4734</v>
      </c>
      <c r="F237" s="300" t="s">
        <v>4735</v>
      </c>
      <c r="G237" s="300" t="s">
        <v>4736</v>
      </c>
      <c r="H237" s="300" t="s">
        <v>2512</v>
      </c>
      <c r="I237" s="301"/>
      <c r="J237" s="331"/>
      <c r="K237" s="331" t="s">
        <v>2513</v>
      </c>
      <c r="L237" s="331"/>
      <c r="M237" s="305" t="s">
        <v>159</v>
      </c>
      <c r="N237" s="306" t="s">
        <v>686</v>
      </c>
      <c r="O237" s="307" t="s">
        <v>687</v>
      </c>
      <c r="P237" s="89"/>
      <c r="Q237" s="323" t="s">
        <v>2464</v>
      </c>
      <c r="R237" s="323" t="s">
        <v>2514</v>
      </c>
      <c r="S237" s="324" t="s">
        <v>2515</v>
      </c>
      <c r="T237" s="324" t="s">
        <v>4737</v>
      </c>
      <c r="U237" s="300" t="s">
        <v>4738</v>
      </c>
      <c r="V237" s="300" t="s">
        <v>5862</v>
      </c>
      <c r="W237" s="313" t="s">
        <v>219</v>
      </c>
      <c r="AA237" s="314">
        <f>IF(OR(J237="Fail",ISBLANK(J237)),INDEX('Issue Code Table'!C:C,MATCH(N:N,'Issue Code Table'!A:A,0)),IF(M237="Critical",6,IF(M237="Significant",5,IF(M237="Moderate",3,2))))</f>
        <v>5</v>
      </c>
    </row>
    <row r="238" spans="1:27" s="73" customFormat="1" ht="162.5" x14ac:dyDescent="0.25">
      <c r="A238" s="298" t="s">
        <v>5863</v>
      </c>
      <c r="B238" s="299" t="s">
        <v>327</v>
      </c>
      <c r="C238" s="300" t="s">
        <v>328</v>
      </c>
      <c r="D238" s="300" t="s">
        <v>193</v>
      </c>
      <c r="E238" s="300" t="s">
        <v>4740</v>
      </c>
      <c r="F238" s="300" t="s">
        <v>4741</v>
      </c>
      <c r="G238" s="300" t="s">
        <v>4742</v>
      </c>
      <c r="H238" s="300" t="s">
        <v>2522</v>
      </c>
      <c r="I238" s="301"/>
      <c r="J238" s="331"/>
      <c r="K238" s="331" t="s">
        <v>2523</v>
      </c>
      <c r="L238" s="331"/>
      <c r="M238" s="305" t="s">
        <v>159</v>
      </c>
      <c r="N238" s="306" t="s">
        <v>1018</v>
      </c>
      <c r="O238" s="307" t="s">
        <v>1019</v>
      </c>
      <c r="P238" s="89"/>
      <c r="Q238" s="323" t="s">
        <v>2464</v>
      </c>
      <c r="R238" s="323" t="s">
        <v>2524</v>
      </c>
      <c r="S238" s="324" t="s">
        <v>2525</v>
      </c>
      <c r="T238" s="324" t="s">
        <v>3675</v>
      </c>
      <c r="U238" s="300" t="s">
        <v>4743</v>
      </c>
      <c r="V238" s="300" t="s">
        <v>5864</v>
      </c>
      <c r="W238" s="313" t="s">
        <v>219</v>
      </c>
      <c r="AA238" s="314">
        <f>IF(OR(J238="Fail",ISBLANK(J238)),INDEX('Issue Code Table'!C:C,MATCH(N:N,'Issue Code Table'!A:A,0)),IF(M238="Critical",6,IF(M238="Significant",5,IF(M238="Moderate",3,2))))</f>
        <v>5</v>
      </c>
    </row>
    <row r="239" spans="1:27" s="73" customFormat="1" ht="100" x14ac:dyDescent="0.25">
      <c r="A239" s="298" t="s">
        <v>5865</v>
      </c>
      <c r="B239" s="332" t="s">
        <v>327</v>
      </c>
      <c r="C239" s="300" t="s">
        <v>817</v>
      </c>
      <c r="D239" s="300" t="s">
        <v>193</v>
      </c>
      <c r="E239" s="300" t="s">
        <v>4745</v>
      </c>
      <c r="F239" s="300" t="s">
        <v>4746</v>
      </c>
      <c r="G239" s="300" t="s">
        <v>4747</v>
      </c>
      <c r="H239" s="301" t="s">
        <v>2532</v>
      </c>
      <c r="I239" s="301"/>
      <c r="J239" s="331"/>
      <c r="K239" s="303" t="s">
        <v>2533</v>
      </c>
      <c r="L239" s="331"/>
      <c r="M239" s="305" t="s">
        <v>199</v>
      </c>
      <c r="N239" s="306" t="s">
        <v>1308</v>
      </c>
      <c r="O239" s="307" t="s">
        <v>1309</v>
      </c>
      <c r="P239" s="89"/>
      <c r="Q239" s="323" t="s">
        <v>2534</v>
      </c>
      <c r="R239" s="323" t="s">
        <v>2535</v>
      </c>
      <c r="S239" s="324" t="s">
        <v>2536</v>
      </c>
      <c r="T239" s="324" t="s">
        <v>4748</v>
      </c>
      <c r="U239" s="300" t="s">
        <v>4749</v>
      </c>
      <c r="V239" s="300" t="s">
        <v>5866</v>
      </c>
      <c r="W239" s="324"/>
      <c r="AA239" s="314">
        <f>IF(OR(J239="Fail",ISBLANK(J239)),INDEX('Issue Code Table'!C:C,MATCH(N:N,'Issue Code Table'!A:A,0)),IF(M239="Critical",6,IF(M239="Significant",5,IF(M239="Moderate",3,2))))</f>
        <v>3</v>
      </c>
    </row>
    <row r="240" spans="1:27" s="73" customFormat="1" ht="100" x14ac:dyDescent="0.25">
      <c r="A240" s="298" t="s">
        <v>5867</v>
      </c>
      <c r="B240" s="299" t="s">
        <v>327</v>
      </c>
      <c r="C240" s="300" t="s">
        <v>328</v>
      </c>
      <c r="D240" s="300" t="s">
        <v>193</v>
      </c>
      <c r="E240" s="300" t="s">
        <v>4751</v>
      </c>
      <c r="F240" s="300" t="s">
        <v>4746</v>
      </c>
      <c r="G240" s="300" t="s">
        <v>4752</v>
      </c>
      <c r="H240" s="300" t="s">
        <v>2542</v>
      </c>
      <c r="I240" s="301"/>
      <c r="J240" s="331"/>
      <c r="K240" s="331" t="s">
        <v>2543</v>
      </c>
      <c r="L240" s="331"/>
      <c r="M240" s="305" t="s">
        <v>199</v>
      </c>
      <c r="N240" s="306" t="s">
        <v>1320</v>
      </c>
      <c r="O240" s="307" t="s">
        <v>2116</v>
      </c>
      <c r="P240" s="89"/>
      <c r="Q240" s="323" t="s">
        <v>2534</v>
      </c>
      <c r="R240" s="323" t="s">
        <v>2544</v>
      </c>
      <c r="S240" s="324" t="s">
        <v>2545</v>
      </c>
      <c r="T240" s="324" t="s">
        <v>4753</v>
      </c>
      <c r="U240" s="300" t="s">
        <v>4754</v>
      </c>
      <c r="V240" s="300" t="s">
        <v>5868</v>
      </c>
      <c r="W240" s="324"/>
      <c r="AA240" s="314">
        <f>IF(OR(J240="Fail",ISBLANK(J240)),INDEX('Issue Code Table'!C:C,MATCH(N:N,'Issue Code Table'!A:A,0)),IF(M240="Critical",6,IF(M240="Significant",5,IF(M240="Moderate",3,2))))</f>
        <v>5</v>
      </c>
    </row>
    <row r="241" spans="1:27" s="73" customFormat="1" ht="100" x14ac:dyDescent="0.25">
      <c r="A241" s="298" t="s">
        <v>5869</v>
      </c>
      <c r="B241" s="299" t="s">
        <v>191</v>
      </c>
      <c r="C241" s="300" t="s">
        <v>192</v>
      </c>
      <c r="D241" s="300" t="s">
        <v>193</v>
      </c>
      <c r="E241" s="300" t="s">
        <v>4756</v>
      </c>
      <c r="F241" s="300" t="s">
        <v>4757</v>
      </c>
      <c r="G241" s="300" t="s">
        <v>4758</v>
      </c>
      <c r="H241" s="300" t="s">
        <v>2552</v>
      </c>
      <c r="I241" s="301"/>
      <c r="J241" s="331"/>
      <c r="K241" s="331" t="s">
        <v>2553</v>
      </c>
      <c r="L241" s="331"/>
      <c r="M241" s="305" t="s">
        <v>159</v>
      </c>
      <c r="N241" s="306" t="s">
        <v>686</v>
      </c>
      <c r="O241" s="307" t="s">
        <v>687</v>
      </c>
      <c r="P241" s="89"/>
      <c r="Q241" s="323" t="s">
        <v>2534</v>
      </c>
      <c r="R241" s="323" t="s">
        <v>2554</v>
      </c>
      <c r="S241" s="324" t="s">
        <v>2555</v>
      </c>
      <c r="T241" s="324" t="s">
        <v>3675</v>
      </c>
      <c r="U241" s="300" t="s">
        <v>4759</v>
      </c>
      <c r="V241" s="300" t="s">
        <v>5870</v>
      </c>
      <c r="W241" s="313" t="s">
        <v>219</v>
      </c>
      <c r="AA241" s="314">
        <f>IF(OR(J241="Fail",ISBLANK(J241)),INDEX('Issue Code Table'!C:C,MATCH(N:N,'Issue Code Table'!A:A,0)),IF(M241="Critical",6,IF(M241="Significant",5,IF(M241="Moderate",3,2))))</f>
        <v>5</v>
      </c>
    </row>
    <row r="242" spans="1:27" s="73" customFormat="1" ht="100" x14ac:dyDescent="0.25">
      <c r="A242" s="298" t="s">
        <v>5871</v>
      </c>
      <c r="B242" s="299" t="s">
        <v>191</v>
      </c>
      <c r="C242" s="300" t="s">
        <v>192</v>
      </c>
      <c r="D242" s="300" t="s">
        <v>193</v>
      </c>
      <c r="E242" s="300" t="s">
        <v>4762</v>
      </c>
      <c r="F242" s="300" t="s">
        <v>4757</v>
      </c>
      <c r="G242" s="300" t="s">
        <v>4763</v>
      </c>
      <c r="H242" s="300" t="s">
        <v>2561</v>
      </c>
      <c r="I242" s="301"/>
      <c r="J242" s="331"/>
      <c r="K242" s="331" t="s">
        <v>2562</v>
      </c>
      <c r="L242" s="331"/>
      <c r="M242" s="305" t="s">
        <v>159</v>
      </c>
      <c r="N242" s="306" t="s">
        <v>686</v>
      </c>
      <c r="O242" s="307" t="s">
        <v>2563</v>
      </c>
      <c r="P242" s="89"/>
      <c r="Q242" s="323" t="s">
        <v>2534</v>
      </c>
      <c r="R242" s="323" t="s">
        <v>2564</v>
      </c>
      <c r="S242" s="324" t="s">
        <v>2555</v>
      </c>
      <c r="T242" s="324" t="s">
        <v>3675</v>
      </c>
      <c r="U242" s="300" t="s">
        <v>4764</v>
      </c>
      <c r="V242" s="300" t="s">
        <v>5872</v>
      </c>
      <c r="W242" s="313" t="s">
        <v>219</v>
      </c>
      <c r="AA242" s="314">
        <f>IF(OR(J242="Fail",ISBLANK(J242)),INDEX('Issue Code Table'!C:C,MATCH(N:N,'Issue Code Table'!A:A,0)),IF(M242="Critical",6,IF(M242="Significant",5,IF(M242="Moderate",3,2))))</f>
        <v>5</v>
      </c>
    </row>
    <row r="243" spans="1:27" s="73" customFormat="1" ht="112.5" x14ac:dyDescent="0.25">
      <c r="A243" s="298" t="s">
        <v>5873</v>
      </c>
      <c r="B243" s="299" t="s">
        <v>1550</v>
      </c>
      <c r="C243" s="300" t="s">
        <v>1551</v>
      </c>
      <c r="D243" s="300" t="s">
        <v>193</v>
      </c>
      <c r="E243" s="300" t="s">
        <v>4767</v>
      </c>
      <c r="F243" s="300" t="s">
        <v>4768</v>
      </c>
      <c r="G243" s="300" t="s">
        <v>4769</v>
      </c>
      <c r="H243" s="300" t="s">
        <v>2571</v>
      </c>
      <c r="I243" s="301"/>
      <c r="J243" s="331"/>
      <c r="K243" s="331" t="s">
        <v>2572</v>
      </c>
      <c r="L243" s="331"/>
      <c r="M243" s="305" t="s">
        <v>159</v>
      </c>
      <c r="N243" s="306" t="s">
        <v>2573</v>
      </c>
      <c r="O243" s="307" t="s">
        <v>2574</v>
      </c>
      <c r="P243" s="89"/>
      <c r="Q243" s="323" t="s">
        <v>2575</v>
      </c>
      <c r="R243" s="323" t="s">
        <v>2576</v>
      </c>
      <c r="S243" s="324" t="s">
        <v>2577</v>
      </c>
      <c r="T243" s="324" t="s">
        <v>3675</v>
      </c>
      <c r="U243" s="300" t="s">
        <v>4770</v>
      </c>
      <c r="V243" s="300" t="s">
        <v>5874</v>
      </c>
      <c r="W243" s="313" t="s">
        <v>219</v>
      </c>
      <c r="AA243" s="314">
        <f>IF(OR(J243="Fail",ISBLANK(J243)),INDEX('Issue Code Table'!C:C,MATCH(N:N,'Issue Code Table'!A:A,0)),IF(M243="Critical",6,IF(M243="Significant",5,IF(M243="Moderate",3,2))))</f>
        <v>6</v>
      </c>
    </row>
    <row r="244" spans="1:27" s="73" customFormat="1" ht="100" x14ac:dyDescent="0.25">
      <c r="A244" s="298" t="s">
        <v>5875</v>
      </c>
      <c r="B244" s="299" t="s">
        <v>1550</v>
      </c>
      <c r="C244" s="300" t="s">
        <v>1551</v>
      </c>
      <c r="D244" s="300" t="s">
        <v>193</v>
      </c>
      <c r="E244" s="300" t="s">
        <v>4772</v>
      </c>
      <c r="F244" s="300" t="s">
        <v>4773</v>
      </c>
      <c r="G244" s="300" t="s">
        <v>4774</v>
      </c>
      <c r="H244" s="300" t="s">
        <v>2584</v>
      </c>
      <c r="I244" s="301"/>
      <c r="J244" s="331"/>
      <c r="K244" s="331" t="s">
        <v>2585</v>
      </c>
      <c r="L244" s="331"/>
      <c r="M244" s="305" t="s">
        <v>159</v>
      </c>
      <c r="N244" s="306" t="s">
        <v>2573</v>
      </c>
      <c r="O244" s="307" t="s">
        <v>2574</v>
      </c>
      <c r="P244" s="89"/>
      <c r="Q244" s="323" t="s">
        <v>2575</v>
      </c>
      <c r="R244" s="323" t="s">
        <v>2586</v>
      </c>
      <c r="S244" s="324" t="s">
        <v>2587</v>
      </c>
      <c r="T244" s="324" t="s">
        <v>4775</v>
      </c>
      <c r="U244" s="300" t="s">
        <v>4776</v>
      </c>
      <c r="V244" s="300" t="s">
        <v>5876</v>
      </c>
      <c r="W244" s="313" t="s">
        <v>219</v>
      </c>
      <c r="AA244" s="314">
        <f>IF(OR(J244="Fail",ISBLANK(J244)),INDEX('Issue Code Table'!C:C,MATCH(N:N,'Issue Code Table'!A:A,0)),IF(M244="Critical",6,IF(M244="Significant",5,IF(M244="Moderate",3,2))))</f>
        <v>6</v>
      </c>
    </row>
    <row r="245" spans="1:27" s="73" customFormat="1" ht="212.5" x14ac:dyDescent="0.25">
      <c r="A245" s="298" t="s">
        <v>5877</v>
      </c>
      <c r="B245" s="299" t="s">
        <v>327</v>
      </c>
      <c r="C245" s="300" t="s">
        <v>328</v>
      </c>
      <c r="D245" s="300" t="s">
        <v>193</v>
      </c>
      <c r="E245" s="300" t="s">
        <v>4778</v>
      </c>
      <c r="F245" s="300" t="s">
        <v>4779</v>
      </c>
      <c r="G245" s="300" t="s">
        <v>4780</v>
      </c>
      <c r="H245" s="300" t="s">
        <v>2594</v>
      </c>
      <c r="I245" s="301"/>
      <c r="J245" s="331"/>
      <c r="K245" s="331" t="s">
        <v>2595</v>
      </c>
      <c r="L245" s="331"/>
      <c r="M245" s="305" t="s">
        <v>199</v>
      </c>
      <c r="N245" s="306" t="s">
        <v>665</v>
      </c>
      <c r="O245" s="307" t="s">
        <v>666</v>
      </c>
      <c r="P245" s="89"/>
      <c r="Q245" s="323" t="s">
        <v>2596</v>
      </c>
      <c r="R245" s="323" t="s">
        <v>2597</v>
      </c>
      <c r="S245" s="324" t="s">
        <v>2598</v>
      </c>
      <c r="T245" s="324" t="s">
        <v>4781</v>
      </c>
      <c r="U245" s="300" t="s">
        <v>4782</v>
      </c>
      <c r="V245" s="300" t="s">
        <v>5878</v>
      </c>
      <c r="W245" s="324"/>
      <c r="AA245" s="314">
        <f>IF(OR(J245="Fail",ISBLANK(J245)),INDEX('Issue Code Table'!C:C,MATCH(N:N,'Issue Code Table'!A:A,0)),IF(M245="Critical",6,IF(M245="Significant",5,IF(M245="Moderate",3,2))))</f>
        <v>4</v>
      </c>
    </row>
    <row r="246" spans="1:27" s="73" customFormat="1" ht="409.5" x14ac:dyDescent="0.25">
      <c r="A246" s="298" t="s">
        <v>5879</v>
      </c>
      <c r="B246" s="299" t="s">
        <v>327</v>
      </c>
      <c r="C246" s="300" t="s">
        <v>328</v>
      </c>
      <c r="D246" s="300" t="s">
        <v>193</v>
      </c>
      <c r="E246" s="300" t="s">
        <v>2602</v>
      </c>
      <c r="F246" s="300" t="s">
        <v>4784</v>
      </c>
      <c r="G246" s="300" t="s">
        <v>4785</v>
      </c>
      <c r="H246" s="300" t="s">
        <v>2605</v>
      </c>
      <c r="I246" s="301"/>
      <c r="J246" s="331"/>
      <c r="K246" s="331" t="s">
        <v>2606</v>
      </c>
      <c r="L246" s="331"/>
      <c r="M246" s="305" t="s">
        <v>199</v>
      </c>
      <c r="N246" s="306" t="s">
        <v>665</v>
      </c>
      <c r="O246" s="307" t="s">
        <v>666</v>
      </c>
      <c r="P246" s="89"/>
      <c r="Q246" s="323" t="s">
        <v>2596</v>
      </c>
      <c r="R246" s="323" t="s">
        <v>2607</v>
      </c>
      <c r="S246" s="324" t="s">
        <v>2608</v>
      </c>
      <c r="T246" s="324" t="s">
        <v>3675</v>
      </c>
      <c r="U246" s="300" t="s">
        <v>4786</v>
      </c>
      <c r="V246" s="300" t="s">
        <v>5880</v>
      </c>
      <c r="W246" s="324"/>
      <c r="AA246" s="314">
        <f>IF(OR(J246="Fail",ISBLANK(J246)),INDEX('Issue Code Table'!C:C,MATCH(N:N,'Issue Code Table'!A:A,0)),IF(M246="Critical",6,IF(M246="Significant",5,IF(M246="Moderate",3,2))))</f>
        <v>4</v>
      </c>
    </row>
    <row r="247" spans="1:27" s="73" customFormat="1" ht="100" x14ac:dyDescent="0.25">
      <c r="A247" s="298" t="s">
        <v>5881</v>
      </c>
      <c r="B247" s="324" t="s">
        <v>304</v>
      </c>
      <c r="C247" s="300" t="s">
        <v>305</v>
      </c>
      <c r="D247" s="300" t="s">
        <v>193</v>
      </c>
      <c r="E247" s="300" t="s">
        <v>4788</v>
      </c>
      <c r="F247" s="300" t="s">
        <v>4789</v>
      </c>
      <c r="G247" s="300" t="s">
        <v>4790</v>
      </c>
      <c r="H247" s="300" t="s">
        <v>4791</v>
      </c>
      <c r="I247" s="301"/>
      <c r="J247" s="331"/>
      <c r="K247" s="331" t="s">
        <v>4792</v>
      </c>
      <c r="L247" s="331"/>
      <c r="M247" s="305" t="s">
        <v>159</v>
      </c>
      <c r="N247" s="306" t="s">
        <v>1264</v>
      </c>
      <c r="O247" s="307" t="s">
        <v>1265</v>
      </c>
      <c r="P247" s="89"/>
      <c r="Q247" s="323" t="s">
        <v>4793</v>
      </c>
      <c r="R247" s="323" t="s">
        <v>4794</v>
      </c>
      <c r="S247" s="324" t="s">
        <v>4795</v>
      </c>
      <c r="T247" s="324" t="s">
        <v>4796</v>
      </c>
      <c r="U247" s="300" t="s">
        <v>4797</v>
      </c>
      <c r="V247" s="300" t="s">
        <v>5882</v>
      </c>
      <c r="W247" s="313" t="s">
        <v>219</v>
      </c>
      <c r="AA247" s="314">
        <f>IF(OR(J247="Fail",ISBLANK(J247)),INDEX('Issue Code Table'!C:C,MATCH(N:N,'Issue Code Table'!A:A,0)),IF(M247="Critical",6,IF(M247="Significant",5,IF(M247="Moderate",3,2))))</f>
        <v>5</v>
      </c>
    </row>
    <row r="248" spans="1:27" s="73" customFormat="1" ht="100" x14ac:dyDescent="0.25">
      <c r="A248" s="298" t="s">
        <v>5883</v>
      </c>
      <c r="B248" s="299" t="s">
        <v>191</v>
      </c>
      <c r="C248" s="300" t="s">
        <v>192</v>
      </c>
      <c r="D248" s="300" t="s">
        <v>193</v>
      </c>
      <c r="E248" s="300" t="s">
        <v>2612</v>
      </c>
      <c r="F248" s="300" t="s">
        <v>4800</v>
      </c>
      <c r="G248" s="300" t="s">
        <v>4801</v>
      </c>
      <c r="H248" s="300" t="s">
        <v>2615</v>
      </c>
      <c r="I248" s="301"/>
      <c r="J248" s="331"/>
      <c r="K248" s="331" t="s">
        <v>2616</v>
      </c>
      <c r="L248" s="331"/>
      <c r="M248" s="305" t="s">
        <v>199</v>
      </c>
      <c r="N248" s="306" t="s">
        <v>665</v>
      </c>
      <c r="O248" s="307" t="s">
        <v>666</v>
      </c>
      <c r="P248" s="89"/>
      <c r="Q248" s="323" t="s">
        <v>2617</v>
      </c>
      <c r="R248" s="323" t="s">
        <v>2618</v>
      </c>
      <c r="S248" s="324" t="s">
        <v>2619</v>
      </c>
      <c r="T248" s="324" t="s">
        <v>4802</v>
      </c>
      <c r="U248" s="300" t="s">
        <v>4803</v>
      </c>
      <c r="V248" s="300" t="s">
        <v>5884</v>
      </c>
      <c r="W248" s="324"/>
      <c r="AA248" s="314">
        <f>IF(OR(J248="Fail",ISBLANK(J248)),INDEX('Issue Code Table'!C:C,MATCH(N:N,'Issue Code Table'!A:A,0)),IF(M248="Critical",6,IF(M248="Significant",5,IF(M248="Moderate",3,2))))</f>
        <v>4</v>
      </c>
    </row>
    <row r="249" spans="1:27" s="73" customFormat="1" ht="100" x14ac:dyDescent="0.25">
      <c r="A249" s="298" t="s">
        <v>5885</v>
      </c>
      <c r="B249" s="324" t="s">
        <v>2623</v>
      </c>
      <c r="C249" s="300" t="s">
        <v>2624</v>
      </c>
      <c r="D249" s="300" t="s">
        <v>193</v>
      </c>
      <c r="E249" s="300" t="s">
        <v>4805</v>
      </c>
      <c r="F249" s="300" t="s">
        <v>4806</v>
      </c>
      <c r="G249" s="300" t="s">
        <v>4807</v>
      </c>
      <c r="H249" s="300" t="s">
        <v>2628</v>
      </c>
      <c r="I249" s="301"/>
      <c r="J249" s="331"/>
      <c r="K249" s="331" t="s">
        <v>2629</v>
      </c>
      <c r="L249" s="331"/>
      <c r="M249" s="305" t="s">
        <v>199</v>
      </c>
      <c r="N249" s="306" t="s">
        <v>665</v>
      </c>
      <c r="O249" s="307" t="s">
        <v>666</v>
      </c>
      <c r="P249" s="89"/>
      <c r="Q249" s="323" t="s">
        <v>2630</v>
      </c>
      <c r="R249" s="323" t="s">
        <v>2631</v>
      </c>
      <c r="S249" s="324" t="s">
        <v>2632</v>
      </c>
      <c r="T249" s="324" t="s">
        <v>4808</v>
      </c>
      <c r="U249" s="300" t="s">
        <v>4809</v>
      </c>
      <c r="V249" s="300" t="s">
        <v>5886</v>
      </c>
      <c r="W249" s="324"/>
      <c r="AA249" s="314">
        <f>IF(OR(J249="Fail",ISBLANK(J249)),INDEX('Issue Code Table'!C:C,MATCH(N:N,'Issue Code Table'!A:A,0)),IF(M249="Critical",6,IF(M249="Significant",5,IF(M249="Moderate",3,2))))</f>
        <v>4</v>
      </c>
    </row>
    <row r="250" spans="1:27" s="73" customFormat="1" ht="100" x14ac:dyDescent="0.25">
      <c r="A250" s="298" t="s">
        <v>5887</v>
      </c>
      <c r="B250" s="299" t="s">
        <v>327</v>
      </c>
      <c r="C250" s="300" t="s">
        <v>328</v>
      </c>
      <c r="D250" s="300" t="s">
        <v>193</v>
      </c>
      <c r="E250" s="300" t="s">
        <v>4811</v>
      </c>
      <c r="F250" s="300" t="s">
        <v>4812</v>
      </c>
      <c r="G250" s="300" t="s">
        <v>4813</v>
      </c>
      <c r="H250" s="300" t="s">
        <v>2639</v>
      </c>
      <c r="I250" s="301"/>
      <c r="J250" s="331"/>
      <c r="K250" s="331" t="s">
        <v>2640</v>
      </c>
      <c r="L250" s="331"/>
      <c r="M250" s="305" t="s">
        <v>159</v>
      </c>
      <c r="N250" s="306" t="s">
        <v>2641</v>
      </c>
      <c r="O250" s="307" t="s">
        <v>2642</v>
      </c>
      <c r="P250" s="89"/>
      <c r="Q250" s="323" t="s">
        <v>2643</v>
      </c>
      <c r="R250" s="323" t="s">
        <v>2644</v>
      </c>
      <c r="S250" s="324" t="s">
        <v>2645</v>
      </c>
      <c r="T250" s="324" t="s">
        <v>4814</v>
      </c>
      <c r="U250" s="300" t="s">
        <v>4815</v>
      </c>
      <c r="V250" s="300" t="s">
        <v>5888</v>
      </c>
      <c r="W250" s="313" t="s">
        <v>219</v>
      </c>
      <c r="AA250" s="314">
        <f>IF(OR(J250="Fail",ISBLANK(J250)),INDEX('Issue Code Table'!C:C,MATCH(N:N,'Issue Code Table'!A:A,0)),IF(M250="Critical",6,IF(M250="Significant",5,IF(M250="Moderate",3,2))))</f>
        <v>6</v>
      </c>
    </row>
    <row r="251" spans="1:27" s="73" customFormat="1" ht="100" x14ac:dyDescent="0.25">
      <c r="A251" s="298" t="s">
        <v>5889</v>
      </c>
      <c r="B251" s="299" t="s">
        <v>327</v>
      </c>
      <c r="C251" s="300" t="s">
        <v>328</v>
      </c>
      <c r="D251" s="300" t="s">
        <v>193</v>
      </c>
      <c r="E251" s="300" t="s">
        <v>2649</v>
      </c>
      <c r="F251" s="300" t="s">
        <v>4817</v>
      </c>
      <c r="G251" s="300" t="s">
        <v>4818</v>
      </c>
      <c r="H251" s="300" t="s">
        <v>2652</v>
      </c>
      <c r="I251" s="301"/>
      <c r="J251" s="331"/>
      <c r="K251" s="331" t="s">
        <v>2653</v>
      </c>
      <c r="L251" s="331"/>
      <c r="M251" s="305" t="s">
        <v>159</v>
      </c>
      <c r="N251" s="306" t="s">
        <v>2641</v>
      </c>
      <c r="O251" s="307" t="s">
        <v>2642</v>
      </c>
      <c r="P251" s="89"/>
      <c r="Q251" s="323" t="s">
        <v>2643</v>
      </c>
      <c r="R251" s="323" t="s">
        <v>2654</v>
      </c>
      <c r="S251" s="324" t="s">
        <v>2655</v>
      </c>
      <c r="T251" s="324" t="s">
        <v>4819</v>
      </c>
      <c r="U251" s="300" t="s">
        <v>4820</v>
      </c>
      <c r="V251" s="300" t="s">
        <v>5890</v>
      </c>
      <c r="W251" s="313" t="s">
        <v>219</v>
      </c>
      <c r="AA251" s="314">
        <f>IF(OR(J251="Fail",ISBLANK(J251)),INDEX('Issue Code Table'!C:C,MATCH(N:N,'Issue Code Table'!A:A,0)),IF(M251="Critical",6,IF(M251="Significant",5,IF(M251="Moderate",3,2))))</f>
        <v>6</v>
      </c>
    </row>
    <row r="252" spans="1:27" s="73" customFormat="1" ht="187.5" x14ac:dyDescent="0.25">
      <c r="A252" s="298" t="s">
        <v>5891</v>
      </c>
      <c r="B252" s="299" t="s">
        <v>327</v>
      </c>
      <c r="C252" s="300" t="s">
        <v>328</v>
      </c>
      <c r="D252" s="300" t="s">
        <v>193</v>
      </c>
      <c r="E252" s="300" t="s">
        <v>2659</v>
      </c>
      <c r="F252" s="300" t="s">
        <v>4822</v>
      </c>
      <c r="G252" s="300" t="s">
        <v>4823</v>
      </c>
      <c r="H252" s="300" t="s">
        <v>2662</v>
      </c>
      <c r="I252" s="301"/>
      <c r="J252" s="331"/>
      <c r="K252" s="331" t="s">
        <v>2663</v>
      </c>
      <c r="L252" s="331"/>
      <c r="M252" s="305" t="s">
        <v>159</v>
      </c>
      <c r="N252" s="306" t="s">
        <v>2641</v>
      </c>
      <c r="O252" s="307" t="s">
        <v>2642</v>
      </c>
      <c r="P252" s="89"/>
      <c r="Q252" s="323" t="s">
        <v>2643</v>
      </c>
      <c r="R252" s="323" t="s">
        <v>2664</v>
      </c>
      <c r="S252" s="324" t="s">
        <v>2645</v>
      </c>
      <c r="T252" s="324" t="s">
        <v>4824</v>
      </c>
      <c r="U252" s="300" t="s">
        <v>4825</v>
      </c>
      <c r="V252" s="300" t="s">
        <v>5892</v>
      </c>
      <c r="W252" s="313" t="s">
        <v>219</v>
      </c>
      <c r="AA252" s="314">
        <f>IF(OR(J252="Fail",ISBLANK(J252)),INDEX('Issue Code Table'!C:C,MATCH(N:N,'Issue Code Table'!A:A,0)),IF(M252="Critical",6,IF(M252="Significant",5,IF(M252="Moderate",3,2))))</f>
        <v>6</v>
      </c>
    </row>
    <row r="253" spans="1:27" s="73" customFormat="1" ht="100" x14ac:dyDescent="0.25">
      <c r="A253" s="298" t="s">
        <v>5893</v>
      </c>
      <c r="B253" s="299" t="s">
        <v>327</v>
      </c>
      <c r="C253" s="300" t="s">
        <v>328</v>
      </c>
      <c r="D253" s="300" t="s">
        <v>193</v>
      </c>
      <c r="E253" s="300" t="s">
        <v>4827</v>
      </c>
      <c r="F253" s="300" t="s">
        <v>4828</v>
      </c>
      <c r="G253" s="300" t="s">
        <v>4829</v>
      </c>
      <c r="H253" s="300" t="s">
        <v>2671</v>
      </c>
      <c r="I253" s="301"/>
      <c r="J253" s="331"/>
      <c r="K253" s="331" t="s">
        <v>2672</v>
      </c>
      <c r="L253" s="331"/>
      <c r="M253" s="305" t="s">
        <v>159</v>
      </c>
      <c r="N253" s="306" t="s">
        <v>686</v>
      </c>
      <c r="O253" s="307" t="s">
        <v>2673</v>
      </c>
      <c r="P253" s="89"/>
      <c r="Q253" s="323" t="s">
        <v>2674</v>
      </c>
      <c r="R253" s="323" t="s">
        <v>2675</v>
      </c>
      <c r="S253" s="324" t="s">
        <v>2676</v>
      </c>
      <c r="T253" s="324" t="s">
        <v>4830</v>
      </c>
      <c r="U253" s="300" t="s">
        <v>4831</v>
      </c>
      <c r="V253" s="300" t="s">
        <v>5894</v>
      </c>
      <c r="W253" s="313" t="s">
        <v>219</v>
      </c>
      <c r="AA253" s="314">
        <f>IF(OR(J253="Fail",ISBLANK(J253)),INDEX('Issue Code Table'!C:C,MATCH(N:N,'Issue Code Table'!A:A,0)),IF(M253="Critical",6,IF(M253="Significant",5,IF(M253="Moderate",3,2))))</f>
        <v>5</v>
      </c>
    </row>
    <row r="254" spans="1:27" s="73" customFormat="1" ht="150" x14ac:dyDescent="0.25">
      <c r="A254" s="298" t="s">
        <v>5895</v>
      </c>
      <c r="B254" s="299" t="s">
        <v>327</v>
      </c>
      <c r="C254" s="300" t="s">
        <v>328</v>
      </c>
      <c r="D254" s="300" t="s">
        <v>193</v>
      </c>
      <c r="E254" s="300" t="s">
        <v>4833</v>
      </c>
      <c r="F254" s="300" t="s">
        <v>4834</v>
      </c>
      <c r="G254" s="300" t="s">
        <v>4835</v>
      </c>
      <c r="H254" s="300" t="s">
        <v>2683</v>
      </c>
      <c r="I254" s="301"/>
      <c r="J254" s="331"/>
      <c r="K254" s="331" t="s">
        <v>2684</v>
      </c>
      <c r="L254" s="331"/>
      <c r="M254" s="305" t="s">
        <v>159</v>
      </c>
      <c r="N254" s="306" t="s">
        <v>686</v>
      </c>
      <c r="O254" s="307" t="s">
        <v>2673</v>
      </c>
      <c r="P254" s="89"/>
      <c r="Q254" s="323" t="s">
        <v>2685</v>
      </c>
      <c r="R254" s="323" t="s">
        <v>4836</v>
      </c>
      <c r="S254" s="324" t="s">
        <v>2687</v>
      </c>
      <c r="T254" s="324" t="s">
        <v>4837</v>
      </c>
      <c r="U254" s="300" t="s">
        <v>4838</v>
      </c>
      <c r="V254" s="300" t="s">
        <v>5896</v>
      </c>
      <c r="W254" s="313" t="s">
        <v>219</v>
      </c>
      <c r="AA254" s="314">
        <f>IF(OR(J254="Fail",ISBLANK(J254)),INDEX('Issue Code Table'!C:C,MATCH(N:N,'Issue Code Table'!A:A,0)),IF(M254="Critical",6,IF(M254="Significant",5,IF(M254="Moderate",3,2))))</f>
        <v>5</v>
      </c>
    </row>
    <row r="255" spans="1:27" s="73" customFormat="1" ht="100" x14ac:dyDescent="0.25">
      <c r="A255" s="298" t="s">
        <v>5897</v>
      </c>
      <c r="B255" s="299" t="s">
        <v>327</v>
      </c>
      <c r="C255" s="300" t="s">
        <v>328</v>
      </c>
      <c r="D255" s="300" t="s">
        <v>193</v>
      </c>
      <c r="E255" s="300" t="s">
        <v>2691</v>
      </c>
      <c r="F255" s="300" t="s">
        <v>4840</v>
      </c>
      <c r="G255" s="300" t="s">
        <v>4841</v>
      </c>
      <c r="H255" s="300" t="s">
        <v>2694</v>
      </c>
      <c r="I255" s="301"/>
      <c r="J255" s="331"/>
      <c r="K255" s="331" t="s">
        <v>2695</v>
      </c>
      <c r="L255" s="331"/>
      <c r="M255" s="305" t="s">
        <v>159</v>
      </c>
      <c r="N255" s="306" t="s">
        <v>686</v>
      </c>
      <c r="O255" s="307" t="s">
        <v>2673</v>
      </c>
      <c r="P255" s="89"/>
      <c r="Q255" s="323" t="s">
        <v>2696</v>
      </c>
      <c r="R255" s="323" t="s">
        <v>2697</v>
      </c>
      <c r="S255" s="324" t="s">
        <v>2698</v>
      </c>
      <c r="T255" s="324" t="s">
        <v>4842</v>
      </c>
      <c r="U255" s="300" t="s">
        <v>4843</v>
      </c>
      <c r="V255" s="300" t="s">
        <v>5898</v>
      </c>
      <c r="W255" s="313" t="s">
        <v>219</v>
      </c>
      <c r="AA255" s="314">
        <f>IF(OR(J255="Fail",ISBLANK(J255)),INDEX('Issue Code Table'!C:C,MATCH(N:N,'Issue Code Table'!A:A,0)),IF(M255="Critical",6,IF(M255="Significant",5,IF(M255="Moderate",3,2))))</f>
        <v>5</v>
      </c>
    </row>
    <row r="256" spans="1:27" s="73" customFormat="1" ht="100" x14ac:dyDescent="0.25">
      <c r="A256" s="298" t="s">
        <v>5899</v>
      </c>
      <c r="B256" s="324" t="s">
        <v>2702</v>
      </c>
      <c r="C256" s="300" t="s">
        <v>2703</v>
      </c>
      <c r="D256" s="300" t="s">
        <v>193</v>
      </c>
      <c r="E256" s="300" t="s">
        <v>4845</v>
      </c>
      <c r="F256" s="300" t="s">
        <v>4846</v>
      </c>
      <c r="G256" s="300" t="s">
        <v>4847</v>
      </c>
      <c r="H256" s="300" t="s">
        <v>2707</v>
      </c>
      <c r="I256" s="301"/>
      <c r="J256" s="331"/>
      <c r="K256" s="331" t="s">
        <v>2708</v>
      </c>
      <c r="L256" s="331"/>
      <c r="M256" s="305" t="s">
        <v>159</v>
      </c>
      <c r="N256" s="306" t="s">
        <v>2709</v>
      </c>
      <c r="O256" s="307" t="s">
        <v>2710</v>
      </c>
      <c r="P256" s="89"/>
      <c r="Q256" s="323" t="s">
        <v>2711</v>
      </c>
      <c r="R256" s="323" t="s">
        <v>2712</v>
      </c>
      <c r="S256" s="324" t="s">
        <v>2713</v>
      </c>
      <c r="T256" s="324" t="s">
        <v>4848</v>
      </c>
      <c r="U256" s="300" t="s">
        <v>4849</v>
      </c>
      <c r="V256" s="300" t="s">
        <v>5900</v>
      </c>
      <c r="W256" s="313" t="s">
        <v>219</v>
      </c>
      <c r="AA256" s="314">
        <f>IF(OR(J256="Fail",ISBLANK(J256)),INDEX('Issue Code Table'!C:C,MATCH(N:N,'Issue Code Table'!A:A,0)),IF(M256="Critical",6,IF(M256="Significant",5,IF(M256="Moderate",3,2))))</f>
        <v>7</v>
      </c>
    </row>
    <row r="257" spans="1:27" s="73" customFormat="1" ht="100" x14ac:dyDescent="0.25">
      <c r="A257" s="298" t="s">
        <v>5901</v>
      </c>
      <c r="B257" s="324" t="s">
        <v>304</v>
      </c>
      <c r="C257" s="300" t="s">
        <v>305</v>
      </c>
      <c r="D257" s="300" t="s">
        <v>193</v>
      </c>
      <c r="E257" s="300" t="s">
        <v>4851</v>
      </c>
      <c r="F257" s="300" t="s">
        <v>4852</v>
      </c>
      <c r="G257" s="300" t="s">
        <v>4853</v>
      </c>
      <c r="H257" s="300" t="s">
        <v>2720</v>
      </c>
      <c r="I257" s="301"/>
      <c r="J257" s="331"/>
      <c r="K257" s="331" t="s">
        <v>2721</v>
      </c>
      <c r="L257" s="331"/>
      <c r="M257" s="305" t="s">
        <v>159</v>
      </c>
      <c r="N257" s="306" t="s">
        <v>686</v>
      </c>
      <c r="O257" s="307" t="s">
        <v>687</v>
      </c>
      <c r="P257" s="89"/>
      <c r="Q257" s="323" t="s">
        <v>2711</v>
      </c>
      <c r="R257" s="323" t="s">
        <v>2722</v>
      </c>
      <c r="S257" s="324" t="s">
        <v>2723</v>
      </c>
      <c r="T257" s="324" t="s">
        <v>3675</v>
      </c>
      <c r="U257" s="300" t="s">
        <v>4854</v>
      </c>
      <c r="V257" s="300" t="s">
        <v>5902</v>
      </c>
      <c r="W257" s="313" t="s">
        <v>219</v>
      </c>
      <c r="AA257" s="314">
        <f>IF(OR(J257="Fail",ISBLANK(J257)),INDEX('Issue Code Table'!C:C,MATCH(N:N,'Issue Code Table'!A:A,0)),IF(M257="Critical",6,IF(M257="Significant",5,IF(M257="Moderate",3,2))))</f>
        <v>5</v>
      </c>
    </row>
    <row r="258" spans="1:27" s="73" customFormat="1" ht="100" x14ac:dyDescent="0.25">
      <c r="A258" s="298" t="s">
        <v>5903</v>
      </c>
      <c r="B258" s="299" t="s">
        <v>191</v>
      </c>
      <c r="C258" s="300" t="s">
        <v>192</v>
      </c>
      <c r="D258" s="300" t="s">
        <v>193</v>
      </c>
      <c r="E258" s="300" t="s">
        <v>4856</v>
      </c>
      <c r="F258" s="300" t="s">
        <v>4857</v>
      </c>
      <c r="G258" s="300" t="s">
        <v>4858</v>
      </c>
      <c r="H258" s="300" t="s">
        <v>2730</v>
      </c>
      <c r="I258" s="301"/>
      <c r="J258" s="331"/>
      <c r="K258" s="331" t="s">
        <v>2731</v>
      </c>
      <c r="L258" s="331"/>
      <c r="M258" s="305" t="s">
        <v>199</v>
      </c>
      <c r="N258" s="306" t="s">
        <v>665</v>
      </c>
      <c r="O258" s="307" t="s">
        <v>666</v>
      </c>
      <c r="P258" s="89"/>
      <c r="Q258" s="323" t="s">
        <v>2711</v>
      </c>
      <c r="R258" s="323" t="s">
        <v>2732</v>
      </c>
      <c r="S258" s="324" t="s">
        <v>2733</v>
      </c>
      <c r="T258" s="324" t="s">
        <v>4859</v>
      </c>
      <c r="U258" s="300" t="s">
        <v>4860</v>
      </c>
      <c r="V258" s="300" t="s">
        <v>5904</v>
      </c>
      <c r="W258" s="324"/>
      <c r="AA258" s="314">
        <f>IF(OR(J258="Fail",ISBLANK(J258)),INDEX('Issue Code Table'!C:C,MATCH(N:N,'Issue Code Table'!A:A,0)),IF(M258="Critical",6,IF(M258="Significant",5,IF(M258="Moderate",3,2))))</f>
        <v>4</v>
      </c>
    </row>
    <row r="259" spans="1:27" s="73" customFormat="1" ht="409.5" x14ac:dyDescent="0.25">
      <c r="A259" s="298" t="s">
        <v>5905</v>
      </c>
      <c r="B259" s="299" t="s">
        <v>2737</v>
      </c>
      <c r="C259" s="300" t="s">
        <v>2738</v>
      </c>
      <c r="D259" s="300" t="s">
        <v>193</v>
      </c>
      <c r="E259" s="300" t="s">
        <v>2739</v>
      </c>
      <c r="F259" s="300" t="s">
        <v>4862</v>
      </c>
      <c r="G259" s="300" t="s">
        <v>4863</v>
      </c>
      <c r="H259" s="300" t="s">
        <v>2742</v>
      </c>
      <c r="I259" s="301"/>
      <c r="J259" s="331"/>
      <c r="K259" s="331" t="s">
        <v>2743</v>
      </c>
      <c r="L259" s="331"/>
      <c r="M259" s="305" t="s">
        <v>199</v>
      </c>
      <c r="N259" s="306" t="s">
        <v>1320</v>
      </c>
      <c r="O259" s="307" t="s">
        <v>2116</v>
      </c>
      <c r="P259" s="89"/>
      <c r="Q259" s="323" t="s">
        <v>2744</v>
      </c>
      <c r="R259" s="323" t="s">
        <v>2745</v>
      </c>
      <c r="S259" s="324" t="s">
        <v>2746</v>
      </c>
      <c r="T259" s="324" t="s">
        <v>4864</v>
      </c>
      <c r="U259" s="300" t="s">
        <v>4865</v>
      </c>
      <c r="V259" s="300" t="s">
        <v>5906</v>
      </c>
      <c r="W259" s="324"/>
      <c r="AA259" s="314">
        <f>IF(OR(J259="Fail",ISBLANK(J259)),INDEX('Issue Code Table'!C:C,MATCH(N:N,'Issue Code Table'!A:A,0)),IF(M259="Critical",6,IF(M259="Significant",5,IF(M259="Moderate",3,2))))</f>
        <v>5</v>
      </c>
    </row>
    <row r="260" spans="1:27" s="73" customFormat="1" ht="100" x14ac:dyDescent="0.25">
      <c r="A260" s="298" t="s">
        <v>5907</v>
      </c>
      <c r="B260" s="299" t="s">
        <v>327</v>
      </c>
      <c r="C260" s="300" t="s">
        <v>328</v>
      </c>
      <c r="D260" s="300" t="s">
        <v>193</v>
      </c>
      <c r="E260" s="300" t="s">
        <v>4867</v>
      </c>
      <c r="F260" s="300" t="s">
        <v>4868</v>
      </c>
      <c r="G260" s="300" t="s">
        <v>4869</v>
      </c>
      <c r="H260" s="301" t="s">
        <v>2753</v>
      </c>
      <c r="I260" s="301"/>
      <c r="J260" s="331"/>
      <c r="K260" s="303" t="s">
        <v>2754</v>
      </c>
      <c r="L260" s="331"/>
      <c r="M260" s="305" t="s">
        <v>199</v>
      </c>
      <c r="N260" s="306" t="s">
        <v>1320</v>
      </c>
      <c r="O260" s="307" t="s">
        <v>2116</v>
      </c>
      <c r="P260" s="89"/>
      <c r="Q260" s="323" t="s">
        <v>2744</v>
      </c>
      <c r="R260" s="323" t="s">
        <v>2755</v>
      </c>
      <c r="S260" s="324" t="s">
        <v>2756</v>
      </c>
      <c r="T260" s="324" t="s">
        <v>4870</v>
      </c>
      <c r="U260" s="300" t="s">
        <v>4871</v>
      </c>
      <c r="V260" s="300" t="s">
        <v>5908</v>
      </c>
      <c r="W260" s="324"/>
      <c r="AA260" s="314">
        <f>IF(OR(J260="Fail",ISBLANK(J260)),INDEX('Issue Code Table'!C:C,MATCH(N:N,'Issue Code Table'!A:A,0)),IF(M260="Critical",6,IF(M260="Significant",5,IF(M260="Moderate",3,2))))</f>
        <v>5</v>
      </c>
    </row>
    <row r="261" spans="1:27" s="73" customFormat="1" ht="200" x14ac:dyDescent="0.25">
      <c r="A261" s="298" t="s">
        <v>5909</v>
      </c>
      <c r="B261" s="332" t="s">
        <v>1105</v>
      </c>
      <c r="C261" s="300" t="s">
        <v>1106</v>
      </c>
      <c r="D261" s="300" t="s">
        <v>193</v>
      </c>
      <c r="E261" s="300" t="s">
        <v>4873</v>
      </c>
      <c r="F261" s="300" t="s">
        <v>4874</v>
      </c>
      <c r="G261" s="300" t="s">
        <v>4875</v>
      </c>
      <c r="H261" s="300" t="s">
        <v>2763</v>
      </c>
      <c r="I261" s="301"/>
      <c r="J261" s="331"/>
      <c r="K261" s="331" t="s">
        <v>2764</v>
      </c>
      <c r="L261" s="331"/>
      <c r="M261" s="305" t="s">
        <v>159</v>
      </c>
      <c r="N261" s="306" t="s">
        <v>686</v>
      </c>
      <c r="O261" s="307" t="s">
        <v>687</v>
      </c>
      <c r="P261" s="89"/>
      <c r="Q261" s="323" t="s">
        <v>2744</v>
      </c>
      <c r="R261" s="323" t="s">
        <v>2765</v>
      </c>
      <c r="S261" s="324" t="s">
        <v>2766</v>
      </c>
      <c r="T261" s="324" t="s">
        <v>4876</v>
      </c>
      <c r="U261" s="300" t="s">
        <v>4877</v>
      </c>
      <c r="V261" s="300" t="s">
        <v>5910</v>
      </c>
      <c r="W261" s="313" t="s">
        <v>219</v>
      </c>
      <c r="AA261" s="314">
        <f>IF(OR(J261="Fail",ISBLANK(J261)),INDEX('Issue Code Table'!C:C,MATCH(N:N,'Issue Code Table'!A:A,0)),IF(M261="Critical",6,IF(M261="Significant",5,IF(M261="Moderate",3,2))))</f>
        <v>5</v>
      </c>
    </row>
    <row r="262" spans="1:27" s="73" customFormat="1" ht="362.5" x14ac:dyDescent="0.25">
      <c r="A262" s="298" t="s">
        <v>5911</v>
      </c>
      <c r="B262" s="299" t="s">
        <v>2380</v>
      </c>
      <c r="C262" s="300" t="s">
        <v>2381</v>
      </c>
      <c r="D262" s="300" t="s">
        <v>193</v>
      </c>
      <c r="E262" s="300" t="s">
        <v>2770</v>
      </c>
      <c r="F262" s="300" t="s">
        <v>4879</v>
      </c>
      <c r="G262" s="300" t="s">
        <v>4880</v>
      </c>
      <c r="H262" s="300" t="s">
        <v>2773</v>
      </c>
      <c r="I262" s="301"/>
      <c r="J262" s="331"/>
      <c r="K262" s="331" t="s">
        <v>2774</v>
      </c>
      <c r="L262" s="331"/>
      <c r="M262" s="305" t="s">
        <v>159</v>
      </c>
      <c r="N262" s="306" t="s">
        <v>686</v>
      </c>
      <c r="O262" s="307" t="s">
        <v>687</v>
      </c>
      <c r="P262" s="89"/>
      <c r="Q262" s="323" t="s">
        <v>2775</v>
      </c>
      <c r="R262" s="323" t="s">
        <v>2776</v>
      </c>
      <c r="S262" s="324" t="s">
        <v>2777</v>
      </c>
      <c r="T262" s="324" t="s">
        <v>4881</v>
      </c>
      <c r="U262" s="300" t="s">
        <v>4882</v>
      </c>
      <c r="V262" s="300" t="s">
        <v>5912</v>
      </c>
      <c r="W262" s="313" t="s">
        <v>219</v>
      </c>
      <c r="AA262" s="314">
        <f>IF(OR(J262="Fail",ISBLANK(J262)),INDEX('Issue Code Table'!C:C,MATCH(N:N,'Issue Code Table'!A:A,0)),IF(M262="Critical",6,IF(M262="Significant",5,IF(M262="Moderate",3,2))))</f>
        <v>5</v>
      </c>
    </row>
    <row r="263" spans="1:27" s="73" customFormat="1" ht="100" x14ac:dyDescent="0.25">
      <c r="A263" s="298" t="s">
        <v>5913</v>
      </c>
      <c r="B263" s="299" t="s">
        <v>327</v>
      </c>
      <c r="C263" s="300" t="s">
        <v>328</v>
      </c>
      <c r="D263" s="300" t="s">
        <v>193</v>
      </c>
      <c r="E263" s="300" t="s">
        <v>4884</v>
      </c>
      <c r="F263" s="300" t="s">
        <v>4885</v>
      </c>
      <c r="G263" s="300" t="s">
        <v>4886</v>
      </c>
      <c r="H263" s="300" t="s">
        <v>2784</v>
      </c>
      <c r="I263" s="301"/>
      <c r="J263" s="331"/>
      <c r="K263" s="331" t="s">
        <v>2785</v>
      </c>
      <c r="L263" s="331"/>
      <c r="M263" s="305" t="s">
        <v>199</v>
      </c>
      <c r="N263" s="306" t="s">
        <v>733</v>
      </c>
      <c r="O263" s="307" t="s">
        <v>734</v>
      </c>
      <c r="P263" s="89"/>
      <c r="Q263" s="323" t="s">
        <v>2786</v>
      </c>
      <c r="R263" s="323" t="s">
        <v>2787</v>
      </c>
      <c r="S263" s="324" t="s">
        <v>2788</v>
      </c>
      <c r="T263" s="324" t="s">
        <v>3675</v>
      </c>
      <c r="U263" s="300" t="s">
        <v>4887</v>
      </c>
      <c r="V263" s="300" t="s">
        <v>5914</v>
      </c>
      <c r="W263" s="324"/>
      <c r="AA263" s="314">
        <f>IF(OR(J263="Fail",ISBLANK(J263)),INDEX('Issue Code Table'!C:C,MATCH(N:N,'Issue Code Table'!A:A,0)),IF(M263="Critical",6,IF(M263="Significant",5,IF(M263="Moderate",3,2))))</f>
        <v>4</v>
      </c>
    </row>
    <row r="264" spans="1:27" s="73" customFormat="1" ht="287.5" x14ac:dyDescent="0.25">
      <c r="A264" s="298" t="s">
        <v>5915</v>
      </c>
      <c r="B264" s="299" t="s">
        <v>711</v>
      </c>
      <c r="C264" s="300" t="s">
        <v>712</v>
      </c>
      <c r="D264" s="300" t="s">
        <v>193</v>
      </c>
      <c r="E264" s="300" t="s">
        <v>2792</v>
      </c>
      <c r="F264" s="300" t="s">
        <v>4889</v>
      </c>
      <c r="G264" s="300" t="s">
        <v>4890</v>
      </c>
      <c r="H264" s="300" t="s">
        <v>2795</v>
      </c>
      <c r="I264" s="301"/>
      <c r="J264" s="331"/>
      <c r="K264" s="331" t="s">
        <v>2796</v>
      </c>
      <c r="L264" s="331"/>
      <c r="M264" s="305" t="s">
        <v>402</v>
      </c>
      <c r="N264" s="306" t="s">
        <v>1579</v>
      </c>
      <c r="O264" s="307" t="s">
        <v>1580</v>
      </c>
      <c r="P264" s="89"/>
      <c r="Q264" s="323" t="s">
        <v>2786</v>
      </c>
      <c r="R264" s="323" t="s">
        <v>2797</v>
      </c>
      <c r="S264" s="324" t="s">
        <v>1568</v>
      </c>
      <c r="T264" s="324" t="s">
        <v>4891</v>
      </c>
      <c r="U264" s="300" t="s">
        <v>4892</v>
      </c>
      <c r="V264" s="300" t="s">
        <v>5916</v>
      </c>
      <c r="W264" s="324"/>
      <c r="AA264" s="314">
        <f>IF(OR(J264="Fail",ISBLANK(J264)),INDEX('Issue Code Table'!C:C,MATCH(N:N,'Issue Code Table'!A:A,0)),IF(M264="Critical",6,IF(M264="Significant",5,IF(M264="Moderate",3,2))))</f>
        <v>2</v>
      </c>
    </row>
    <row r="265" spans="1:27" s="73" customFormat="1" ht="100" x14ac:dyDescent="0.25">
      <c r="A265" s="298" t="s">
        <v>5917</v>
      </c>
      <c r="B265" s="332" t="s">
        <v>726</v>
      </c>
      <c r="C265" s="300" t="s">
        <v>2801</v>
      </c>
      <c r="D265" s="300" t="s">
        <v>193</v>
      </c>
      <c r="E265" s="300" t="s">
        <v>4894</v>
      </c>
      <c r="F265" s="300" t="s">
        <v>4885</v>
      </c>
      <c r="G265" s="300" t="s">
        <v>4895</v>
      </c>
      <c r="H265" s="300" t="s">
        <v>2804</v>
      </c>
      <c r="I265" s="301"/>
      <c r="J265" s="331"/>
      <c r="K265" s="331" t="s">
        <v>2805</v>
      </c>
      <c r="L265" s="331"/>
      <c r="M265" s="305" t="s">
        <v>199</v>
      </c>
      <c r="N265" s="306" t="s">
        <v>733</v>
      </c>
      <c r="O265" s="307" t="s">
        <v>734</v>
      </c>
      <c r="P265" s="89"/>
      <c r="Q265" s="323" t="s">
        <v>2806</v>
      </c>
      <c r="R265" s="323" t="s">
        <v>2807</v>
      </c>
      <c r="S265" s="324" t="s">
        <v>2788</v>
      </c>
      <c r="T265" s="324" t="s">
        <v>3675</v>
      </c>
      <c r="U265" s="300" t="s">
        <v>4896</v>
      </c>
      <c r="V265" s="300" t="s">
        <v>5918</v>
      </c>
      <c r="W265" s="324"/>
      <c r="AA265" s="314">
        <f>IF(OR(J265="Fail",ISBLANK(J265)),INDEX('Issue Code Table'!C:C,MATCH(N:N,'Issue Code Table'!A:A,0)),IF(M265="Critical",6,IF(M265="Significant",5,IF(M265="Moderate",3,2))))</f>
        <v>4</v>
      </c>
    </row>
    <row r="266" spans="1:27" s="73" customFormat="1" ht="287.5" x14ac:dyDescent="0.25">
      <c r="A266" s="298" t="s">
        <v>5919</v>
      </c>
      <c r="B266" s="299" t="s">
        <v>711</v>
      </c>
      <c r="C266" s="300" t="s">
        <v>712</v>
      </c>
      <c r="D266" s="300" t="s">
        <v>193</v>
      </c>
      <c r="E266" s="300" t="s">
        <v>2811</v>
      </c>
      <c r="F266" s="300" t="s">
        <v>4898</v>
      </c>
      <c r="G266" s="300" t="s">
        <v>4899</v>
      </c>
      <c r="H266" s="300" t="s">
        <v>2814</v>
      </c>
      <c r="I266" s="301"/>
      <c r="J266" s="331"/>
      <c r="K266" s="331" t="s">
        <v>2815</v>
      </c>
      <c r="L266" s="331"/>
      <c r="M266" s="305" t="s">
        <v>402</v>
      </c>
      <c r="N266" s="306" t="s">
        <v>1579</v>
      </c>
      <c r="O266" s="307" t="s">
        <v>1580</v>
      </c>
      <c r="P266" s="89"/>
      <c r="Q266" s="323" t="s">
        <v>2806</v>
      </c>
      <c r="R266" s="323" t="s">
        <v>2816</v>
      </c>
      <c r="S266" s="324" t="s">
        <v>1568</v>
      </c>
      <c r="T266" s="324" t="s">
        <v>4891</v>
      </c>
      <c r="U266" s="300" t="s">
        <v>4900</v>
      </c>
      <c r="V266" s="300" t="s">
        <v>5920</v>
      </c>
      <c r="W266" s="324"/>
      <c r="AA266" s="314">
        <f>IF(OR(J266="Fail",ISBLANK(J266)),INDEX('Issue Code Table'!C:C,MATCH(N:N,'Issue Code Table'!A:A,0)),IF(M266="Critical",6,IF(M266="Significant",5,IF(M266="Moderate",3,2))))</f>
        <v>2</v>
      </c>
    </row>
    <row r="267" spans="1:27" s="73" customFormat="1" ht="100" x14ac:dyDescent="0.25">
      <c r="A267" s="298" t="s">
        <v>5921</v>
      </c>
      <c r="B267" s="299" t="s">
        <v>152</v>
      </c>
      <c r="C267" s="300" t="s">
        <v>153</v>
      </c>
      <c r="D267" s="300" t="s">
        <v>193</v>
      </c>
      <c r="E267" s="300" t="s">
        <v>4902</v>
      </c>
      <c r="F267" s="300" t="s">
        <v>4885</v>
      </c>
      <c r="G267" s="300" t="s">
        <v>4903</v>
      </c>
      <c r="H267" s="300" t="s">
        <v>2822</v>
      </c>
      <c r="I267" s="301"/>
      <c r="J267" s="331"/>
      <c r="K267" s="331" t="s">
        <v>2823</v>
      </c>
      <c r="L267" s="331"/>
      <c r="M267" s="305" t="s">
        <v>199</v>
      </c>
      <c r="N267" s="306" t="s">
        <v>733</v>
      </c>
      <c r="O267" s="307" t="s">
        <v>734</v>
      </c>
      <c r="P267" s="89"/>
      <c r="Q267" s="323" t="s">
        <v>2824</v>
      </c>
      <c r="R267" s="323" t="s">
        <v>2825</v>
      </c>
      <c r="S267" s="324" t="s">
        <v>2788</v>
      </c>
      <c r="T267" s="324" t="s">
        <v>3675</v>
      </c>
      <c r="U267" s="300" t="s">
        <v>4904</v>
      </c>
      <c r="V267" s="300" t="s">
        <v>5922</v>
      </c>
      <c r="W267" s="324"/>
      <c r="AA267" s="314">
        <f>IF(OR(J267="Fail",ISBLANK(J267)),INDEX('Issue Code Table'!C:C,MATCH(N:N,'Issue Code Table'!A:A,0)),IF(M267="Critical",6,IF(M267="Significant",5,IF(M267="Moderate",3,2))))</f>
        <v>4</v>
      </c>
    </row>
    <row r="268" spans="1:27" s="73" customFormat="1" ht="287.5" x14ac:dyDescent="0.25">
      <c r="A268" s="298" t="s">
        <v>5923</v>
      </c>
      <c r="B268" s="299" t="s">
        <v>711</v>
      </c>
      <c r="C268" s="300" t="s">
        <v>712</v>
      </c>
      <c r="D268" s="300" t="s">
        <v>193</v>
      </c>
      <c r="E268" s="300" t="s">
        <v>2829</v>
      </c>
      <c r="F268" s="300" t="s">
        <v>4889</v>
      </c>
      <c r="G268" s="300" t="s">
        <v>4906</v>
      </c>
      <c r="H268" s="300" t="s">
        <v>2831</v>
      </c>
      <c r="I268" s="301"/>
      <c r="J268" s="331"/>
      <c r="K268" s="331" t="s">
        <v>2832</v>
      </c>
      <c r="L268" s="331"/>
      <c r="M268" s="305" t="s">
        <v>402</v>
      </c>
      <c r="N268" s="306" t="s">
        <v>1579</v>
      </c>
      <c r="O268" s="307" t="s">
        <v>1580</v>
      </c>
      <c r="P268" s="89"/>
      <c r="Q268" s="323" t="s">
        <v>2824</v>
      </c>
      <c r="R268" s="323" t="s">
        <v>2833</v>
      </c>
      <c r="S268" s="324" t="s">
        <v>2834</v>
      </c>
      <c r="T268" s="324" t="s">
        <v>4891</v>
      </c>
      <c r="U268" s="300" t="s">
        <v>4907</v>
      </c>
      <c r="V268" s="300" t="s">
        <v>5924</v>
      </c>
      <c r="W268" s="324"/>
      <c r="AA268" s="314">
        <f>IF(OR(J268="Fail",ISBLANK(J268)),INDEX('Issue Code Table'!C:C,MATCH(N:N,'Issue Code Table'!A:A,0)),IF(M268="Critical",6,IF(M268="Significant",5,IF(M268="Moderate",3,2))))</f>
        <v>2</v>
      </c>
    </row>
    <row r="269" spans="1:27" s="73" customFormat="1" ht="100" x14ac:dyDescent="0.25">
      <c r="A269" s="298" t="s">
        <v>5925</v>
      </c>
      <c r="B269" s="324" t="s">
        <v>1572</v>
      </c>
      <c r="C269" s="300" t="s">
        <v>1573</v>
      </c>
      <c r="D269" s="300" t="s">
        <v>193</v>
      </c>
      <c r="E269" s="300" t="s">
        <v>4910</v>
      </c>
      <c r="F269" s="300" t="s">
        <v>4885</v>
      </c>
      <c r="G269" s="300" t="s">
        <v>4911</v>
      </c>
      <c r="H269" s="300" t="s">
        <v>2840</v>
      </c>
      <c r="I269" s="301"/>
      <c r="J269" s="331"/>
      <c r="K269" s="331" t="s">
        <v>2841</v>
      </c>
      <c r="L269" s="331"/>
      <c r="M269" s="305" t="s">
        <v>199</v>
      </c>
      <c r="N269" s="306" t="s">
        <v>733</v>
      </c>
      <c r="O269" s="307" t="s">
        <v>734</v>
      </c>
      <c r="P269" s="89"/>
      <c r="Q269" s="323" t="s">
        <v>2842</v>
      </c>
      <c r="R269" s="323" t="s">
        <v>2843</v>
      </c>
      <c r="S269" s="324" t="s">
        <v>2788</v>
      </c>
      <c r="T269" s="324" t="s">
        <v>3675</v>
      </c>
      <c r="U269" s="300" t="s">
        <v>4912</v>
      </c>
      <c r="V269" s="300" t="s">
        <v>5926</v>
      </c>
      <c r="W269" s="324"/>
      <c r="AA269" s="314">
        <f>IF(OR(J269="Fail",ISBLANK(J269)),INDEX('Issue Code Table'!C:C,MATCH(N:N,'Issue Code Table'!A:A,0)),IF(M269="Critical",6,IF(M269="Significant",5,IF(M269="Moderate",3,2))))</f>
        <v>4</v>
      </c>
    </row>
    <row r="270" spans="1:27" s="73" customFormat="1" ht="287.5" x14ac:dyDescent="0.25">
      <c r="A270" s="298" t="s">
        <v>5927</v>
      </c>
      <c r="B270" s="299" t="s">
        <v>711</v>
      </c>
      <c r="C270" s="300" t="s">
        <v>712</v>
      </c>
      <c r="D270" s="300" t="s">
        <v>193</v>
      </c>
      <c r="E270" s="300" t="s">
        <v>2847</v>
      </c>
      <c r="F270" s="300" t="s">
        <v>4889</v>
      </c>
      <c r="G270" s="300" t="s">
        <v>4914</v>
      </c>
      <c r="H270" s="300" t="s">
        <v>2849</v>
      </c>
      <c r="I270" s="301"/>
      <c r="J270" s="331"/>
      <c r="K270" s="331" t="s">
        <v>2850</v>
      </c>
      <c r="L270" s="331"/>
      <c r="M270" s="305" t="s">
        <v>402</v>
      </c>
      <c r="N270" s="306" t="s">
        <v>1579</v>
      </c>
      <c r="O270" s="307" t="s">
        <v>1580</v>
      </c>
      <c r="P270" s="89"/>
      <c r="Q270" s="323" t="s">
        <v>2842</v>
      </c>
      <c r="R270" s="323" t="s">
        <v>2851</v>
      </c>
      <c r="S270" s="324" t="s">
        <v>2834</v>
      </c>
      <c r="T270" s="324" t="s">
        <v>4891</v>
      </c>
      <c r="U270" s="300" t="s">
        <v>4915</v>
      </c>
      <c r="V270" s="300" t="s">
        <v>5928</v>
      </c>
      <c r="W270" s="324"/>
      <c r="AA270" s="314">
        <f>IF(OR(J270="Fail",ISBLANK(J270)),INDEX('Issue Code Table'!C:C,MATCH(N:N,'Issue Code Table'!A:A,0)),IF(M270="Critical",6,IF(M270="Significant",5,IF(M270="Moderate",3,2))))</f>
        <v>2</v>
      </c>
    </row>
    <row r="271" spans="1:27" s="73" customFormat="1" ht="125" x14ac:dyDescent="0.25">
      <c r="A271" s="298" t="s">
        <v>5929</v>
      </c>
      <c r="B271" s="299" t="s">
        <v>1550</v>
      </c>
      <c r="C271" s="300" t="s">
        <v>1551</v>
      </c>
      <c r="D271" s="300" t="s">
        <v>193</v>
      </c>
      <c r="E271" s="300" t="s">
        <v>4917</v>
      </c>
      <c r="F271" s="300" t="s">
        <v>4918</v>
      </c>
      <c r="G271" s="300" t="s">
        <v>5930</v>
      </c>
      <c r="H271" s="300" t="s">
        <v>2858</v>
      </c>
      <c r="I271" s="301"/>
      <c r="J271" s="331"/>
      <c r="K271" s="331" t="s">
        <v>2859</v>
      </c>
      <c r="L271" s="331"/>
      <c r="M271" s="305" t="s">
        <v>159</v>
      </c>
      <c r="N271" s="306" t="s">
        <v>2860</v>
      </c>
      <c r="O271" s="307" t="s">
        <v>2861</v>
      </c>
      <c r="P271" s="89"/>
      <c r="Q271" s="323" t="s">
        <v>2862</v>
      </c>
      <c r="R271" s="323" t="s">
        <v>2863</v>
      </c>
      <c r="S271" s="324" t="s">
        <v>2864</v>
      </c>
      <c r="T271" s="324" t="s">
        <v>3675</v>
      </c>
      <c r="U271" s="300" t="s">
        <v>5931</v>
      </c>
      <c r="V271" s="300" t="s">
        <v>4921</v>
      </c>
      <c r="W271" s="313" t="s">
        <v>219</v>
      </c>
      <c r="AA271" s="314">
        <f>IF(OR(J271="Fail",ISBLANK(J271)),INDEX('Issue Code Table'!C:C,MATCH(N:N,'Issue Code Table'!A:A,0)),IF(M271="Critical",6,IF(M271="Significant",5,IF(M271="Moderate",3,2))))</f>
        <v>5</v>
      </c>
    </row>
    <row r="272" spans="1:27" s="73" customFormat="1" ht="112.5" x14ac:dyDescent="0.25">
      <c r="A272" s="298" t="s">
        <v>5932</v>
      </c>
      <c r="B272" s="299" t="s">
        <v>1550</v>
      </c>
      <c r="C272" s="300" t="s">
        <v>1551</v>
      </c>
      <c r="D272" s="300" t="s">
        <v>193</v>
      </c>
      <c r="E272" s="300" t="s">
        <v>4923</v>
      </c>
      <c r="F272" s="300" t="s">
        <v>4924</v>
      </c>
      <c r="G272" s="300" t="s">
        <v>5933</v>
      </c>
      <c r="H272" s="300" t="s">
        <v>2871</v>
      </c>
      <c r="I272" s="301"/>
      <c r="J272" s="331"/>
      <c r="K272" s="331" t="s">
        <v>2872</v>
      </c>
      <c r="L272" s="331"/>
      <c r="M272" s="305" t="s">
        <v>159</v>
      </c>
      <c r="N272" s="306" t="s">
        <v>2860</v>
      </c>
      <c r="O272" s="307" t="s">
        <v>2861</v>
      </c>
      <c r="P272" s="89"/>
      <c r="Q272" s="323" t="s">
        <v>2862</v>
      </c>
      <c r="R272" s="323" t="s">
        <v>2873</v>
      </c>
      <c r="S272" s="324" t="s">
        <v>2874</v>
      </c>
      <c r="T272" s="324" t="s">
        <v>3675</v>
      </c>
      <c r="U272" s="300" t="s">
        <v>5934</v>
      </c>
      <c r="V272" s="300" t="s">
        <v>2876</v>
      </c>
      <c r="W272" s="313" t="s">
        <v>219</v>
      </c>
      <c r="AA272" s="314">
        <f>IF(OR(J272="Fail",ISBLANK(J272)),INDEX('Issue Code Table'!C:C,MATCH(N:N,'Issue Code Table'!A:A,0)),IF(M272="Critical",6,IF(M272="Significant",5,IF(M272="Moderate",3,2))))</f>
        <v>5</v>
      </c>
    </row>
    <row r="273" spans="1:27" s="73" customFormat="1" ht="150" x14ac:dyDescent="0.25">
      <c r="A273" s="298" t="s">
        <v>5935</v>
      </c>
      <c r="B273" s="299" t="s">
        <v>1550</v>
      </c>
      <c r="C273" s="300" t="s">
        <v>1551</v>
      </c>
      <c r="D273" s="300" t="s">
        <v>193</v>
      </c>
      <c r="E273" s="300" t="s">
        <v>4928</v>
      </c>
      <c r="F273" s="300" t="s">
        <v>4929</v>
      </c>
      <c r="G273" s="300" t="s">
        <v>4930</v>
      </c>
      <c r="H273" s="300" t="s">
        <v>2881</v>
      </c>
      <c r="I273" s="301"/>
      <c r="J273" s="331"/>
      <c r="K273" s="331" t="s">
        <v>2882</v>
      </c>
      <c r="L273" s="331"/>
      <c r="M273" s="305" t="s">
        <v>159</v>
      </c>
      <c r="N273" s="306" t="s">
        <v>686</v>
      </c>
      <c r="O273" s="307" t="s">
        <v>687</v>
      </c>
      <c r="P273" s="89"/>
      <c r="Q273" s="323" t="s">
        <v>2862</v>
      </c>
      <c r="R273" s="323" t="s">
        <v>2883</v>
      </c>
      <c r="S273" s="324" t="s">
        <v>2884</v>
      </c>
      <c r="T273" s="324" t="s">
        <v>3675</v>
      </c>
      <c r="U273" s="300" t="s">
        <v>4931</v>
      </c>
      <c r="V273" s="300" t="s">
        <v>2886</v>
      </c>
      <c r="W273" s="313" t="s">
        <v>219</v>
      </c>
      <c r="AA273" s="314">
        <f>IF(OR(J273="Fail",ISBLANK(J273)),INDEX('Issue Code Table'!C:C,MATCH(N:N,'Issue Code Table'!A:A,0)),IF(M273="Critical",6,IF(M273="Significant",5,IF(M273="Moderate",3,2))))</f>
        <v>5</v>
      </c>
    </row>
    <row r="274" spans="1:27" s="73" customFormat="1" ht="162.5" x14ac:dyDescent="0.25">
      <c r="A274" s="298" t="s">
        <v>5936</v>
      </c>
      <c r="B274" s="299" t="s">
        <v>1550</v>
      </c>
      <c r="C274" s="300" t="s">
        <v>1551</v>
      </c>
      <c r="D274" s="300" t="s">
        <v>193</v>
      </c>
      <c r="E274" s="300" t="s">
        <v>4933</v>
      </c>
      <c r="F274" s="300" t="s">
        <v>4934</v>
      </c>
      <c r="G274" s="300" t="s">
        <v>4935</v>
      </c>
      <c r="H274" s="300" t="s">
        <v>2891</v>
      </c>
      <c r="I274" s="301"/>
      <c r="J274" s="331"/>
      <c r="K274" s="331" t="s">
        <v>2892</v>
      </c>
      <c r="L274" s="331"/>
      <c r="M274" s="305" t="s">
        <v>199</v>
      </c>
      <c r="N274" s="306" t="s">
        <v>2893</v>
      </c>
      <c r="O274" s="307" t="s">
        <v>2894</v>
      </c>
      <c r="P274" s="89"/>
      <c r="Q274" s="323" t="s">
        <v>2895</v>
      </c>
      <c r="R274" s="323" t="s">
        <v>2896</v>
      </c>
      <c r="S274" s="324" t="s">
        <v>2897</v>
      </c>
      <c r="T274" s="324" t="s">
        <v>4936</v>
      </c>
      <c r="U274" s="300" t="s">
        <v>4937</v>
      </c>
      <c r="V274" s="300" t="s">
        <v>5937</v>
      </c>
      <c r="W274" s="324"/>
      <c r="AA274" s="314">
        <f>IF(OR(J274="Fail",ISBLANK(J274)),INDEX('Issue Code Table'!C:C,MATCH(N:N,'Issue Code Table'!A:A,0)),IF(M274="Critical",6,IF(M274="Significant",5,IF(M274="Moderate",3,2))))</f>
        <v>4</v>
      </c>
    </row>
    <row r="275" spans="1:27" s="73" customFormat="1" ht="87.5" x14ac:dyDescent="0.25">
      <c r="A275" s="298" t="s">
        <v>5938</v>
      </c>
      <c r="B275" s="299" t="s">
        <v>191</v>
      </c>
      <c r="C275" s="300" t="s">
        <v>192</v>
      </c>
      <c r="D275" s="300" t="s">
        <v>193</v>
      </c>
      <c r="E275" s="300" t="s">
        <v>4939</v>
      </c>
      <c r="F275" s="300" t="s">
        <v>4940</v>
      </c>
      <c r="G275" s="300" t="s">
        <v>4941</v>
      </c>
      <c r="H275" s="300" t="s">
        <v>2904</v>
      </c>
      <c r="I275" s="301"/>
      <c r="J275" s="331"/>
      <c r="K275" s="331" t="s">
        <v>2905</v>
      </c>
      <c r="L275" s="331"/>
      <c r="M275" s="305" t="s">
        <v>199</v>
      </c>
      <c r="N275" s="306" t="s">
        <v>665</v>
      </c>
      <c r="O275" s="307" t="s">
        <v>666</v>
      </c>
      <c r="P275" s="89"/>
      <c r="Q275" s="323" t="s">
        <v>2906</v>
      </c>
      <c r="R275" s="323" t="s">
        <v>2907</v>
      </c>
      <c r="S275" s="324" t="s">
        <v>2908</v>
      </c>
      <c r="T275" s="324" t="s">
        <v>4942</v>
      </c>
      <c r="U275" s="300" t="s">
        <v>4943</v>
      </c>
      <c r="V275" s="300" t="s">
        <v>2910</v>
      </c>
      <c r="W275" s="324"/>
      <c r="AA275" s="314">
        <f>IF(OR(J275="Fail",ISBLANK(J275)),INDEX('Issue Code Table'!C:C,MATCH(N:N,'Issue Code Table'!A:A,0)),IF(M275="Critical",6,IF(M275="Significant",5,IF(M275="Moderate",3,2))))</f>
        <v>4</v>
      </c>
    </row>
    <row r="276" spans="1:27" s="73" customFormat="1" ht="187.5" x14ac:dyDescent="0.25">
      <c r="A276" s="298" t="s">
        <v>5939</v>
      </c>
      <c r="B276" s="332" t="s">
        <v>1105</v>
      </c>
      <c r="C276" s="300" t="s">
        <v>1106</v>
      </c>
      <c r="D276" s="300" t="s">
        <v>193</v>
      </c>
      <c r="E276" s="300" t="s">
        <v>3154</v>
      </c>
      <c r="F276" s="300" t="s">
        <v>4945</v>
      </c>
      <c r="G276" s="300" t="s">
        <v>4946</v>
      </c>
      <c r="H276" s="300" t="s">
        <v>3157</v>
      </c>
      <c r="I276" s="301"/>
      <c r="J276" s="331"/>
      <c r="K276" s="331" t="s">
        <v>3158</v>
      </c>
      <c r="L276" s="331"/>
      <c r="M276" s="305" t="s">
        <v>159</v>
      </c>
      <c r="N276" s="306" t="s">
        <v>686</v>
      </c>
      <c r="O276" s="307" t="s">
        <v>687</v>
      </c>
      <c r="P276" s="89"/>
      <c r="Q276" s="323" t="s">
        <v>2917</v>
      </c>
      <c r="R276" s="323" t="s">
        <v>4947</v>
      </c>
      <c r="S276" s="324" t="s">
        <v>3161</v>
      </c>
      <c r="T276" s="324" t="s">
        <v>4948</v>
      </c>
      <c r="U276" s="300" t="s">
        <v>4949</v>
      </c>
      <c r="V276" s="300" t="s">
        <v>4950</v>
      </c>
      <c r="W276" s="313" t="s">
        <v>219</v>
      </c>
      <c r="AA276" s="314">
        <f>IF(OR(J276="Fail",ISBLANK(J276)),INDEX('Issue Code Table'!C:C,MATCH(N:N,'Issue Code Table'!A:A,0)),IF(M276="Critical",6,IF(M276="Significant",5,IF(M276="Moderate",3,2))))</f>
        <v>5</v>
      </c>
    </row>
    <row r="277" spans="1:27" s="73" customFormat="1" ht="100" x14ac:dyDescent="0.25">
      <c r="A277" s="298" t="s">
        <v>5940</v>
      </c>
      <c r="B277" s="299" t="s">
        <v>4952</v>
      </c>
      <c r="C277" s="300" t="s">
        <v>4953</v>
      </c>
      <c r="D277" s="300" t="s">
        <v>193</v>
      </c>
      <c r="E277" s="300" t="s">
        <v>4954</v>
      </c>
      <c r="F277" s="300" t="s">
        <v>4955</v>
      </c>
      <c r="G277" s="300" t="s">
        <v>4956</v>
      </c>
      <c r="H277" s="300" t="s">
        <v>3168</v>
      </c>
      <c r="I277" s="301"/>
      <c r="J277" s="331"/>
      <c r="K277" s="331" t="s">
        <v>4957</v>
      </c>
      <c r="L277" s="331"/>
      <c r="M277" s="305" t="s">
        <v>159</v>
      </c>
      <c r="N277" s="306" t="s">
        <v>686</v>
      </c>
      <c r="O277" s="307" t="s">
        <v>687</v>
      </c>
      <c r="P277" s="89"/>
      <c r="Q277" s="323" t="s">
        <v>2917</v>
      </c>
      <c r="R277" s="323" t="s">
        <v>4958</v>
      </c>
      <c r="S277" s="324" t="s">
        <v>4959</v>
      </c>
      <c r="T277" s="324" t="s">
        <v>3675</v>
      </c>
      <c r="U277" s="300" t="s">
        <v>4960</v>
      </c>
      <c r="V277" s="300" t="s">
        <v>4961</v>
      </c>
      <c r="W277" s="313" t="s">
        <v>219</v>
      </c>
      <c r="AA277" s="314">
        <f>IF(OR(J277="Fail",ISBLANK(J277)),INDEX('Issue Code Table'!C:C,MATCH(N:N,'Issue Code Table'!A:A,0)),IF(M277="Critical",6,IF(M277="Significant",5,IF(M277="Moderate",3,2))))</f>
        <v>5</v>
      </c>
    </row>
    <row r="278" spans="1:27" s="73" customFormat="1" ht="112.5" x14ac:dyDescent="0.25">
      <c r="A278" s="298" t="s">
        <v>5941</v>
      </c>
      <c r="B278" s="299" t="s">
        <v>327</v>
      </c>
      <c r="C278" s="300" t="s">
        <v>328</v>
      </c>
      <c r="D278" s="300" t="s">
        <v>193</v>
      </c>
      <c r="E278" s="300" t="s">
        <v>4963</v>
      </c>
      <c r="F278" s="300" t="s">
        <v>4964</v>
      </c>
      <c r="G278" s="300" t="s">
        <v>4965</v>
      </c>
      <c r="H278" s="300" t="s">
        <v>3178</v>
      </c>
      <c r="I278" s="301"/>
      <c r="J278" s="331"/>
      <c r="K278" s="331" t="s">
        <v>3179</v>
      </c>
      <c r="L278" s="331"/>
      <c r="M278" s="305" t="s">
        <v>159</v>
      </c>
      <c r="N278" s="306" t="s">
        <v>686</v>
      </c>
      <c r="O278" s="307" t="s">
        <v>687</v>
      </c>
      <c r="P278" s="89"/>
      <c r="Q278" s="323" t="s">
        <v>4966</v>
      </c>
      <c r="R278" s="323" t="s">
        <v>4967</v>
      </c>
      <c r="S278" s="324" t="s">
        <v>4968</v>
      </c>
      <c r="T278" s="324" t="s">
        <v>3675</v>
      </c>
      <c r="U278" s="300" t="s">
        <v>4969</v>
      </c>
      <c r="V278" s="300" t="s">
        <v>4970</v>
      </c>
      <c r="W278" s="313" t="s">
        <v>219</v>
      </c>
      <c r="AA278" s="314">
        <f>IF(OR(J278="Fail",ISBLANK(J278)),INDEX('Issue Code Table'!C:C,MATCH(N:N,'Issue Code Table'!A:A,0)),IF(M278="Critical",6,IF(M278="Significant",5,IF(M278="Moderate",3,2))))</f>
        <v>5</v>
      </c>
    </row>
    <row r="279" spans="1:27" s="73" customFormat="1" ht="112.5" x14ac:dyDescent="0.25">
      <c r="A279" s="298" t="s">
        <v>5942</v>
      </c>
      <c r="B279" s="299" t="s">
        <v>4952</v>
      </c>
      <c r="C279" s="300" t="s">
        <v>4953</v>
      </c>
      <c r="D279" s="300" t="s">
        <v>193</v>
      </c>
      <c r="E279" s="300" t="s">
        <v>4972</v>
      </c>
      <c r="F279" s="300" t="s">
        <v>4973</v>
      </c>
      <c r="G279" s="300" t="s">
        <v>4974</v>
      </c>
      <c r="H279" s="300" t="s">
        <v>3221</v>
      </c>
      <c r="I279" s="301"/>
      <c r="J279" s="331"/>
      <c r="K279" s="331" t="s">
        <v>3222</v>
      </c>
      <c r="L279" s="331"/>
      <c r="M279" s="305" t="s">
        <v>159</v>
      </c>
      <c r="N279" s="306" t="s">
        <v>686</v>
      </c>
      <c r="O279" s="307" t="s">
        <v>687</v>
      </c>
      <c r="P279" s="89"/>
      <c r="Q279" s="323" t="s">
        <v>4975</v>
      </c>
      <c r="R279" s="323" t="s">
        <v>4976</v>
      </c>
      <c r="S279" s="324" t="s">
        <v>3225</v>
      </c>
      <c r="T279" s="324" t="s">
        <v>4977</v>
      </c>
      <c r="U279" s="300" t="s">
        <v>4978</v>
      </c>
      <c r="V279" s="300" t="s">
        <v>4979</v>
      </c>
      <c r="W279" s="313" t="s">
        <v>219</v>
      </c>
      <c r="AA279" s="314">
        <f>IF(OR(J279="Fail",ISBLANK(J279)),INDEX('Issue Code Table'!C:C,MATCH(N:N,'Issue Code Table'!A:A,0)),IF(M279="Critical",6,IF(M279="Significant",5,IF(M279="Moderate",3,2))))</f>
        <v>5</v>
      </c>
    </row>
    <row r="280" spans="1:27" s="73" customFormat="1" ht="409.5" x14ac:dyDescent="0.25">
      <c r="A280" s="298" t="s">
        <v>5943</v>
      </c>
      <c r="B280" s="299" t="s">
        <v>4952</v>
      </c>
      <c r="C280" s="300" t="s">
        <v>4953</v>
      </c>
      <c r="D280" s="300" t="s">
        <v>193</v>
      </c>
      <c r="E280" s="300" t="s">
        <v>3229</v>
      </c>
      <c r="F280" s="300" t="s">
        <v>4981</v>
      </c>
      <c r="G280" s="300" t="s">
        <v>4982</v>
      </c>
      <c r="H280" s="300" t="s">
        <v>3232</v>
      </c>
      <c r="I280" s="301"/>
      <c r="J280" s="331"/>
      <c r="K280" s="331" t="s">
        <v>3233</v>
      </c>
      <c r="L280" s="331"/>
      <c r="M280" s="305" t="s">
        <v>159</v>
      </c>
      <c r="N280" s="306" t="s">
        <v>686</v>
      </c>
      <c r="O280" s="307" t="s">
        <v>687</v>
      </c>
      <c r="P280" s="89"/>
      <c r="Q280" s="323" t="s">
        <v>4975</v>
      </c>
      <c r="R280" s="323" t="s">
        <v>4983</v>
      </c>
      <c r="S280" s="324" t="s">
        <v>3225</v>
      </c>
      <c r="T280" s="324" t="s">
        <v>4977</v>
      </c>
      <c r="U280" s="300" t="s">
        <v>4984</v>
      </c>
      <c r="V280" s="300" t="s">
        <v>5944</v>
      </c>
      <c r="W280" s="313" t="s">
        <v>219</v>
      </c>
      <c r="AA280" s="314">
        <f>IF(OR(J280="Fail",ISBLANK(J280)),INDEX('Issue Code Table'!C:C,MATCH(N:N,'Issue Code Table'!A:A,0)),IF(M280="Critical",6,IF(M280="Significant",5,IF(M280="Moderate",3,2))))</f>
        <v>5</v>
      </c>
    </row>
    <row r="281" spans="1:27" s="73" customFormat="1" ht="162.5" x14ac:dyDescent="0.25">
      <c r="A281" s="298" t="s">
        <v>5945</v>
      </c>
      <c r="B281" s="299" t="s">
        <v>4952</v>
      </c>
      <c r="C281" s="300" t="s">
        <v>4953</v>
      </c>
      <c r="D281" s="300" t="s">
        <v>193</v>
      </c>
      <c r="E281" s="300" t="s">
        <v>3238</v>
      </c>
      <c r="F281" s="300" t="s">
        <v>4987</v>
      </c>
      <c r="G281" s="300" t="s">
        <v>4988</v>
      </c>
      <c r="H281" s="300" t="s">
        <v>3241</v>
      </c>
      <c r="I281" s="301"/>
      <c r="J281" s="331"/>
      <c r="K281" s="331" t="s">
        <v>3242</v>
      </c>
      <c r="L281" s="331"/>
      <c r="M281" s="305" t="s">
        <v>199</v>
      </c>
      <c r="N281" s="306" t="s">
        <v>342</v>
      </c>
      <c r="O281" s="307" t="s">
        <v>343</v>
      </c>
      <c r="P281" s="89"/>
      <c r="Q281" s="323" t="s">
        <v>4989</v>
      </c>
      <c r="R281" s="323" t="s">
        <v>4990</v>
      </c>
      <c r="S281" s="324" t="s">
        <v>3245</v>
      </c>
      <c r="T281" s="324" t="s">
        <v>4991</v>
      </c>
      <c r="U281" s="300" t="s">
        <v>4992</v>
      </c>
      <c r="V281" s="299" t="s">
        <v>5946</v>
      </c>
      <c r="W281" s="324"/>
      <c r="AA281" s="314">
        <f>IF(OR(J281="Fail",ISBLANK(J281)),INDEX('Issue Code Table'!C:C,MATCH(N:N,'Issue Code Table'!A:A,0)),IF(M281="Critical",6,IF(M281="Significant",5,IF(M281="Moderate",3,2))))</f>
        <v>4</v>
      </c>
    </row>
    <row r="282" spans="1:27" s="73" customFormat="1" ht="100" x14ac:dyDescent="0.25">
      <c r="A282" s="298" t="s">
        <v>5947</v>
      </c>
      <c r="B282" s="332" t="s">
        <v>4952</v>
      </c>
      <c r="C282" s="300" t="s">
        <v>4953</v>
      </c>
      <c r="D282" s="300" t="s">
        <v>193</v>
      </c>
      <c r="E282" s="300" t="s">
        <v>4994</v>
      </c>
      <c r="F282" s="300" t="s">
        <v>4995</v>
      </c>
      <c r="G282" s="300" t="s">
        <v>4996</v>
      </c>
      <c r="H282" s="300" t="s">
        <v>4997</v>
      </c>
      <c r="I282" s="301"/>
      <c r="J282" s="331"/>
      <c r="K282" s="331" t="s">
        <v>4998</v>
      </c>
      <c r="L282" s="331"/>
      <c r="M282" s="305" t="s">
        <v>159</v>
      </c>
      <c r="N282" s="306" t="s">
        <v>686</v>
      </c>
      <c r="O282" s="307" t="s">
        <v>687</v>
      </c>
      <c r="P282" s="89"/>
      <c r="Q282" s="323" t="s">
        <v>4999</v>
      </c>
      <c r="R282" s="323" t="s">
        <v>5000</v>
      </c>
      <c r="S282" s="324" t="s">
        <v>5001</v>
      </c>
      <c r="T282" s="324" t="s">
        <v>3675</v>
      </c>
      <c r="U282" s="300" t="s">
        <v>5002</v>
      </c>
      <c r="V282" s="300" t="s">
        <v>5003</v>
      </c>
      <c r="W282" s="313" t="s">
        <v>219</v>
      </c>
      <c r="AA282" s="314">
        <f>IF(OR(J282="Fail",ISBLANK(J282)),INDEX('Issue Code Table'!C:C,MATCH(N:N,'Issue Code Table'!A:A,0)),IF(M282="Critical",6,IF(M282="Significant",5,IF(M282="Moderate",3,2))))</f>
        <v>5</v>
      </c>
    </row>
    <row r="283" spans="1:27" s="73" customFormat="1" ht="100" x14ac:dyDescent="0.25">
      <c r="A283" s="298" t="s">
        <v>5948</v>
      </c>
      <c r="B283" s="332" t="s">
        <v>4952</v>
      </c>
      <c r="C283" s="300" t="s">
        <v>4953</v>
      </c>
      <c r="D283" s="300" t="s">
        <v>193</v>
      </c>
      <c r="E283" s="300" t="s">
        <v>5005</v>
      </c>
      <c r="F283" s="300" t="s">
        <v>5006</v>
      </c>
      <c r="G283" s="300" t="s">
        <v>5007</v>
      </c>
      <c r="H283" s="300" t="s">
        <v>5008</v>
      </c>
      <c r="I283" s="301"/>
      <c r="J283" s="331"/>
      <c r="K283" s="331" t="s">
        <v>5009</v>
      </c>
      <c r="L283" s="331"/>
      <c r="M283" s="305" t="s">
        <v>159</v>
      </c>
      <c r="N283" s="306" t="s">
        <v>686</v>
      </c>
      <c r="O283" s="307" t="s">
        <v>687</v>
      </c>
      <c r="P283" s="89"/>
      <c r="Q283" s="323" t="s">
        <v>4999</v>
      </c>
      <c r="R283" s="323" t="s">
        <v>5010</v>
      </c>
      <c r="S283" s="324" t="s">
        <v>5001</v>
      </c>
      <c r="T283" s="324" t="s">
        <v>3675</v>
      </c>
      <c r="U283" s="300" t="s">
        <v>5011</v>
      </c>
      <c r="V283" s="300" t="s">
        <v>5012</v>
      </c>
      <c r="W283" s="313" t="s">
        <v>219</v>
      </c>
      <c r="AA283" s="314">
        <f>IF(OR(J283="Fail",ISBLANK(J283)),INDEX('Issue Code Table'!C:C,MATCH(N:N,'Issue Code Table'!A:A,0)),IF(M283="Critical",6,IF(M283="Significant",5,IF(M283="Moderate",3,2))))</f>
        <v>5</v>
      </c>
    </row>
    <row r="284" spans="1:27" s="73" customFormat="1" ht="100" x14ac:dyDescent="0.25">
      <c r="A284" s="298" t="s">
        <v>5949</v>
      </c>
      <c r="B284" s="299" t="s">
        <v>4952</v>
      </c>
      <c r="C284" s="300" t="s">
        <v>4953</v>
      </c>
      <c r="D284" s="300" t="s">
        <v>193</v>
      </c>
      <c r="E284" s="300" t="s">
        <v>5014</v>
      </c>
      <c r="F284" s="300" t="s">
        <v>5015</v>
      </c>
      <c r="G284" s="300" t="s">
        <v>5016</v>
      </c>
      <c r="H284" s="300" t="s">
        <v>3189</v>
      </c>
      <c r="I284" s="301"/>
      <c r="J284" s="331"/>
      <c r="K284" s="331" t="s">
        <v>3190</v>
      </c>
      <c r="L284" s="331"/>
      <c r="M284" s="305" t="s">
        <v>159</v>
      </c>
      <c r="N284" s="306" t="s">
        <v>686</v>
      </c>
      <c r="O284" s="307" t="s">
        <v>687</v>
      </c>
      <c r="P284" s="89"/>
      <c r="Q284" s="323" t="s">
        <v>4999</v>
      </c>
      <c r="R284" s="323" t="s">
        <v>5017</v>
      </c>
      <c r="S284" s="324" t="s">
        <v>5001</v>
      </c>
      <c r="T284" s="324" t="s">
        <v>3675</v>
      </c>
      <c r="U284" s="300" t="s">
        <v>5018</v>
      </c>
      <c r="V284" s="311" t="s">
        <v>5019</v>
      </c>
      <c r="W284" s="313" t="s">
        <v>219</v>
      </c>
      <c r="AA284" s="314">
        <f>IF(OR(J284="Fail",ISBLANK(J284)),INDEX('Issue Code Table'!C:C,MATCH(N:N,'Issue Code Table'!A:A,0)),IF(M284="Critical",6,IF(M284="Significant",5,IF(M284="Moderate",3,2))))</f>
        <v>5</v>
      </c>
    </row>
    <row r="285" spans="1:27" s="73" customFormat="1" ht="100" x14ac:dyDescent="0.25">
      <c r="A285" s="298" t="s">
        <v>5950</v>
      </c>
      <c r="B285" s="299" t="s">
        <v>4952</v>
      </c>
      <c r="C285" s="300" t="s">
        <v>4953</v>
      </c>
      <c r="D285" s="300" t="s">
        <v>193</v>
      </c>
      <c r="E285" s="300" t="s">
        <v>5021</v>
      </c>
      <c r="F285" s="300" t="s">
        <v>5022</v>
      </c>
      <c r="G285" s="300" t="s">
        <v>5023</v>
      </c>
      <c r="H285" s="300" t="s">
        <v>3200</v>
      </c>
      <c r="I285" s="301"/>
      <c r="J285" s="331"/>
      <c r="K285" s="331" t="s">
        <v>3201</v>
      </c>
      <c r="L285" s="331"/>
      <c r="M285" s="305" t="s">
        <v>159</v>
      </c>
      <c r="N285" s="306" t="s">
        <v>686</v>
      </c>
      <c r="O285" s="307" t="s">
        <v>687</v>
      </c>
      <c r="P285" s="89"/>
      <c r="Q285" s="323" t="s">
        <v>2958</v>
      </c>
      <c r="R285" s="323" t="s">
        <v>5024</v>
      </c>
      <c r="S285" s="324" t="s">
        <v>3204</v>
      </c>
      <c r="T285" s="324" t="s">
        <v>5025</v>
      </c>
      <c r="U285" s="300" t="s">
        <v>5026</v>
      </c>
      <c r="V285" s="311" t="s">
        <v>5951</v>
      </c>
      <c r="W285" s="313" t="s">
        <v>219</v>
      </c>
      <c r="AA285" s="314">
        <f>IF(OR(J285="Fail",ISBLANK(J285)),INDEX('Issue Code Table'!C:C,MATCH(N:N,'Issue Code Table'!A:A,0)),IF(M285="Critical",6,IF(M285="Significant",5,IF(M285="Moderate",3,2))))</f>
        <v>5</v>
      </c>
    </row>
    <row r="286" spans="1:27" s="73" customFormat="1" ht="112.5" x14ac:dyDescent="0.25">
      <c r="A286" s="298" t="s">
        <v>5952</v>
      </c>
      <c r="B286" s="299" t="s">
        <v>4952</v>
      </c>
      <c r="C286" s="300" t="s">
        <v>4953</v>
      </c>
      <c r="D286" s="300" t="s">
        <v>193</v>
      </c>
      <c r="E286" s="300" t="s">
        <v>5029</v>
      </c>
      <c r="F286" s="300" t="s">
        <v>5030</v>
      </c>
      <c r="G286" s="300" t="s">
        <v>5031</v>
      </c>
      <c r="H286" s="300" t="s">
        <v>3211</v>
      </c>
      <c r="I286" s="301"/>
      <c r="J286" s="331"/>
      <c r="K286" s="331" t="s">
        <v>3212</v>
      </c>
      <c r="L286" s="331"/>
      <c r="M286" s="305" t="s">
        <v>159</v>
      </c>
      <c r="N286" s="306" t="s">
        <v>686</v>
      </c>
      <c r="O286" s="307" t="s">
        <v>687</v>
      </c>
      <c r="P286" s="89"/>
      <c r="Q286" s="323" t="s">
        <v>2958</v>
      </c>
      <c r="R286" s="323" t="s">
        <v>5032</v>
      </c>
      <c r="S286" s="324" t="s">
        <v>5033</v>
      </c>
      <c r="T286" s="324" t="s">
        <v>5034</v>
      </c>
      <c r="U286" s="300" t="s">
        <v>5035</v>
      </c>
      <c r="V286" s="311" t="s">
        <v>5953</v>
      </c>
      <c r="W286" s="313" t="s">
        <v>219</v>
      </c>
      <c r="AA286" s="314">
        <f>IF(OR(J286="Fail",ISBLANK(J286)),INDEX('Issue Code Table'!C:C,MATCH(N:N,'Issue Code Table'!A:A,0)),IF(M286="Critical",6,IF(M286="Significant",5,IF(M286="Moderate",3,2))))</f>
        <v>5</v>
      </c>
    </row>
    <row r="287" spans="1:27" s="73" customFormat="1" ht="362.5" x14ac:dyDescent="0.25">
      <c r="A287" s="298" t="s">
        <v>5954</v>
      </c>
      <c r="B287" s="299" t="s">
        <v>1550</v>
      </c>
      <c r="C287" s="300" t="s">
        <v>1551</v>
      </c>
      <c r="D287" s="300" t="s">
        <v>193</v>
      </c>
      <c r="E287" s="300" t="s">
        <v>5081</v>
      </c>
      <c r="F287" s="300" t="s">
        <v>5082</v>
      </c>
      <c r="G287" s="300" t="s">
        <v>5083</v>
      </c>
      <c r="H287" s="300" t="s">
        <v>2966</v>
      </c>
      <c r="I287" s="301"/>
      <c r="J287" s="331"/>
      <c r="K287" s="303" t="s">
        <v>2967</v>
      </c>
      <c r="L287" s="333"/>
      <c r="M287" s="305" t="s">
        <v>199</v>
      </c>
      <c r="N287" s="306" t="s">
        <v>2893</v>
      </c>
      <c r="O287" s="307" t="s">
        <v>2894</v>
      </c>
      <c r="P287" s="89"/>
      <c r="Q287" s="323" t="s">
        <v>5955</v>
      </c>
      <c r="R287" s="323" t="s">
        <v>5956</v>
      </c>
      <c r="S287" s="324" t="s">
        <v>2970</v>
      </c>
      <c r="T287" s="324" t="s">
        <v>5086</v>
      </c>
      <c r="U287" s="300" t="s">
        <v>5087</v>
      </c>
      <c r="V287" s="311" t="s">
        <v>2972</v>
      </c>
      <c r="W287" s="313"/>
      <c r="AA287" s="314">
        <f>IF(OR(J287="Fail",ISBLANK(J287)),INDEX('Issue Code Table'!C:C,MATCH(N:N,'Issue Code Table'!A:A,0)),IF(M287="Critical",6,IF(M287="Significant",5,IF(M287="Moderate",3,2))))</f>
        <v>4</v>
      </c>
    </row>
    <row r="288" spans="1:27" s="73" customFormat="1" ht="125" x14ac:dyDescent="0.25">
      <c r="A288" s="298" t="s">
        <v>5957</v>
      </c>
      <c r="B288" s="299" t="s">
        <v>191</v>
      </c>
      <c r="C288" s="300" t="s">
        <v>192</v>
      </c>
      <c r="D288" s="300" t="s">
        <v>193</v>
      </c>
      <c r="E288" s="300" t="s">
        <v>5089</v>
      </c>
      <c r="F288" s="300" t="s">
        <v>5090</v>
      </c>
      <c r="G288" s="300" t="s">
        <v>5091</v>
      </c>
      <c r="H288" s="300" t="s">
        <v>2977</v>
      </c>
      <c r="I288" s="301"/>
      <c r="J288" s="331"/>
      <c r="K288" s="303" t="s">
        <v>2978</v>
      </c>
      <c r="L288" s="333"/>
      <c r="M288" s="305" t="s">
        <v>159</v>
      </c>
      <c r="N288" s="306" t="s">
        <v>1018</v>
      </c>
      <c r="O288" s="307" t="s">
        <v>1019</v>
      </c>
      <c r="P288" s="89"/>
      <c r="Q288" s="323" t="s">
        <v>5958</v>
      </c>
      <c r="R288" s="323" t="s">
        <v>5959</v>
      </c>
      <c r="S288" s="324" t="s">
        <v>2981</v>
      </c>
      <c r="T288" s="324" t="s">
        <v>5094</v>
      </c>
      <c r="U288" s="300" t="s">
        <v>5095</v>
      </c>
      <c r="V288" s="311" t="s">
        <v>2983</v>
      </c>
      <c r="W288" s="313" t="s">
        <v>219</v>
      </c>
      <c r="AA288" s="314">
        <f>IF(OR(J288="Fail",ISBLANK(J288)),INDEX('Issue Code Table'!C:C,MATCH(N:N,'Issue Code Table'!A:A,0)),IF(M288="Critical",6,IF(M288="Significant",5,IF(M288="Moderate",3,2))))</f>
        <v>5</v>
      </c>
    </row>
    <row r="289" spans="1:27" s="73" customFormat="1" ht="162.5" x14ac:dyDescent="0.25">
      <c r="A289" s="298" t="s">
        <v>5960</v>
      </c>
      <c r="B289" s="299" t="s">
        <v>2985</v>
      </c>
      <c r="C289" s="300" t="s">
        <v>2986</v>
      </c>
      <c r="D289" s="300" t="s">
        <v>193</v>
      </c>
      <c r="E289" s="300" t="s">
        <v>5098</v>
      </c>
      <c r="F289" s="300" t="s">
        <v>5099</v>
      </c>
      <c r="G289" s="300" t="s">
        <v>5100</v>
      </c>
      <c r="H289" s="300" t="s">
        <v>2990</v>
      </c>
      <c r="I289" s="301"/>
      <c r="J289" s="331"/>
      <c r="K289" s="303" t="s">
        <v>2991</v>
      </c>
      <c r="L289" s="333"/>
      <c r="M289" s="305" t="s">
        <v>159</v>
      </c>
      <c r="N289" s="306" t="s">
        <v>686</v>
      </c>
      <c r="O289" s="307" t="s">
        <v>687</v>
      </c>
      <c r="P289" s="89"/>
      <c r="Q289" s="323" t="s">
        <v>5961</v>
      </c>
      <c r="R289" s="323" t="s">
        <v>5962</v>
      </c>
      <c r="S289" s="324" t="s">
        <v>2994</v>
      </c>
      <c r="T289" s="324" t="s">
        <v>5103</v>
      </c>
      <c r="U289" s="300" t="s">
        <v>5104</v>
      </c>
      <c r="V289" s="311" t="s">
        <v>2996</v>
      </c>
      <c r="W289" s="313" t="s">
        <v>219</v>
      </c>
      <c r="AA289" s="314">
        <f>IF(OR(J289="Fail",ISBLANK(J289)),INDEX('Issue Code Table'!C:C,MATCH(N:N,'Issue Code Table'!A:A,0)),IF(M289="Critical",6,IF(M289="Significant",5,IF(M289="Moderate",3,2))))</f>
        <v>5</v>
      </c>
    </row>
    <row r="290" spans="1:27" s="73" customFormat="1" ht="112.5" x14ac:dyDescent="0.25">
      <c r="A290" s="298" t="s">
        <v>5963</v>
      </c>
      <c r="B290" s="299" t="s">
        <v>2998</v>
      </c>
      <c r="C290" s="300" t="s">
        <v>2999</v>
      </c>
      <c r="D290" s="300" t="s">
        <v>193</v>
      </c>
      <c r="E290" s="300" t="s">
        <v>5106</v>
      </c>
      <c r="F290" s="300" t="s">
        <v>5107</v>
      </c>
      <c r="G290" s="300" t="s">
        <v>5108</v>
      </c>
      <c r="H290" s="300" t="s">
        <v>3003</v>
      </c>
      <c r="I290" s="301"/>
      <c r="J290" s="331"/>
      <c r="K290" s="303" t="s">
        <v>3004</v>
      </c>
      <c r="L290" s="333"/>
      <c r="M290" s="305" t="s">
        <v>159</v>
      </c>
      <c r="N290" s="306" t="s">
        <v>686</v>
      </c>
      <c r="O290" s="307" t="s">
        <v>3005</v>
      </c>
      <c r="P290" s="89"/>
      <c r="Q290" s="323" t="s">
        <v>5964</v>
      </c>
      <c r="R290" s="323" t="s">
        <v>5965</v>
      </c>
      <c r="S290" s="324" t="s">
        <v>3008</v>
      </c>
      <c r="T290" s="324" t="s">
        <v>5111</v>
      </c>
      <c r="U290" s="300" t="s">
        <v>5112</v>
      </c>
      <c r="V290" s="311" t="s">
        <v>5966</v>
      </c>
      <c r="W290" s="313" t="s">
        <v>219</v>
      </c>
      <c r="AA290" s="314">
        <f>IF(OR(J290="Fail",ISBLANK(J290)),INDEX('Issue Code Table'!C:C,MATCH(N:N,'Issue Code Table'!A:A,0)),IF(M290="Critical",6,IF(M290="Significant",5,IF(M290="Moderate",3,2))))</f>
        <v>5</v>
      </c>
    </row>
    <row r="291" spans="1:27" s="73" customFormat="1" ht="125" x14ac:dyDescent="0.25">
      <c r="A291" s="298" t="s">
        <v>5967</v>
      </c>
      <c r="B291" s="299" t="s">
        <v>2985</v>
      </c>
      <c r="C291" s="300" t="s">
        <v>2986</v>
      </c>
      <c r="D291" s="300" t="s">
        <v>193</v>
      </c>
      <c r="E291" s="300" t="s">
        <v>5114</v>
      </c>
      <c r="F291" s="300" t="s">
        <v>5115</v>
      </c>
      <c r="G291" s="300" t="s">
        <v>5116</v>
      </c>
      <c r="H291" s="300" t="s">
        <v>3015</v>
      </c>
      <c r="I291" s="301"/>
      <c r="J291" s="331"/>
      <c r="K291" s="303" t="s">
        <v>3016</v>
      </c>
      <c r="L291" s="333"/>
      <c r="M291" s="305" t="s">
        <v>159</v>
      </c>
      <c r="N291" s="306" t="s">
        <v>686</v>
      </c>
      <c r="O291" s="307" t="s">
        <v>687</v>
      </c>
      <c r="P291" s="89"/>
      <c r="Q291" s="323" t="s">
        <v>5964</v>
      </c>
      <c r="R291" s="323" t="s">
        <v>5968</v>
      </c>
      <c r="S291" s="324" t="s">
        <v>3018</v>
      </c>
      <c r="T291" s="324" t="s">
        <v>5118</v>
      </c>
      <c r="U291" s="300" t="s">
        <v>5119</v>
      </c>
      <c r="V291" s="311" t="s">
        <v>5969</v>
      </c>
      <c r="W291" s="313" t="s">
        <v>219</v>
      </c>
      <c r="AA291" s="314">
        <f>IF(OR(J291="Fail",ISBLANK(J291)),INDEX('Issue Code Table'!C:C,MATCH(N:N,'Issue Code Table'!A:A,0)),IF(M291="Critical",6,IF(M291="Significant",5,IF(M291="Moderate",3,2))))</f>
        <v>5</v>
      </c>
    </row>
    <row r="292" spans="1:27" s="73" customFormat="1" ht="350" x14ac:dyDescent="0.25">
      <c r="A292" s="298" t="s">
        <v>5970</v>
      </c>
      <c r="B292" s="299" t="s">
        <v>753</v>
      </c>
      <c r="C292" s="300" t="s">
        <v>754</v>
      </c>
      <c r="D292" s="300" t="s">
        <v>193</v>
      </c>
      <c r="E292" s="300" t="s">
        <v>3022</v>
      </c>
      <c r="F292" s="300" t="s">
        <v>5971</v>
      </c>
      <c r="G292" s="300" t="s">
        <v>5123</v>
      </c>
      <c r="H292" s="301" t="s">
        <v>3025</v>
      </c>
      <c r="I292" s="301"/>
      <c r="J292" s="331"/>
      <c r="K292" s="303" t="s">
        <v>3026</v>
      </c>
      <c r="L292" s="333"/>
      <c r="M292" s="305" t="s">
        <v>159</v>
      </c>
      <c r="N292" s="306" t="s">
        <v>186</v>
      </c>
      <c r="O292" s="307" t="s">
        <v>187</v>
      </c>
      <c r="P292" s="89"/>
      <c r="Q292" s="323" t="s">
        <v>5964</v>
      </c>
      <c r="R292" s="323" t="s">
        <v>5972</v>
      </c>
      <c r="S292" s="324" t="s">
        <v>3028</v>
      </c>
      <c r="T292" s="324" t="s">
        <v>5973</v>
      </c>
      <c r="U292" s="300" t="s">
        <v>5126</v>
      </c>
      <c r="V292" s="311" t="s">
        <v>5974</v>
      </c>
      <c r="W292" s="313" t="s">
        <v>219</v>
      </c>
      <c r="AA292" s="314">
        <f>IF(OR(J292="Fail",ISBLANK(J292)),INDEX('Issue Code Table'!C:C,MATCH(N:N,'Issue Code Table'!A:A,0)),IF(M292="Critical",6,IF(M292="Significant",5,IF(M292="Moderate",3,2))))</f>
        <v>6</v>
      </c>
    </row>
    <row r="293" spans="1:27" s="73" customFormat="1" ht="187.5" x14ac:dyDescent="0.25">
      <c r="A293" s="298" t="s">
        <v>5975</v>
      </c>
      <c r="B293" s="299" t="s">
        <v>191</v>
      </c>
      <c r="C293" s="300" t="s">
        <v>192</v>
      </c>
      <c r="D293" s="300" t="s">
        <v>193</v>
      </c>
      <c r="E293" s="300" t="s">
        <v>5128</v>
      </c>
      <c r="F293" s="300" t="s">
        <v>5129</v>
      </c>
      <c r="G293" s="300" t="s">
        <v>5130</v>
      </c>
      <c r="H293" s="300" t="s">
        <v>3035</v>
      </c>
      <c r="I293" s="301"/>
      <c r="J293" s="331"/>
      <c r="K293" s="303" t="s">
        <v>3036</v>
      </c>
      <c r="L293" s="333"/>
      <c r="M293" s="305" t="s">
        <v>199</v>
      </c>
      <c r="N293" s="306" t="s">
        <v>665</v>
      </c>
      <c r="O293" s="307" t="s">
        <v>666</v>
      </c>
      <c r="P293" s="89"/>
      <c r="Q293" s="323" t="s">
        <v>5964</v>
      </c>
      <c r="R293" s="323" t="s">
        <v>5976</v>
      </c>
      <c r="S293" s="324" t="s">
        <v>3038</v>
      </c>
      <c r="T293" s="324" t="s">
        <v>5132</v>
      </c>
      <c r="U293" s="300" t="s">
        <v>5133</v>
      </c>
      <c r="V293" s="311" t="s">
        <v>3040</v>
      </c>
      <c r="W293" s="313"/>
      <c r="AA293" s="314">
        <f>IF(OR(J293="Fail",ISBLANK(J293)),INDEX('Issue Code Table'!C:C,MATCH(N:N,'Issue Code Table'!A:A,0)),IF(M293="Critical",6,IF(M293="Significant",5,IF(M293="Moderate",3,2))))</f>
        <v>4</v>
      </c>
    </row>
    <row r="294" spans="1:27" s="73" customFormat="1" ht="150" x14ac:dyDescent="0.25">
      <c r="A294" s="298" t="s">
        <v>5977</v>
      </c>
      <c r="B294" s="299" t="s">
        <v>753</v>
      </c>
      <c r="C294" s="300" t="s">
        <v>754</v>
      </c>
      <c r="D294" s="300" t="s">
        <v>193</v>
      </c>
      <c r="E294" s="300" t="s">
        <v>3042</v>
      </c>
      <c r="F294" s="300" t="s">
        <v>5135</v>
      </c>
      <c r="G294" s="300" t="s">
        <v>5136</v>
      </c>
      <c r="H294" s="300" t="s">
        <v>3045</v>
      </c>
      <c r="I294" s="301"/>
      <c r="J294" s="331"/>
      <c r="K294" s="303" t="s">
        <v>3046</v>
      </c>
      <c r="L294" s="333"/>
      <c r="M294" s="305" t="s">
        <v>159</v>
      </c>
      <c r="N294" s="306" t="s">
        <v>186</v>
      </c>
      <c r="O294" s="307" t="s">
        <v>187</v>
      </c>
      <c r="P294" s="89"/>
      <c r="Q294" s="323" t="s">
        <v>5964</v>
      </c>
      <c r="R294" s="323" t="s">
        <v>5978</v>
      </c>
      <c r="S294" s="324" t="s">
        <v>3048</v>
      </c>
      <c r="T294" s="324" t="s">
        <v>3675</v>
      </c>
      <c r="U294" s="300" t="s">
        <v>5138</v>
      </c>
      <c r="V294" s="311" t="s">
        <v>3050</v>
      </c>
      <c r="W294" s="313" t="s">
        <v>219</v>
      </c>
      <c r="AA294" s="314">
        <f>IF(OR(J294="Fail",ISBLANK(J294)),INDEX('Issue Code Table'!C:C,MATCH(N:N,'Issue Code Table'!A:A,0)),IF(M294="Critical",6,IF(M294="Significant",5,IF(M294="Moderate",3,2))))</f>
        <v>6</v>
      </c>
    </row>
    <row r="295" spans="1:27" s="73" customFormat="1" ht="100" x14ac:dyDescent="0.25">
      <c r="A295" s="298" t="s">
        <v>5979</v>
      </c>
      <c r="B295" s="299" t="s">
        <v>1105</v>
      </c>
      <c r="C295" s="300" t="s">
        <v>1106</v>
      </c>
      <c r="D295" s="300" t="s">
        <v>193</v>
      </c>
      <c r="E295" s="300" t="s">
        <v>5140</v>
      </c>
      <c r="F295" s="300" t="s">
        <v>5141</v>
      </c>
      <c r="G295" s="300" t="s">
        <v>5142</v>
      </c>
      <c r="H295" s="300" t="s">
        <v>3055</v>
      </c>
      <c r="I295" s="301"/>
      <c r="J295" s="331"/>
      <c r="K295" s="303" t="s">
        <v>3056</v>
      </c>
      <c r="L295" s="333"/>
      <c r="M295" s="305" t="s">
        <v>199</v>
      </c>
      <c r="N295" s="306" t="s">
        <v>1320</v>
      </c>
      <c r="O295" s="307" t="s">
        <v>2116</v>
      </c>
      <c r="P295" s="89"/>
      <c r="Q295" s="323" t="s">
        <v>5980</v>
      </c>
      <c r="R295" s="323" t="s">
        <v>5981</v>
      </c>
      <c r="S295" s="324" t="s">
        <v>3059</v>
      </c>
      <c r="T295" s="324" t="s">
        <v>3675</v>
      </c>
      <c r="U295" s="300" t="s">
        <v>5145</v>
      </c>
      <c r="V295" s="311" t="s">
        <v>5982</v>
      </c>
      <c r="W295" s="313"/>
      <c r="AA295" s="314">
        <f>IF(OR(J295="Fail",ISBLANK(J295)),INDEX('Issue Code Table'!C:C,MATCH(N:N,'Issue Code Table'!A:A,0)),IF(M295="Critical",6,IF(M295="Significant",5,IF(M295="Moderate",3,2))))</f>
        <v>5</v>
      </c>
    </row>
    <row r="296" spans="1:27" s="73" customFormat="1" ht="100" x14ac:dyDescent="0.25">
      <c r="A296" s="298" t="s">
        <v>5983</v>
      </c>
      <c r="B296" s="299" t="s">
        <v>1105</v>
      </c>
      <c r="C296" s="300" t="s">
        <v>1106</v>
      </c>
      <c r="D296" s="300" t="s">
        <v>193</v>
      </c>
      <c r="E296" s="300" t="s">
        <v>5147</v>
      </c>
      <c r="F296" s="300" t="s">
        <v>5148</v>
      </c>
      <c r="G296" s="300" t="s">
        <v>5149</v>
      </c>
      <c r="H296" s="301" t="s">
        <v>3076</v>
      </c>
      <c r="I296" s="301"/>
      <c r="J296" s="331"/>
      <c r="K296" s="303" t="s">
        <v>3077</v>
      </c>
      <c r="L296" s="333"/>
      <c r="M296" s="305" t="s">
        <v>199</v>
      </c>
      <c r="N296" s="306" t="s">
        <v>1320</v>
      </c>
      <c r="O296" s="307" t="s">
        <v>2116</v>
      </c>
      <c r="P296" s="89"/>
      <c r="Q296" s="323" t="s">
        <v>5158</v>
      </c>
      <c r="R296" s="323" t="s">
        <v>5984</v>
      </c>
      <c r="S296" s="324" t="s">
        <v>3080</v>
      </c>
      <c r="T296" s="324" t="s">
        <v>5152</v>
      </c>
      <c r="U296" s="300" t="s">
        <v>5153</v>
      </c>
      <c r="V296" s="311" t="s">
        <v>3082</v>
      </c>
      <c r="W296" s="313"/>
      <c r="AA296" s="314">
        <f>IF(OR(J296="Fail",ISBLANK(J296)),INDEX('Issue Code Table'!C:C,MATCH(N:N,'Issue Code Table'!A:A,0)),IF(M296="Critical",6,IF(M296="Significant",5,IF(M296="Moderate",3,2))))</f>
        <v>5</v>
      </c>
    </row>
    <row r="297" spans="1:27" s="73" customFormat="1" ht="100" x14ac:dyDescent="0.25">
      <c r="A297" s="298" t="s">
        <v>5985</v>
      </c>
      <c r="B297" s="299" t="s">
        <v>1105</v>
      </c>
      <c r="C297" s="300" t="s">
        <v>1106</v>
      </c>
      <c r="D297" s="300" t="s">
        <v>193</v>
      </c>
      <c r="E297" s="300" t="s">
        <v>5155</v>
      </c>
      <c r="F297" s="300" t="s">
        <v>5156</v>
      </c>
      <c r="G297" s="300" t="s">
        <v>5157</v>
      </c>
      <c r="H297" s="300" t="s">
        <v>3087</v>
      </c>
      <c r="I297" s="301"/>
      <c r="J297" s="331"/>
      <c r="K297" s="303" t="s">
        <v>3088</v>
      </c>
      <c r="L297" s="333"/>
      <c r="M297" s="305" t="s">
        <v>159</v>
      </c>
      <c r="N297" s="306" t="s">
        <v>1320</v>
      </c>
      <c r="O297" s="307" t="s">
        <v>2116</v>
      </c>
      <c r="P297" s="89"/>
      <c r="Q297" s="323" t="s">
        <v>5986</v>
      </c>
      <c r="R297" s="323" t="s">
        <v>5987</v>
      </c>
      <c r="S297" s="324" t="s">
        <v>3091</v>
      </c>
      <c r="T297" s="324" t="s">
        <v>5160</v>
      </c>
      <c r="U297" s="300" t="s">
        <v>5161</v>
      </c>
      <c r="V297" s="311" t="s">
        <v>3093</v>
      </c>
      <c r="W297" s="313" t="s">
        <v>219</v>
      </c>
      <c r="AA297" s="314">
        <f>IF(OR(J297="Fail",ISBLANK(J297)),INDEX('Issue Code Table'!C:C,MATCH(N:N,'Issue Code Table'!A:A,0)),IF(M297="Critical",6,IF(M297="Significant",5,IF(M297="Moderate",3,2))))</f>
        <v>5</v>
      </c>
    </row>
    <row r="298" spans="1:27" s="73" customFormat="1" ht="100" x14ac:dyDescent="0.25">
      <c r="A298" s="298" t="s">
        <v>5988</v>
      </c>
      <c r="B298" s="299" t="s">
        <v>1105</v>
      </c>
      <c r="C298" s="300" t="s">
        <v>1106</v>
      </c>
      <c r="D298" s="300" t="s">
        <v>193</v>
      </c>
      <c r="E298" s="300" t="s">
        <v>5163</v>
      </c>
      <c r="F298" s="300" t="s">
        <v>5164</v>
      </c>
      <c r="G298" s="300" t="s">
        <v>5165</v>
      </c>
      <c r="H298" s="300" t="s">
        <v>3088</v>
      </c>
      <c r="I298" s="301"/>
      <c r="J298" s="331"/>
      <c r="K298" s="303" t="s">
        <v>3098</v>
      </c>
      <c r="L298" s="333"/>
      <c r="M298" s="305" t="s">
        <v>199</v>
      </c>
      <c r="N298" s="306" t="s">
        <v>1320</v>
      </c>
      <c r="O298" s="307" t="s">
        <v>2116</v>
      </c>
      <c r="P298" s="89"/>
      <c r="Q298" s="323" t="s">
        <v>5986</v>
      </c>
      <c r="R298" s="323" t="s">
        <v>5989</v>
      </c>
      <c r="S298" s="324" t="s">
        <v>2619</v>
      </c>
      <c r="T298" s="324" t="s">
        <v>5167</v>
      </c>
      <c r="U298" s="300" t="s">
        <v>5168</v>
      </c>
      <c r="V298" s="311" t="s">
        <v>3101</v>
      </c>
      <c r="W298" s="313"/>
      <c r="AA298" s="314">
        <f>IF(OR(J298="Fail",ISBLANK(J298)),INDEX('Issue Code Table'!C:C,MATCH(N:N,'Issue Code Table'!A:A,0)),IF(M298="Critical",6,IF(M298="Significant",5,IF(M298="Moderate",3,2))))</f>
        <v>5</v>
      </c>
    </row>
    <row r="299" spans="1:27" s="73" customFormat="1" ht="100" x14ac:dyDescent="0.25">
      <c r="A299" s="298" t="s">
        <v>5990</v>
      </c>
      <c r="B299" s="299" t="s">
        <v>327</v>
      </c>
      <c r="C299" s="300" t="s">
        <v>328</v>
      </c>
      <c r="D299" s="300" t="s">
        <v>193</v>
      </c>
      <c r="E299" s="300" t="s">
        <v>5170</v>
      </c>
      <c r="F299" s="300" t="s">
        <v>5171</v>
      </c>
      <c r="G299" s="300" t="s">
        <v>5172</v>
      </c>
      <c r="H299" s="300" t="s">
        <v>3106</v>
      </c>
      <c r="I299" s="301"/>
      <c r="J299" s="331"/>
      <c r="K299" s="303" t="s">
        <v>3107</v>
      </c>
      <c r="L299" s="333"/>
      <c r="M299" s="305" t="s">
        <v>159</v>
      </c>
      <c r="N299" s="306" t="s">
        <v>1320</v>
      </c>
      <c r="O299" s="307" t="s">
        <v>2116</v>
      </c>
      <c r="P299" s="89"/>
      <c r="Q299" s="323" t="s">
        <v>5986</v>
      </c>
      <c r="R299" s="323" t="s">
        <v>5991</v>
      </c>
      <c r="S299" s="324" t="s">
        <v>3109</v>
      </c>
      <c r="T299" s="324" t="s">
        <v>3675</v>
      </c>
      <c r="U299" s="300" t="s">
        <v>5174</v>
      </c>
      <c r="V299" s="311" t="s">
        <v>3111</v>
      </c>
      <c r="W299" s="313" t="s">
        <v>219</v>
      </c>
      <c r="AA299" s="314">
        <f>IF(OR(J299="Fail",ISBLANK(J299)),INDEX('Issue Code Table'!C:C,MATCH(N:N,'Issue Code Table'!A:A,0)),IF(M299="Critical",6,IF(M299="Significant",5,IF(M299="Moderate",3,2))))</f>
        <v>5</v>
      </c>
    </row>
    <row r="300" spans="1:27" s="73" customFormat="1" ht="100" x14ac:dyDescent="0.25">
      <c r="A300" s="298" t="s">
        <v>5992</v>
      </c>
      <c r="B300" s="299" t="s">
        <v>1105</v>
      </c>
      <c r="C300" s="300" t="s">
        <v>1106</v>
      </c>
      <c r="D300" s="300" t="s">
        <v>193</v>
      </c>
      <c r="E300" s="300" t="s">
        <v>5176</v>
      </c>
      <c r="F300" s="300" t="s">
        <v>5177</v>
      </c>
      <c r="G300" s="300" t="s">
        <v>5178</v>
      </c>
      <c r="H300" s="300" t="s">
        <v>3116</v>
      </c>
      <c r="I300" s="301"/>
      <c r="J300" s="331"/>
      <c r="K300" s="303" t="s">
        <v>3117</v>
      </c>
      <c r="L300" s="333"/>
      <c r="M300" s="305" t="s">
        <v>199</v>
      </c>
      <c r="N300" s="306" t="s">
        <v>1320</v>
      </c>
      <c r="O300" s="307" t="s">
        <v>2116</v>
      </c>
      <c r="P300" s="89"/>
      <c r="Q300" s="323" t="s">
        <v>5986</v>
      </c>
      <c r="R300" s="323" t="s">
        <v>5993</v>
      </c>
      <c r="S300" s="324" t="s">
        <v>3119</v>
      </c>
      <c r="T300" s="324" t="s">
        <v>5180</v>
      </c>
      <c r="U300" s="300" t="s">
        <v>5181</v>
      </c>
      <c r="V300" s="299" t="s">
        <v>3121</v>
      </c>
      <c r="W300" s="313"/>
      <c r="AA300" s="314">
        <f>IF(OR(J300="Fail",ISBLANK(J300)),INDEX('Issue Code Table'!C:C,MATCH(N:N,'Issue Code Table'!A:A,0)),IF(M300="Critical",6,IF(M300="Significant",5,IF(M300="Moderate",3,2))))</f>
        <v>5</v>
      </c>
    </row>
    <row r="301" spans="1:27" s="73" customFormat="1" ht="100" x14ac:dyDescent="0.25">
      <c r="A301" s="298" t="s">
        <v>5994</v>
      </c>
      <c r="B301" s="299" t="s">
        <v>327</v>
      </c>
      <c r="C301" s="300" t="s">
        <v>328</v>
      </c>
      <c r="D301" s="300" t="s">
        <v>193</v>
      </c>
      <c r="E301" s="300" t="s">
        <v>5183</v>
      </c>
      <c r="F301" s="300" t="s">
        <v>5184</v>
      </c>
      <c r="G301" s="300" t="s">
        <v>5185</v>
      </c>
      <c r="H301" s="300" t="s">
        <v>3126</v>
      </c>
      <c r="I301" s="301"/>
      <c r="J301" s="331"/>
      <c r="K301" s="303" t="s">
        <v>3127</v>
      </c>
      <c r="L301" s="333"/>
      <c r="M301" s="305" t="s">
        <v>159</v>
      </c>
      <c r="N301" s="306" t="s">
        <v>686</v>
      </c>
      <c r="O301" s="307" t="s">
        <v>687</v>
      </c>
      <c r="P301" s="89"/>
      <c r="Q301" s="323" t="s">
        <v>5995</v>
      </c>
      <c r="R301" s="323" t="s">
        <v>5996</v>
      </c>
      <c r="S301" s="324" t="s">
        <v>3130</v>
      </c>
      <c r="T301" s="324" t="s">
        <v>5188</v>
      </c>
      <c r="U301" s="300" t="s">
        <v>5189</v>
      </c>
      <c r="V301" s="311" t="s">
        <v>3132</v>
      </c>
      <c r="W301" s="313" t="s">
        <v>219</v>
      </c>
      <c r="AA301" s="314">
        <f>IF(OR(J301="Fail",ISBLANK(J301)),INDEX('Issue Code Table'!C:C,MATCH(N:N,'Issue Code Table'!A:A,0)),IF(M301="Critical",6,IF(M301="Significant",5,IF(M301="Moderate",3,2))))</f>
        <v>5</v>
      </c>
    </row>
    <row r="302" spans="1:27" s="73" customFormat="1" ht="87.5" x14ac:dyDescent="0.25">
      <c r="A302" s="298" t="s">
        <v>5997</v>
      </c>
      <c r="B302" s="299" t="s">
        <v>152</v>
      </c>
      <c r="C302" s="300" t="s">
        <v>153</v>
      </c>
      <c r="D302" s="300" t="s">
        <v>193</v>
      </c>
      <c r="E302" s="300" t="s">
        <v>5191</v>
      </c>
      <c r="F302" s="300" t="s">
        <v>5192</v>
      </c>
      <c r="G302" s="300" t="s">
        <v>5193</v>
      </c>
      <c r="H302" s="300" t="s">
        <v>3137</v>
      </c>
      <c r="I302" s="301"/>
      <c r="J302" s="331"/>
      <c r="K302" s="303" t="s">
        <v>3138</v>
      </c>
      <c r="L302" s="333"/>
      <c r="M302" s="305" t="s">
        <v>159</v>
      </c>
      <c r="N302" s="306" t="s">
        <v>2400</v>
      </c>
      <c r="O302" s="307" t="s">
        <v>2401</v>
      </c>
      <c r="P302" s="89"/>
      <c r="Q302" s="323" t="s">
        <v>5995</v>
      </c>
      <c r="R302" s="323" t="s">
        <v>5998</v>
      </c>
      <c r="S302" s="324" t="s">
        <v>3140</v>
      </c>
      <c r="T302" s="324" t="s">
        <v>3675</v>
      </c>
      <c r="U302" s="300" t="s">
        <v>5195</v>
      </c>
      <c r="V302" s="311" t="s">
        <v>3142</v>
      </c>
      <c r="W302" s="313" t="s">
        <v>219</v>
      </c>
      <c r="AA302" s="314">
        <f>IF(OR(J302="Fail",ISBLANK(J302)),INDEX('Issue Code Table'!C:C,MATCH(N:N,'Issue Code Table'!A:A,0)),IF(M302="Critical",6,IF(M302="Significant",5,IF(M302="Moderate",3,2))))</f>
        <v>5</v>
      </c>
    </row>
    <row r="303" spans="1:27" s="73" customFormat="1" ht="87.5" x14ac:dyDescent="0.25">
      <c r="A303" s="298" t="s">
        <v>5999</v>
      </c>
      <c r="B303" s="299" t="s">
        <v>152</v>
      </c>
      <c r="C303" s="300" t="s">
        <v>153</v>
      </c>
      <c r="D303" s="300" t="s">
        <v>193</v>
      </c>
      <c r="E303" s="300" t="s">
        <v>5197</v>
      </c>
      <c r="F303" s="300" t="s">
        <v>5198</v>
      </c>
      <c r="G303" s="300" t="s">
        <v>5199</v>
      </c>
      <c r="H303" s="300" t="s">
        <v>3147</v>
      </c>
      <c r="I303" s="301"/>
      <c r="J303" s="331"/>
      <c r="K303" s="303" t="s">
        <v>3148</v>
      </c>
      <c r="L303" s="333"/>
      <c r="M303" s="305" t="s">
        <v>159</v>
      </c>
      <c r="N303" s="306" t="s">
        <v>2400</v>
      </c>
      <c r="O303" s="307" t="s">
        <v>2401</v>
      </c>
      <c r="P303" s="89"/>
      <c r="Q303" s="323" t="s">
        <v>5995</v>
      </c>
      <c r="R303" s="323" t="s">
        <v>6000</v>
      </c>
      <c r="S303" s="324" t="s">
        <v>3150</v>
      </c>
      <c r="T303" s="324" t="s">
        <v>5201</v>
      </c>
      <c r="U303" s="300" t="s">
        <v>5202</v>
      </c>
      <c r="V303" s="311" t="s">
        <v>3152</v>
      </c>
      <c r="W303" s="313" t="s">
        <v>219</v>
      </c>
      <c r="AA303" s="314">
        <f>IF(OR(J303="Fail",ISBLANK(J303)),INDEX('Issue Code Table'!C:C,MATCH(N:N,'Issue Code Table'!A:A,0)),IF(M303="Critical",6,IF(M303="Significant",5,IF(M303="Moderate",3,2))))</f>
        <v>5</v>
      </c>
    </row>
    <row r="304" spans="1:27" s="73" customFormat="1" ht="125" x14ac:dyDescent="0.25">
      <c r="A304" s="298" t="s">
        <v>6001</v>
      </c>
      <c r="B304" s="299" t="s">
        <v>1105</v>
      </c>
      <c r="C304" s="300" t="s">
        <v>1106</v>
      </c>
      <c r="D304" s="300" t="s">
        <v>193</v>
      </c>
      <c r="E304" s="300" t="s">
        <v>3249</v>
      </c>
      <c r="F304" s="300" t="s">
        <v>5204</v>
      </c>
      <c r="G304" s="300" t="s">
        <v>5205</v>
      </c>
      <c r="H304" s="300" t="s">
        <v>3252</v>
      </c>
      <c r="I304" s="318"/>
      <c r="J304" s="331"/>
      <c r="K304" s="303" t="s">
        <v>3253</v>
      </c>
      <c r="L304" s="334"/>
      <c r="M304" s="305" t="s">
        <v>159</v>
      </c>
      <c r="N304" s="306" t="s">
        <v>686</v>
      </c>
      <c r="O304" s="307" t="s">
        <v>687</v>
      </c>
      <c r="P304" s="89"/>
      <c r="Q304" s="323" t="s">
        <v>6002</v>
      </c>
      <c r="R304" s="323" t="s">
        <v>6003</v>
      </c>
      <c r="S304" s="324" t="s">
        <v>5206</v>
      </c>
      <c r="T304" s="324" t="s">
        <v>5207</v>
      </c>
      <c r="U304" s="300" t="s">
        <v>5208</v>
      </c>
      <c r="V304" s="311" t="s">
        <v>3258</v>
      </c>
      <c r="W304" s="313" t="s">
        <v>219</v>
      </c>
      <c r="AA304" s="314">
        <f>IF(OR(J304="Fail",ISBLANK(J304)),INDEX('Issue Code Table'!C:C,MATCH(N:N,'Issue Code Table'!A:A,0)),IF(M304="Critical",6,IF(M304="Significant",5,IF(M304="Moderate",3,2))))</f>
        <v>5</v>
      </c>
    </row>
    <row r="305" spans="1:27" s="73" customFormat="1" ht="100" x14ac:dyDescent="0.25">
      <c r="A305" s="298" t="s">
        <v>6004</v>
      </c>
      <c r="B305" s="299" t="s">
        <v>327</v>
      </c>
      <c r="C305" s="300" t="s">
        <v>328</v>
      </c>
      <c r="D305" s="300" t="s">
        <v>193</v>
      </c>
      <c r="E305" s="300" t="s">
        <v>5210</v>
      </c>
      <c r="F305" s="300" t="s">
        <v>5211</v>
      </c>
      <c r="G305" s="300" t="s">
        <v>5212</v>
      </c>
      <c r="H305" s="300" t="s">
        <v>3263</v>
      </c>
      <c r="I305" s="301"/>
      <c r="J305" s="331"/>
      <c r="K305" s="303" t="s">
        <v>5213</v>
      </c>
      <c r="L305" s="333"/>
      <c r="M305" s="305" t="s">
        <v>159</v>
      </c>
      <c r="N305" s="306" t="s">
        <v>686</v>
      </c>
      <c r="O305" s="307" t="s">
        <v>687</v>
      </c>
      <c r="P305" s="89"/>
      <c r="Q305" s="323" t="s">
        <v>6005</v>
      </c>
      <c r="R305" s="323" t="s">
        <v>6006</v>
      </c>
      <c r="S305" s="324" t="s">
        <v>3267</v>
      </c>
      <c r="T305" s="324" t="s">
        <v>3675</v>
      </c>
      <c r="U305" s="300" t="s">
        <v>5214</v>
      </c>
      <c r="V305" s="311" t="s">
        <v>3269</v>
      </c>
      <c r="W305" s="313" t="s">
        <v>219</v>
      </c>
      <c r="AA305" s="314">
        <f>IF(OR(J305="Fail",ISBLANK(J305)),INDEX('Issue Code Table'!C:C,MATCH(N:N,'Issue Code Table'!A:A,0)),IF(M305="Critical",6,IF(M305="Significant",5,IF(M305="Moderate",3,2))))</f>
        <v>5</v>
      </c>
    </row>
    <row r="306" spans="1:27" s="73" customFormat="1" ht="100" x14ac:dyDescent="0.25">
      <c r="A306" s="298" t="s">
        <v>6007</v>
      </c>
      <c r="B306" s="299" t="s">
        <v>1105</v>
      </c>
      <c r="C306" s="300" t="s">
        <v>1106</v>
      </c>
      <c r="D306" s="300" t="s">
        <v>193</v>
      </c>
      <c r="E306" s="300" t="s">
        <v>5066</v>
      </c>
      <c r="F306" s="300" t="s">
        <v>5216</v>
      </c>
      <c r="G306" s="300" t="s">
        <v>5217</v>
      </c>
      <c r="H306" s="300" t="s">
        <v>3274</v>
      </c>
      <c r="I306" s="301"/>
      <c r="J306" s="331"/>
      <c r="K306" s="303" t="s">
        <v>3275</v>
      </c>
      <c r="L306" s="333"/>
      <c r="M306" s="305" t="s">
        <v>159</v>
      </c>
      <c r="N306" s="306" t="s">
        <v>686</v>
      </c>
      <c r="O306" s="307" t="s">
        <v>687</v>
      </c>
      <c r="P306" s="89"/>
      <c r="Q306" s="323" t="s">
        <v>6005</v>
      </c>
      <c r="R306" s="323" t="s">
        <v>6008</v>
      </c>
      <c r="S306" s="324" t="s">
        <v>3287</v>
      </c>
      <c r="T306" s="324" t="s">
        <v>5218</v>
      </c>
      <c r="U306" s="300" t="s">
        <v>5219</v>
      </c>
      <c r="V306" s="311" t="s">
        <v>5220</v>
      </c>
      <c r="W306" s="313" t="s">
        <v>219</v>
      </c>
      <c r="AA306" s="314">
        <f>IF(OR(J306="Fail",ISBLANK(J306)),INDEX('Issue Code Table'!C:C,MATCH(N:N,'Issue Code Table'!A:A,0)),IF(M306="Critical",6,IF(M306="Significant",5,IF(M306="Moderate",3,2))))</f>
        <v>5</v>
      </c>
    </row>
    <row r="307" spans="1:27" s="73" customFormat="1" ht="87.5" x14ac:dyDescent="0.25">
      <c r="A307" s="298" t="s">
        <v>6009</v>
      </c>
      <c r="B307" s="324" t="s">
        <v>304</v>
      </c>
      <c r="C307" s="300" t="s">
        <v>305</v>
      </c>
      <c r="D307" s="300" t="s">
        <v>193</v>
      </c>
      <c r="E307" s="300" t="s">
        <v>5222</v>
      </c>
      <c r="F307" s="300" t="s">
        <v>5223</v>
      </c>
      <c r="G307" s="300" t="s">
        <v>5224</v>
      </c>
      <c r="H307" s="300" t="s">
        <v>3294</v>
      </c>
      <c r="I307" s="301"/>
      <c r="J307" s="331"/>
      <c r="K307" s="303" t="s">
        <v>3295</v>
      </c>
      <c r="L307" s="333"/>
      <c r="M307" s="305" t="s">
        <v>159</v>
      </c>
      <c r="N307" s="306" t="s">
        <v>1320</v>
      </c>
      <c r="O307" s="307" t="s">
        <v>2116</v>
      </c>
      <c r="P307" s="89"/>
      <c r="Q307" s="323" t="s">
        <v>6010</v>
      </c>
      <c r="R307" s="323" t="s">
        <v>6011</v>
      </c>
      <c r="S307" s="324" t="s">
        <v>3298</v>
      </c>
      <c r="T307" s="324" t="s">
        <v>5225</v>
      </c>
      <c r="U307" s="300" t="s">
        <v>5226</v>
      </c>
      <c r="V307" s="311" t="s">
        <v>3300</v>
      </c>
      <c r="W307" s="313" t="s">
        <v>219</v>
      </c>
      <c r="AA307" s="314">
        <f>IF(OR(J307="Fail",ISBLANK(J307)),INDEX('Issue Code Table'!C:C,MATCH(N:N,'Issue Code Table'!A:A,0)),IF(M307="Critical",6,IF(M307="Significant",5,IF(M307="Moderate",3,2))))</f>
        <v>5</v>
      </c>
    </row>
    <row r="308" spans="1:27" s="73" customFormat="1" ht="100" x14ac:dyDescent="0.25">
      <c r="A308" s="298" t="s">
        <v>6012</v>
      </c>
      <c r="B308" s="299" t="s">
        <v>1105</v>
      </c>
      <c r="C308" s="300" t="s">
        <v>1106</v>
      </c>
      <c r="D308" s="300" t="s">
        <v>193</v>
      </c>
      <c r="E308" s="300" t="s">
        <v>5228</v>
      </c>
      <c r="F308" s="300" t="s">
        <v>5229</v>
      </c>
      <c r="G308" s="300" t="s">
        <v>5230</v>
      </c>
      <c r="H308" s="300" t="s">
        <v>3305</v>
      </c>
      <c r="I308" s="318"/>
      <c r="J308" s="331"/>
      <c r="K308" s="303" t="s">
        <v>3306</v>
      </c>
      <c r="L308" s="334"/>
      <c r="M308" s="305" t="s">
        <v>159</v>
      </c>
      <c r="N308" s="306" t="s">
        <v>686</v>
      </c>
      <c r="O308" s="307" t="s">
        <v>687</v>
      </c>
      <c r="P308" s="89"/>
      <c r="Q308" s="323" t="s">
        <v>3318</v>
      </c>
      <c r="R308" s="323" t="s">
        <v>3329</v>
      </c>
      <c r="S308" s="324" t="s">
        <v>3309</v>
      </c>
      <c r="T308" s="324" t="s">
        <v>5231</v>
      </c>
      <c r="U308" s="300" t="s">
        <v>5232</v>
      </c>
      <c r="V308" s="311" t="s">
        <v>5233</v>
      </c>
      <c r="W308" s="313" t="s">
        <v>219</v>
      </c>
      <c r="AA308" s="314">
        <f>IF(OR(J308="Fail",ISBLANK(J308)),INDEX('Issue Code Table'!C:C,MATCH(N:N,'Issue Code Table'!A:A,0)),IF(M308="Critical",6,IF(M308="Significant",5,IF(M308="Moderate",3,2))))</f>
        <v>5</v>
      </c>
    </row>
    <row r="309" spans="1:27" s="73" customFormat="1" ht="187.5" x14ac:dyDescent="0.25">
      <c r="A309" s="298" t="s">
        <v>6013</v>
      </c>
      <c r="B309" s="324" t="s">
        <v>304</v>
      </c>
      <c r="C309" s="300" t="s">
        <v>305</v>
      </c>
      <c r="D309" s="300" t="s">
        <v>193</v>
      </c>
      <c r="E309" s="300" t="s">
        <v>5235</v>
      </c>
      <c r="F309" s="300" t="s">
        <v>5236</v>
      </c>
      <c r="G309" s="300" t="s">
        <v>5237</v>
      </c>
      <c r="H309" s="300" t="s">
        <v>3316</v>
      </c>
      <c r="I309" s="301"/>
      <c r="J309" s="331"/>
      <c r="K309" s="303" t="s">
        <v>3317</v>
      </c>
      <c r="L309" s="333"/>
      <c r="M309" s="305" t="s">
        <v>159</v>
      </c>
      <c r="N309" s="306" t="s">
        <v>1264</v>
      </c>
      <c r="O309" s="307" t="s">
        <v>1265</v>
      </c>
      <c r="P309" s="89"/>
      <c r="Q309" s="323" t="s">
        <v>3339</v>
      </c>
      <c r="R309" s="323" t="s">
        <v>3340</v>
      </c>
      <c r="S309" s="324" t="s">
        <v>3320</v>
      </c>
      <c r="T309" s="324" t="s">
        <v>3675</v>
      </c>
      <c r="U309" s="300" t="s">
        <v>5238</v>
      </c>
      <c r="V309" s="311" t="s">
        <v>3322</v>
      </c>
      <c r="W309" s="313" t="s">
        <v>219</v>
      </c>
      <c r="AA309" s="314">
        <f>IF(OR(J309="Fail",ISBLANK(J309)),INDEX('Issue Code Table'!C:C,MATCH(N:N,'Issue Code Table'!A:A,0)),IF(M309="Critical",6,IF(M309="Significant",5,IF(M309="Moderate",3,2))))</f>
        <v>5</v>
      </c>
    </row>
    <row r="310" spans="1:27" s="73" customFormat="1" ht="212.5" x14ac:dyDescent="0.25">
      <c r="A310" s="298" t="s">
        <v>6014</v>
      </c>
      <c r="B310" s="324" t="s">
        <v>304</v>
      </c>
      <c r="C310" s="300" t="s">
        <v>305</v>
      </c>
      <c r="D310" s="300" t="s">
        <v>193</v>
      </c>
      <c r="E310" s="300" t="s">
        <v>5240</v>
      </c>
      <c r="F310" s="300" t="s">
        <v>5241</v>
      </c>
      <c r="G310" s="300" t="s">
        <v>5242</v>
      </c>
      <c r="H310" s="300" t="s">
        <v>3327</v>
      </c>
      <c r="I310" s="301"/>
      <c r="J310" s="331"/>
      <c r="K310" s="303" t="s">
        <v>3328</v>
      </c>
      <c r="L310" s="333"/>
      <c r="M310" s="305" t="s">
        <v>159</v>
      </c>
      <c r="N310" s="306" t="s">
        <v>310</v>
      </c>
      <c r="O310" s="307" t="s">
        <v>311</v>
      </c>
      <c r="P310" s="89"/>
      <c r="Q310" s="323" t="s">
        <v>3339</v>
      </c>
      <c r="R310" s="323" t="s">
        <v>6015</v>
      </c>
      <c r="S310" s="324" t="s">
        <v>3330</v>
      </c>
      <c r="T310" s="324" t="s">
        <v>3675</v>
      </c>
      <c r="U310" s="300" t="s">
        <v>5243</v>
      </c>
      <c r="V310" s="311" t="s">
        <v>3332</v>
      </c>
      <c r="W310" s="313" t="s">
        <v>219</v>
      </c>
      <c r="AA310" s="314">
        <f>IF(OR(J310="Fail",ISBLANK(J310)),INDEX('Issue Code Table'!C:C,MATCH(N:N,'Issue Code Table'!A:A,0)),IF(M310="Critical",6,IF(M310="Significant",5,IF(M310="Moderate",3,2))))</f>
        <v>5</v>
      </c>
    </row>
    <row r="311" spans="1:27" s="73" customFormat="1" ht="100" x14ac:dyDescent="0.25">
      <c r="A311" s="298" t="s">
        <v>6016</v>
      </c>
      <c r="B311" s="299" t="s">
        <v>839</v>
      </c>
      <c r="C311" s="299" t="s">
        <v>840</v>
      </c>
      <c r="D311" s="300" t="s">
        <v>193</v>
      </c>
      <c r="E311" s="300" t="s">
        <v>5245</v>
      </c>
      <c r="F311" s="300" t="s">
        <v>5246</v>
      </c>
      <c r="G311" s="300" t="s">
        <v>5247</v>
      </c>
      <c r="H311" s="300" t="s">
        <v>3337</v>
      </c>
      <c r="I311" s="301"/>
      <c r="J311" s="331"/>
      <c r="K311" s="303" t="s">
        <v>3338</v>
      </c>
      <c r="L311" s="333"/>
      <c r="M311" s="305" t="s">
        <v>159</v>
      </c>
      <c r="N311" s="306" t="s">
        <v>686</v>
      </c>
      <c r="O311" s="307" t="s">
        <v>2162</v>
      </c>
      <c r="P311" s="89"/>
      <c r="Q311" s="323" t="s">
        <v>6017</v>
      </c>
      <c r="R311" s="323" t="s">
        <v>6018</v>
      </c>
      <c r="S311" s="324" t="s">
        <v>3341</v>
      </c>
      <c r="T311" s="324" t="s">
        <v>5248</v>
      </c>
      <c r="U311" s="300" t="s">
        <v>5249</v>
      </c>
      <c r="V311" s="311" t="s">
        <v>3343</v>
      </c>
      <c r="W311" s="313" t="s">
        <v>219</v>
      </c>
      <c r="AA311" s="314">
        <f>IF(OR(J311="Fail",ISBLANK(J311)),INDEX('Issue Code Table'!C:C,MATCH(N:N,'Issue Code Table'!A:A,0)),IF(M311="Critical",6,IF(M311="Significant",5,IF(M311="Moderate",3,2))))</f>
        <v>5</v>
      </c>
    </row>
    <row r="312" spans="1:27" s="73" customFormat="1" ht="212.5" x14ac:dyDescent="0.25">
      <c r="A312" s="298" t="s">
        <v>6019</v>
      </c>
      <c r="B312" s="299" t="s">
        <v>1868</v>
      </c>
      <c r="C312" s="300" t="s">
        <v>1869</v>
      </c>
      <c r="D312" s="300" t="s">
        <v>193</v>
      </c>
      <c r="E312" s="300" t="s">
        <v>5251</v>
      </c>
      <c r="F312" s="300" t="s">
        <v>5252</v>
      </c>
      <c r="G312" s="300" t="s">
        <v>5253</v>
      </c>
      <c r="H312" s="300" t="s">
        <v>3348</v>
      </c>
      <c r="I312" s="301"/>
      <c r="J312" s="331"/>
      <c r="K312" s="303" t="s">
        <v>3349</v>
      </c>
      <c r="L312" s="333"/>
      <c r="M312" s="305" t="s">
        <v>199</v>
      </c>
      <c r="N312" s="306" t="s">
        <v>1308</v>
      </c>
      <c r="O312" s="307" t="s">
        <v>1309</v>
      </c>
      <c r="P312" s="89"/>
      <c r="Q312" s="323" t="s">
        <v>6020</v>
      </c>
      <c r="R312" s="323" t="s">
        <v>6021</v>
      </c>
      <c r="S312" s="324" t="s">
        <v>5254</v>
      </c>
      <c r="T312" s="324" t="s">
        <v>5255</v>
      </c>
      <c r="U312" s="300" t="s">
        <v>5256</v>
      </c>
      <c r="V312" s="311" t="s">
        <v>3354</v>
      </c>
      <c r="W312" s="313"/>
      <c r="AA312" s="314">
        <f>IF(OR(J312="Fail",ISBLANK(J312)),INDEX('Issue Code Table'!C:C,MATCH(N:N,'Issue Code Table'!A:A,0)),IF(M312="Critical",6,IF(M312="Significant",5,IF(M312="Moderate",3,2))))</f>
        <v>3</v>
      </c>
    </row>
    <row r="313" spans="1:27" s="73" customFormat="1" ht="100" x14ac:dyDescent="0.25">
      <c r="A313" s="298" t="s">
        <v>6022</v>
      </c>
      <c r="B313" s="299" t="s">
        <v>1868</v>
      </c>
      <c r="C313" s="300" t="s">
        <v>1869</v>
      </c>
      <c r="D313" s="300" t="s">
        <v>193</v>
      </c>
      <c r="E313" s="300" t="s">
        <v>5258</v>
      </c>
      <c r="F313" s="300" t="s">
        <v>5259</v>
      </c>
      <c r="G313" s="300" t="s">
        <v>5260</v>
      </c>
      <c r="H313" s="300" t="s">
        <v>3359</v>
      </c>
      <c r="I313" s="301"/>
      <c r="J313" s="331"/>
      <c r="K313" s="303" t="s">
        <v>3360</v>
      </c>
      <c r="L313" s="333"/>
      <c r="M313" s="305" t="s">
        <v>199</v>
      </c>
      <c r="N313" s="306" t="s">
        <v>1308</v>
      </c>
      <c r="O313" s="307" t="s">
        <v>1309</v>
      </c>
      <c r="P313" s="89"/>
      <c r="Q313" s="323" t="s">
        <v>6020</v>
      </c>
      <c r="R313" s="323" t="s">
        <v>6023</v>
      </c>
      <c r="S313" s="324" t="s">
        <v>5261</v>
      </c>
      <c r="T313" s="324" t="s">
        <v>3675</v>
      </c>
      <c r="U313" s="300" t="s">
        <v>5262</v>
      </c>
      <c r="V313" s="311" t="s">
        <v>3364</v>
      </c>
      <c r="W313" s="313"/>
      <c r="AA313" s="314">
        <f>IF(OR(J313="Fail",ISBLANK(J313)),INDEX('Issue Code Table'!C:C,MATCH(N:N,'Issue Code Table'!A:A,0)),IF(M313="Critical",6,IF(M313="Significant",5,IF(M313="Moderate",3,2))))</f>
        <v>3</v>
      </c>
    </row>
    <row r="314" spans="1:27" s="73" customFormat="1" ht="150" x14ac:dyDescent="0.25">
      <c r="A314" s="298" t="s">
        <v>6024</v>
      </c>
      <c r="B314" s="299" t="s">
        <v>327</v>
      </c>
      <c r="C314" s="300" t="s">
        <v>328</v>
      </c>
      <c r="D314" s="300" t="s">
        <v>193</v>
      </c>
      <c r="E314" s="300" t="s">
        <v>5264</v>
      </c>
      <c r="F314" s="300" t="s">
        <v>5265</v>
      </c>
      <c r="G314" s="300" t="s">
        <v>5266</v>
      </c>
      <c r="H314" s="300" t="s">
        <v>3369</v>
      </c>
      <c r="I314" s="301"/>
      <c r="J314" s="331"/>
      <c r="K314" s="303" t="s">
        <v>3370</v>
      </c>
      <c r="L314" s="333"/>
      <c r="M314" s="305" t="s">
        <v>159</v>
      </c>
      <c r="N314" s="306" t="s">
        <v>760</v>
      </c>
      <c r="O314" s="307" t="s">
        <v>761</v>
      </c>
      <c r="P314" s="89"/>
      <c r="Q314" s="323" t="s">
        <v>6025</v>
      </c>
      <c r="R314" s="323" t="s">
        <v>6026</v>
      </c>
      <c r="S314" s="324" t="s">
        <v>3373</v>
      </c>
      <c r="T314" s="324" t="s">
        <v>3675</v>
      </c>
      <c r="U314" s="300" t="s">
        <v>5267</v>
      </c>
      <c r="V314" s="311" t="s">
        <v>3375</v>
      </c>
      <c r="W314" s="313" t="s">
        <v>219</v>
      </c>
      <c r="AA314" s="314">
        <f>IF(OR(J314="Fail",ISBLANK(J314)),INDEX('Issue Code Table'!C:C,MATCH(N:N,'Issue Code Table'!A:A,0)),IF(M314="Critical",6,IF(M314="Significant",5,IF(M314="Moderate",3,2))))</f>
        <v>6</v>
      </c>
    </row>
    <row r="315" spans="1:27" s="73" customFormat="1" ht="100" x14ac:dyDescent="0.25">
      <c r="A315" s="298" t="s">
        <v>6027</v>
      </c>
      <c r="B315" s="299" t="s">
        <v>711</v>
      </c>
      <c r="C315" s="300" t="s">
        <v>712</v>
      </c>
      <c r="D315" s="300" t="s">
        <v>193</v>
      </c>
      <c r="E315" s="300" t="s">
        <v>5269</v>
      </c>
      <c r="F315" s="300" t="s">
        <v>5270</v>
      </c>
      <c r="G315" s="300" t="s">
        <v>5271</v>
      </c>
      <c r="H315" s="300" t="s">
        <v>3380</v>
      </c>
      <c r="I315" s="301"/>
      <c r="J315" s="331"/>
      <c r="K315" s="303" t="s">
        <v>3381</v>
      </c>
      <c r="L315" s="333"/>
      <c r="M315" s="305" t="s">
        <v>159</v>
      </c>
      <c r="N315" s="306" t="s">
        <v>186</v>
      </c>
      <c r="O315" s="307" t="s">
        <v>187</v>
      </c>
      <c r="P315" s="89"/>
      <c r="Q315" s="323" t="s">
        <v>6025</v>
      </c>
      <c r="R315" s="323" t="s">
        <v>6028</v>
      </c>
      <c r="S315" s="324" t="s">
        <v>3383</v>
      </c>
      <c r="T315" s="324" t="s">
        <v>3675</v>
      </c>
      <c r="U315" s="300" t="s">
        <v>5272</v>
      </c>
      <c r="V315" s="311" t="s">
        <v>3385</v>
      </c>
      <c r="W315" s="313" t="s">
        <v>219</v>
      </c>
      <c r="AA315" s="314">
        <f>IF(OR(J315="Fail",ISBLANK(J315)),INDEX('Issue Code Table'!C:C,MATCH(N:N,'Issue Code Table'!A:A,0)),IF(M315="Critical",6,IF(M315="Significant",5,IF(M315="Moderate",3,2))))</f>
        <v>6</v>
      </c>
    </row>
    <row r="316" spans="1:27" s="73" customFormat="1" ht="87.5" x14ac:dyDescent="0.25">
      <c r="A316" s="298" t="s">
        <v>6029</v>
      </c>
      <c r="B316" s="299" t="s">
        <v>327</v>
      </c>
      <c r="C316" s="300" t="s">
        <v>328</v>
      </c>
      <c r="D316" s="300" t="s">
        <v>193</v>
      </c>
      <c r="E316" s="300" t="s">
        <v>5274</v>
      </c>
      <c r="F316" s="300" t="s">
        <v>5275</v>
      </c>
      <c r="G316" s="300" t="s">
        <v>5276</v>
      </c>
      <c r="H316" s="300" t="s">
        <v>3390</v>
      </c>
      <c r="I316" s="301"/>
      <c r="J316" s="331"/>
      <c r="K316" s="303" t="s">
        <v>3391</v>
      </c>
      <c r="L316" s="333"/>
      <c r="M316" s="305" t="s">
        <v>159</v>
      </c>
      <c r="N316" s="306" t="s">
        <v>186</v>
      </c>
      <c r="O316" s="307" t="s">
        <v>187</v>
      </c>
      <c r="P316" s="89"/>
      <c r="Q316" s="323" t="s">
        <v>6025</v>
      </c>
      <c r="R316" s="323" t="s">
        <v>6030</v>
      </c>
      <c r="S316" s="324" t="s">
        <v>3393</v>
      </c>
      <c r="T316" s="324" t="s">
        <v>5277</v>
      </c>
      <c r="U316" s="300" t="s">
        <v>5278</v>
      </c>
      <c r="V316" s="311" t="s">
        <v>3395</v>
      </c>
      <c r="W316" s="313" t="s">
        <v>219</v>
      </c>
      <c r="AA316" s="314">
        <f>IF(OR(J316="Fail",ISBLANK(J316)),INDEX('Issue Code Table'!C:C,MATCH(N:N,'Issue Code Table'!A:A,0)),IF(M316="Critical",6,IF(M316="Significant",5,IF(M316="Moderate",3,2))))</f>
        <v>6</v>
      </c>
    </row>
    <row r="317" spans="1:27" s="73" customFormat="1" ht="87.5" x14ac:dyDescent="0.25">
      <c r="A317" s="298" t="s">
        <v>6031</v>
      </c>
      <c r="B317" s="299" t="s">
        <v>327</v>
      </c>
      <c r="C317" s="300" t="s">
        <v>328</v>
      </c>
      <c r="D317" s="300" t="s">
        <v>193</v>
      </c>
      <c r="E317" s="300" t="s">
        <v>5264</v>
      </c>
      <c r="F317" s="300" t="s">
        <v>5280</v>
      </c>
      <c r="G317" s="300" t="s">
        <v>5281</v>
      </c>
      <c r="H317" s="300" t="s">
        <v>3369</v>
      </c>
      <c r="I317" s="301"/>
      <c r="J317" s="331"/>
      <c r="K317" s="303" t="s">
        <v>3370</v>
      </c>
      <c r="L317" s="333"/>
      <c r="M317" s="305" t="s">
        <v>159</v>
      </c>
      <c r="N317" s="306" t="s">
        <v>760</v>
      </c>
      <c r="O317" s="307" t="s">
        <v>761</v>
      </c>
      <c r="P317" s="89"/>
      <c r="Q317" s="323" t="s">
        <v>6032</v>
      </c>
      <c r="R317" s="323" t="s">
        <v>6033</v>
      </c>
      <c r="S317" s="324" t="s">
        <v>3373</v>
      </c>
      <c r="T317" s="324" t="s">
        <v>3675</v>
      </c>
      <c r="U317" s="300" t="s">
        <v>5282</v>
      </c>
      <c r="V317" s="311" t="s">
        <v>3402</v>
      </c>
      <c r="W317" s="313" t="s">
        <v>219</v>
      </c>
      <c r="AA317" s="314">
        <f>IF(OR(J317="Fail",ISBLANK(J317)),INDEX('Issue Code Table'!C:C,MATCH(N:N,'Issue Code Table'!A:A,0)),IF(M317="Critical",6,IF(M317="Significant",5,IF(M317="Moderate",3,2))))</f>
        <v>6</v>
      </c>
    </row>
    <row r="318" spans="1:27" s="73" customFormat="1" ht="100" x14ac:dyDescent="0.25">
      <c r="A318" s="298" t="s">
        <v>6034</v>
      </c>
      <c r="B318" s="299" t="s">
        <v>711</v>
      </c>
      <c r="C318" s="300" t="s">
        <v>712</v>
      </c>
      <c r="D318" s="300" t="s">
        <v>193</v>
      </c>
      <c r="E318" s="300" t="s">
        <v>5269</v>
      </c>
      <c r="F318" s="300" t="s">
        <v>5284</v>
      </c>
      <c r="G318" s="300" t="s">
        <v>5285</v>
      </c>
      <c r="H318" s="300" t="s">
        <v>3380</v>
      </c>
      <c r="I318" s="301"/>
      <c r="J318" s="331"/>
      <c r="K318" s="303" t="s">
        <v>3381</v>
      </c>
      <c r="L318" s="333"/>
      <c r="M318" s="305" t="s">
        <v>159</v>
      </c>
      <c r="N318" s="306" t="s">
        <v>186</v>
      </c>
      <c r="O318" s="307" t="s">
        <v>187</v>
      </c>
      <c r="P318" s="89"/>
      <c r="Q318" s="323" t="s">
        <v>6032</v>
      </c>
      <c r="R318" s="323" t="s">
        <v>6035</v>
      </c>
      <c r="S318" s="324" t="s">
        <v>3383</v>
      </c>
      <c r="T318" s="324" t="s">
        <v>3675</v>
      </c>
      <c r="U318" s="300" t="s">
        <v>5286</v>
      </c>
      <c r="V318" s="311" t="s">
        <v>3408</v>
      </c>
      <c r="W318" s="313" t="s">
        <v>219</v>
      </c>
      <c r="AA318" s="314">
        <f>IF(OR(J318="Fail",ISBLANK(J318)),INDEX('Issue Code Table'!C:C,MATCH(N:N,'Issue Code Table'!A:A,0)),IF(M318="Critical",6,IF(M318="Significant",5,IF(M318="Moderate",3,2))))</f>
        <v>6</v>
      </c>
    </row>
    <row r="319" spans="1:27" s="73" customFormat="1" ht="125" x14ac:dyDescent="0.25">
      <c r="A319" s="298" t="s">
        <v>6036</v>
      </c>
      <c r="B319" s="299" t="s">
        <v>327</v>
      </c>
      <c r="C319" s="300" t="s">
        <v>328</v>
      </c>
      <c r="D319" s="300" t="s">
        <v>193</v>
      </c>
      <c r="E319" s="300" t="s">
        <v>5288</v>
      </c>
      <c r="F319" s="300" t="s">
        <v>5289</v>
      </c>
      <c r="G319" s="300" t="s">
        <v>5290</v>
      </c>
      <c r="H319" s="300" t="s">
        <v>3413</v>
      </c>
      <c r="I319" s="301"/>
      <c r="J319" s="331"/>
      <c r="K319" s="303" t="s">
        <v>3414</v>
      </c>
      <c r="L319" s="333"/>
      <c r="M319" s="305" t="s">
        <v>159</v>
      </c>
      <c r="N319" s="306" t="s">
        <v>1018</v>
      </c>
      <c r="O319" s="307" t="s">
        <v>1019</v>
      </c>
      <c r="P319" s="89"/>
      <c r="Q319" s="323" t="s">
        <v>6032</v>
      </c>
      <c r="R319" s="323" t="s">
        <v>6037</v>
      </c>
      <c r="S319" s="324" t="s">
        <v>3416</v>
      </c>
      <c r="T319" s="324" t="s">
        <v>5291</v>
      </c>
      <c r="U319" s="300" t="s">
        <v>5292</v>
      </c>
      <c r="V319" s="311" t="s">
        <v>3418</v>
      </c>
      <c r="W319" s="313" t="s">
        <v>219</v>
      </c>
      <c r="AA319" s="314">
        <f>IF(OR(J319="Fail",ISBLANK(J319)),INDEX('Issue Code Table'!C:C,MATCH(N:N,'Issue Code Table'!A:A,0)),IF(M319="Critical",6,IF(M319="Significant",5,IF(M319="Moderate",3,2))))</f>
        <v>5</v>
      </c>
    </row>
    <row r="320" spans="1:27" s="73" customFormat="1" ht="112.5" x14ac:dyDescent="0.25">
      <c r="A320" s="298" t="s">
        <v>6038</v>
      </c>
      <c r="B320" s="299" t="s">
        <v>327</v>
      </c>
      <c r="C320" s="300" t="s">
        <v>328</v>
      </c>
      <c r="D320" s="300" t="s">
        <v>193</v>
      </c>
      <c r="E320" s="300" t="s">
        <v>5294</v>
      </c>
      <c r="F320" s="300" t="s">
        <v>5295</v>
      </c>
      <c r="G320" s="300" t="s">
        <v>5296</v>
      </c>
      <c r="H320" s="300" t="s">
        <v>3423</v>
      </c>
      <c r="I320" s="318"/>
      <c r="J320" s="331"/>
      <c r="K320" s="303" t="s">
        <v>3424</v>
      </c>
      <c r="L320" s="334"/>
      <c r="M320" s="305" t="s">
        <v>199</v>
      </c>
      <c r="N320" s="306" t="s">
        <v>342</v>
      </c>
      <c r="O320" s="307" t="s">
        <v>343</v>
      </c>
      <c r="P320" s="89"/>
      <c r="Q320" s="323" t="s">
        <v>6039</v>
      </c>
      <c r="R320" s="323" t="s">
        <v>6040</v>
      </c>
      <c r="S320" s="324" t="s">
        <v>3427</v>
      </c>
      <c r="T320" s="324" t="s">
        <v>5297</v>
      </c>
      <c r="U320" s="300" t="s">
        <v>5298</v>
      </c>
      <c r="V320" s="311" t="s">
        <v>3429</v>
      </c>
      <c r="W320" s="313"/>
      <c r="AA320" s="314">
        <f>IF(OR(J320="Fail",ISBLANK(J320)),INDEX('Issue Code Table'!C:C,MATCH(N:N,'Issue Code Table'!A:A,0)),IF(M320="Critical",6,IF(M320="Significant",5,IF(M320="Moderate",3,2))))</f>
        <v>4</v>
      </c>
    </row>
    <row r="321" spans="1:27" s="73" customFormat="1" ht="409.5" x14ac:dyDescent="0.25">
      <c r="A321" s="298" t="s">
        <v>6041</v>
      </c>
      <c r="B321" s="299" t="s">
        <v>1550</v>
      </c>
      <c r="C321" s="300" t="s">
        <v>1551</v>
      </c>
      <c r="D321" s="300" t="s">
        <v>193</v>
      </c>
      <c r="E321" s="300" t="s">
        <v>5300</v>
      </c>
      <c r="F321" s="300" t="s">
        <v>5301</v>
      </c>
      <c r="G321" s="300" t="s">
        <v>5302</v>
      </c>
      <c r="H321" s="300" t="s">
        <v>3434</v>
      </c>
      <c r="I321" s="301"/>
      <c r="J321" s="331"/>
      <c r="K321" s="303" t="s">
        <v>3435</v>
      </c>
      <c r="L321" s="333"/>
      <c r="M321" s="305" t="s">
        <v>159</v>
      </c>
      <c r="N321" s="306" t="s">
        <v>2400</v>
      </c>
      <c r="O321" s="307" t="s">
        <v>2401</v>
      </c>
      <c r="P321" s="89"/>
      <c r="Q321" s="323" t="s">
        <v>6042</v>
      </c>
      <c r="R321" s="323" t="s">
        <v>6043</v>
      </c>
      <c r="S321" s="324" t="s">
        <v>3438</v>
      </c>
      <c r="T321" s="324" t="s">
        <v>5303</v>
      </c>
      <c r="U321" s="300" t="s">
        <v>5304</v>
      </c>
      <c r="V321" s="311" t="s">
        <v>3440</v>
      </c>
      <c r="W321" s="313" t="s">
        <v>219</v>
      </c>
      <c r="AA321" s="314">
        <f>IF(OR(J321="Fail",ISBLANK(J321)),INDEX('Issue Code Table'!C:C,MATCH(N:N,'Issue Code Table'!A:A,0)),IF(M321="Critical",6,IF(M321="Significant",5,IF(M321="Moderate",3,2))))</f>
        <v>5</v>
      </c>
    </row>
    <row r="322" spans="1:27" s="73" customFormat="1" ht="137.5" x14ac:dyDescent="0.25">
      <c r="A322" s="298" t="s">
        <v>6044</v>
      </c>
      <c r="B322" s="299" t="s">
        <v>327</v>
      </c>
      <c r="C322" s="300" t="s">
        <v>328</v>
      </c>
      <c r="D322" s="300" t="s">
        <v>193</v>
      </c>
      <c r="E322" s="300" t="s">
        <v>3442</v>
      </c>
      <c r="F322" s="300" t="s">
        <v>5306</v>
      </c>
      <c r="G322" s="300" t="s">
        <v>5307</v>
      </c>
      <c r="H322" s="300" t="s">
        <v>3445</v>
      </c>
      <c r="I322" s="301"/>
      <c r="J322" s="331"/>
      <c r="K322" s="303" t="s">
        <v>3446</v>
      </c>
      <c r="L322" s="333"/>
      <c r="M322" s="305" t="s">
        <v>159</v>
      </c>
      <c r="N322" s="306" t="s">
        <v>2400</v>
      </c>
      <c r="O322" s="307" t="s">
        <v>2401</v>
      </c>
      <c r="P322" s="89"/>
      <c r="Q322" s="323" t="s">
        <v>6042</v>
      </c>
      <c r="R322" s="323" t="s">
        <v>6045</v>
      </c>
      <c r="S322" s="324" t="s">
        <v>3438</v>
      </c>
      <c r="T322" s="324" t="s">
        <v>5308</v>
      </c>
      <c r="U322" s="300" t="s">
        <v>5309</v>
      </c>
      <c r="V322" s="311" t="s">
        <v>3449</v>
      </c>
      <c r="W322" s="313" t="s">
        <v>219</v>
      </c>
      <c r="AA322" s="314">
        <f>IF(OR(J322="Fail",ISBLANK(J322)),INDEX('Issue Code Table'!C:C,MATCH(N:N,'Issue Code Table'!A:A,0)),IF(M322="Critical",6,IF(M322="Significant",5,IF(M322="Moderate",3,2))))</f>
        <v>5</v>
      </c>
    </row>
    <row r="323" spans="1:27" s="73" customFormat="1" ht="137.5" x14ac:dyDescent="0.25">
      <c r="A323" s="298" t="s">
        <v>6046</v>
      </c>
      <c r="B323" s="299" t="s">
        <v>327</v>
      </c>
      <c r="C323" s="300" t="s">
        <v>328</v>
      </c>
      <c r="D323" s="300" t="s">
        <v>193</v>
      </c>
      <c r="E323" s="300" t="s">
        <v>5311</v>
      </c>
      <c r="F323" s="300" t="s">
        <v>5312</v>
      </c>
      <c r="G323" s="300" t="s">
        <v>5313</v>
      </c>
      <c r="H323" s="300" t="s">
        <v>3454</v>
      </c>
      <c r="I323" s="301"/>
      <c r="J323" s="331"/>
      <c r="K323" s="303" t="s">
        <v>3455</v>
      </c>
      <c r="L323" s="333"/>
      <c r="M323" s="305" t="s">
        <v>199</v>
      </c>
      <c r="N323" s="306" t="s">
        <v>2400</v>
      </c>
      <c r="O323" s="307" t="s">
        <v>2401</v>
      </c>
      <c r="P323" s="89"/>
      <c r="Q323" s="323" t="s">
        <v>6042</v>
      </c>
      <c r="R323" s="323" t="s">
        <v>6047</v>
      </c>
      <c r="S323" s="324" t="s">
        <v>3457</v>
      </c>
      <c r="T323" s="324" t="s">
        <v>3675</v>
      </c>
      <c r="U323" s="300" t="s">
        <v>5314</v>
      </c>
      <c r="V323" s="311" t="s">
        <v>3459</v>
      </c>
      <c r="W323" s="313"/>
      <c r="AA323" s="314">
        <f>IF(OR(J323="Fail",ISBLANK(J323)),INDEX('Issue Code Table'!C:C,MATCH(N:N,'Issue Code Table'!A:A,0)),IF(M323="Critical",6,IF(M323="Significant",5,IF(M323="Moderate",3,2))))</f>
        <v>5</v>
      </c>
    </row>
    <row r="324" spans="1:27" s="73" customFormat="1" ht="100" x14ac:dyDescent="0.25">
      <c r="A324" s="298" t="s">
        <v>6048</v>
      </c>
      <c r="B324" s="299" t="s">
        <v>327</v>
      </c>
      <c r="C324" s="300" t="s">
        <v>328</v>
      </c>
      <c r="D324" s="300" t="s">
        <v>193</v>
      </c>
      <c r="E324" s="300" t="s">
        <v>5316</v>
      </c>
      <c r="F324" s="300" t="s">
        <v>5317</v>
      </c>
      <c r="G324" s="300" t="s">
        <v>5318</v>
      </c>
      <c r="H324" s="300" t="s">
        <v>3464</v>
      </c>
      <c r="I324" s="301"/>
      <c r="J324" s="331"/>
      <c r="K324" s="303" t="s">
        <v>3465</v>
      </c>
      <c r="L324" s="333"/>
      <c r="M324" s="305" t="s">
        <v>159</v>
      </c>
      <c r="N324" s="306" t="s">
        <v>686</v>
      </c>
      <c r="O324" s="307" t="s">
        <v>687</v>
      </c>
      <c r="P324" s="89"/>
      <c r="Q324" s="323" t="s">
        <v>6042</v>
      </c>
      <c r="R324" s="323" t="s">
        <v>6049</v>
      </c>
      <c r="S324" s="324" t="s">
        <v>3467</v>
      </c>
      <c r="T324" s="324" t="s">
        <v>5319</v>
      </c>
      <c r="U324" s="300" t="s">
        <v>5320</v>
      </c>
      <c r="V324" s="311" t="s">
        <v>3469</v>
      </c>
      <c r="W324" s="313" t="s">
        <v>219</v>
      </c>
      <c r="AA324" s="314">
        <f>IF(OR(J324="Fail",ISBLANK(J324)),INDEX('Issue Code Table'!C:C,MATCH(N:N,'Issue Code Table'!A:A,0)),IF(M324="Critical",6,IF(M324="Significant",5,IF(M324="Moderate",3,2))))</f>
        <v>5</v>
      </c>
    </row>
    <row r="325" spans="1:27" s="73" customFormat="1" ht="137.5" x14ac:dyDescent="0.25">
      <c r="A325" s="298" t="s">
        <v>6050</v>
      </c>
      <c r="B325" s="299" t="s">
        <v>327</v>
      </c>
      <c r="C325" s="300" t="s">
        <v>328</v>
      </c>
      <c r="D325" s="300" t="s">
        <v>193</v>
      </c>
      <c r="E325" s="300" t="s">
        <v>3471</v>
      </c>
      <c r="F325" s="300" t="s">
        <v>5322</v>
      </c>
      <c r="G325" s="300" t="s">
        <v>5323</v>
      </c>
      <c r="H325" s="300" t="s">
        <v>3474</v>
      </c>
      <c r="I325" s="318"/>
      <c r="J325" s="331"/>
      <c r="K325" s="303" t="s">
        <v>3475</v>
      </c>
      <c r="L325" s="129"/>
      <c r="M325" s="305" t="s">
        <v>159</v>
      </c>
      <c r="N325" s="306" t="s">
        <v>686</v>
      </c>
      <c r="O325" s="307" t="s">
        <v>687</v>
      </c>
      <c r="P325" s="89"/>
      <c r="Q325" s="323" t="s">
        <v>6051</v>
      </c>
      <c r="R325" s="323" t="s">
        <v>6052</v>
      </c>
      <c r="S325" s="324" t="s">
        <v>2766</v>
      </c>
      <c r="T325" s="324" t="s">
        <v>5324</v>
      </c>
      <c r="U325" s="300" t="s">
        <v>5325</v>
      </c>
      <c r="V325" s="311" t="s">
        <v>5326</v>
      </c>
      <c r="W325" s="313" t="s">
        <v>219</v>
      </c>
      <c r="AA325" s="314">
        <f>IF(OR(J325="Fail",ISBLANK(J325)),INDEX('Issue Code Table'!C:C,MATCH(N:N,'Issue Code Table'!A:A,0)),IF(M325="Critical",6,IF(M325="Significant",5,IF(M325="Moderate",3,2))))</f>
        <v>5</v>
      </c>
    </row>
    <row r="326" spans="1:27" s="73" customFormat="1" ht="409.5" x14ac:dyDescent="0.25">
      <c r="A326" s="298" t="s">
        <v>6053</v>
      </c>
      <c r="B326" s="299" t="s">
        <v>152</v>
      </c>
      <c r="C326" s="300" t="s">
        <v>153</v>
      </c>
      <c r="D326" s="300" t="s">
        <v>193</v>
      </c>
      <c r="E326" s="300" t="s">
        <v>3481</v>
      </c>
      <c r="F326" s="300" t="s">
        <v>5328</v>
      </c>
      <c r="G326" s="300" t="s">
        <v>5329</v>
      </c>
      <c r="H326" s="300" t="s">
        <v>3484</v>
      </c>
      <c r="I326" s="318"/>
      <c r="J326" s="331"/>
      <c r="K326" s="303" t="s">
        <v>3485</v>
      </c>
      <c r="L326" s="129"/>
      <c r="M326" s="305" t="s">
        <v>159</v>
      </c>
      <c r="N326" s="306" t="s">
        <v>2400</v>
      </c>
      <c r="O326" s="307" t="s">
        <v>2401</v>
      </c>
      <c r="P326" s="89"/>
      <c r="Q326" s="323" t="s">
        <v>6051</v>
      </c>
      <c r="R326" s="323" t="s">
        <v>6054</v>
      </c>
      <c r="S326" s="324" t="s">
        <v>3487</v>
      </c>
      <c r="T326" s="324" t="s">
        <v>5330</v>
      </c>
      <c r="U326" s="300" t="s">
        <v>5331</v>
      </c>
      <c r="V326" s="311" t="s">
        <v>3489</v>
      </c>
      <c r="W326" s="313" t="s">
        <v>219</v>
      </c>
      <c r="AA326" s="314">
        <f>IF(OR(J326="Fail",ISBLANK(J326)),INDEX('Issue Code Table'!C:C,MATCH(N:N,'Issue Code Table'!A:A,0)),IF(M326="Critical",6,IF(M326="Significant",5,IF(M326="Moderate",3,2))))</f>
        <v>5</v>
      </c>
    </row>
    <row r="327" spans="1:27" s="73" customFormat="1" ht="375" x14ac:dyDescent="0.25">
      <c r="A327" s="298" t="s">
        <v>6055</v>
      </c>
      <c r="B327" s="299" t="s">
        <v>152</v>
      </c>
      <c r="C327" s="300" t="s">
        <v>153</v>
      </c>
      <c r="D327" s="300" t="s">
        <v>193</v>
      </c>
      <c r="E327" s="300" t="s">
        <v>3491</v>
      </c>
      <c r="F327" s="300" t="s">
        <v>5333</v>
      </c>
      <c r="G327" s="300" t="s">
        <v>5334</v>
      </c>
      <c r="H327" s="300" t="s">
        <v>3494</v>
      </c>
      <c r="I327" s="318"/>
      <c r="J327" s="331"/>
      <c r="K327" s="303" t="s">
        <v>3495</v>
      </c>
      <c r="L327" s="334"/>
      <c r="M327" s="305" t="s">
        <v>159</v>
      </c>
      <c r="N327" s="306" t="s">
        <v>2400</v>
      </c>
      <c r="O327" s="307" t="s">
        <v>2401</v>
      </c>
      <c r="P327" s="89"/>
      <c r="Q327" s="323" t="s">
        <v>6051</v>
      </c>
      <c r="R327" s="323" t="s">
        <v>6056</v>
      </c>
      <c r="S327" s="324" t="s">
        <v>3497</v>
      </c>
      <c r="T327" s="324" t="s">
        <v>3675</v>
      </c>
      <c r="U327" s="300" t="s">
        <v>5335</v>
      </c>
      <c r="V327" s="311" t="s">
        <v>3499</v>
      </c>
      <c r="W327" s="313" t="s">
        <v>219</v>
      </c>
      <c r="AA327" s="314">
        <f>IF(OR(J327="Fail",ISBLANK(J327)),INDEX('Issue Code Table'!C:C,MATCH(N:N,'Issue Code Table'!A:A,0)),IF(M327="Critical",6,IF(M327="Significant",5,IF(M327="Moderate",3,2))))</f>
        <v>5</v>
      </c>
    </row>
    <row r="328" spans="1:27" s="73" customFormat="1" ht="100" x14ac:dyDescent="0.25">
      <c r="A328" s="298" t="s">
        <v>6057</v>
      </c>
      <c r="B328" s="299" t="s">
        <v>327</v>
      </c>
      <c r="C328" s="300" t="s">
        <v>328</v>
      </c>
      <c r="D328" s="300" t="s">
        <v>193</v>
      </c>
      <c r="E328" s="300" t="s">
        <v>5337</v>
      </c>
      <c r="F328" s="300" t="s">
        <v>5338</v>
      </c>
      <c r="G328" s="300" t="s">
        <v>5339</v>
      </c>
      <c r="H328" s="300" t="s">
        <v>3504</v>
      </c>
      <c r="I328" s="301"/>
      <c r="J328" s="331"/>
      <c r="K328" s="303" t="s">
        <v>3505</v>
      </c>
      <c r="L328" s="333"/>
      <c r="M328" s="305" t="s">
        <v>199</v>
      </c>
      <c r="N328" s="306" t="s">
        <v>665</v>
      </c>
      <c r="O328" s="307" t="s">
        <v>666</v>
      </c>
      <c r="P328" s="89"/>
      <c r="Q328" s="323" t="s">
        <v>3506</v>
      </c>
      <c r="R328" s="323" t="s">
        <v>3507</v>
      </c>
      <c r="S328" s="324" t="s">
        <v>3508</v>
      </c>
      <c r="T328" s="324" t="s">
        <v>5340</v>
      </c>
      <c r="U328" s="300" t="s">
        <v>5341</v>
      </c>
      <c r="V328" s="311" t="s">
        <v>3510</v>
      </c>
      <c r="W328" s="313"/>
      <c r="AA328" s="314">
        <f>IF(OR(J328="Fail",ISBLANK(J328)),INDEX('Issue Code Table'!C:C,MATCH(N:N,'Issue Code Table'!A:A,0)),IF(M328="Critical",6,IF(M328="Significant",5,IF(M328="Moderate",3,2))))</f>
        <v>4</v>
      </c>
    </row>
    <row r="329" spans="1:27" s="73" customFormat="1" ht="100" x14ac:dyDescent="0.25">
      <c r="A329" s="298" t="s">
        <v>6058</v>
      </c>
      <c r="B329" s="299" t="s">
        <v>839</v>
      </c>
      <c r="C329" s="299" t="s">
        <v>840</v>
      </c>
      <c r="D329" s="300" t="s">
        <v>193</v>
      </c>
      <c r="E329" s="300" t="s">
        <v>5344</v>
      </c>
      <c r="F329" s="300" t="s">
        <v>5345</v>
      </c>
      <c r="G329" s="300" t="s">
        <v>5346</v>
      </c>
      <c r="H329" s="300" t="s">
        <v>3524</v>
      </c>
      <c r="I329" s="301"/>
      <c r="J329" s="331"/>
      <c r="K329" s="303" t="s">
        <v>3525</v>
      </c>
      <c r="L329" s="333"/>
      <c r="M329" s="305" t="s">
        <v>159</v>
      </c>
      <c r="N329" s="306" t="s">
        <v>686</v>
      </c>
      <c r="O329" s="307" t="s">
        <v>2162</v>
      </c>
      <c r="P329" s="89"/>
      <c r="Q329" s="323" t="s">
        <v>3506</v>
      </c>
      <c r="R329" s="323" t="s">
        <v>3517</v>
      </c>
      <c r="S329" s="324" t="s">
        <v>3508</v>
      </c>
      <c r="T329" s="324" t="s">
        <v>5347</v>
      </c>
      <c r="U329" s="300" t="s">
        <v>5348</v>
      </c>
      <c r="V329" s="311" t="s">
        <v>3528</v>
      </c>
      <c r="W329" s="313" t="s">
        <v>219</v>
      </c>
      <c r="AA329" s="314">
        <f>IF(OR(J329="Fail",ISBLANK(J329)),INDEX('Issue Code Table'!C:C,MATCH(N:N,'Issue Code Table'!A:A,0)),IF(M329="Critical",6,IF(M329="Significant",5,IF(M329="Moderate",3,2))))</f>
        <v>5</v>
      </c>
    </row>
    <row r="330" spans="1:27" s="73" customFormat="1" ht="162.5" x14ac:dyDescent="0.25">
      <c r="A330" s="298" t="s">
        <v>6059</v>
      </c>
      <c r="B330" s="299" t="s">
        <v>839</v>
      </c>
      <c r="C330" s="299" t="s">
        <v>840</v>
      </c>
      <c r="D330" s="300" t="s">
        <v>193</v>
      </c>
      <c r="E330" s="300" t="s">
        <v>3530</v>
      </c>
      <c r="F330" s="300" t="s">
        <v>5350</v>
      </c>
      <c r="G330" s="300" t="s">
        <v>5351</v>
      </c>
      <c r="H330" s="300" t="s">
        <v>3533</v>
      </c>
      <c r="I330" s="301"/>
      <c r="J330" s="331"/>
      <c r="K330" s="303" t="s">
        <v>3534</v>
      </c>
      <c r="L330" s="333"/>
      <c r="M330" s="305" t="s">
        <v>199</v>
      </c>
      <c r="N330" s="306" t="s">
        <v>297</v>
      </c>
      <c r="O330" s="307" t="s">
        <v>298</v>
      </c>
      <c r="P330" s="89"/>
      <c r="Q330" s="323" t="s">
        <v>3506</v>
      </c>
      <c r="R330" s="323" t="s">
        <v>3526</v>
      </c>
      <c r="S330" s="324" t="s">
        <v>3508</v>
      </c>
      <c r="T330" s="324" t="s">
        <v>5352</v>
      </c>
      <c r="U330" s="300" t="s">
        <v>5353</v>
      </c>
      <c r="V330" s="311" t="s">
        <v>3537</v>
      </c>
      <c r="W330" s="313"/>
      <c r="AA330" s="314">
        <f>IF(OR(J330="Fail",ISBLANK(J330)),INDEX('Issue Code Table'!C:C,MATCH(N:N,'Issue Code Table'!A:A,0)),IF(M330="Critical",6,IF(M330="Significant",5,IF(M330="Moderate",3,2))))</f>
        <v>4</v>
      </c>
    </row>
    <row r="331" spans="1:27" s="73" customFormat="1" ht="112.5" x14ac:dyDescent="0.25">
      <c r="A331" s="298" t="s">
        <v>6060</v>
      </c>
      <c r="B331" s="299" t="s">
        <v>327</v>
      </c>
      <c r="C331" s="300" t="s">
        <v>328</v>
      </c>
      <c r="D331" s="300" t="s">
        <v>193</v>
      </c>
      <c r="E331" s="300" t="s">
        <v>5355</v>
      </c>
      <c r="F331" s="300" t="s">
        <v>5356</v>
      </c>
      <c r="G331" s="300" t="s">
        <v>5357</v>
      </c>
      <c r="H331" s="300" t="s">
        <v>3542</v>
      </c>
      <c r="I331" s="301"/>
      <c r="J331" s="331"/>
      <c r="K331" s="303" t="s">
        <v>3543</v>
      </c>
      <c r="L331" s="333"/>
      <c r="M331" s="305" t="s">
        <v>199</v>
      </c>
      <c r="N331" s="306" t="s">
        <v>1308</v>
      </c>
      <c r="O331" s="307" t="s">
        <v>1309</v>
      </c>
      <c r="P331" s="89"/>
      <c r="Q331" s="323" t="s">
        <v>3544</v>
      </c>
      <c r="R331" s="323" t="s">
        <v>3545</v>
      </c>
      <c r="S331" s="324" t="s">
        <v>3546</v>
      </c>
      <c r="T331" s="324" t="s">
        <v>5358</v>
      </c>
      <c r="U331" s="300" t="s">
        <v>5359</v>
      </c>
      <c r="V331" s="311" t="s">
        <v>3548</v>
      </c>
      <c r="W331" s="313"/>
      <c r="AA331" s="314">
        <f>IF(OR(J331="Fail",ISBLANK(J331)),INDEX('Issue Code Table'!C:C,MATCH(N:N,'Issue Code Table'!A:A,0)),IF(M331="Critical",6,IF(M331="Significant",5,IF(M331="Moderate",3,2))))</f>
        <v>3</v>
      </c>
    </row>
    <row r="332" spans="1:27" s="73" customFormat="1" ht="225" x14ac:dyDescent="0.25">
      <c r="A332" s="298" t="s">
        <v>6061</v>
      </c>
      <c r="B332" s="299" t="s">
        <v>327</v>
      </c>
      <c r="C332" s="300" t="s">
        <v>328</v>
      </c>
      <c r="D332" s="300" t="s">
        <v>193</v>
      </c>
      <c r="E332" s="300" t="s">
        <v>5361</v>
      </c>
      <c r="F332" s="300" t="s">
        <v>5362</v>
      </c>
      <c r="G332" s="300" t="s">
        <v>5363</v>
      </c>
      <c r="H332" s="300" t="s">
        <v>3553</v>
      </c>
      <c r="I332" s="301"/>
      <c r="J332" s="331"/>
      <c r="K332" s="303" t="s">
        <v>3554</v>
      </c>
      <c r="L332" s="333"/>
      <c r="M332" s="305" t="s">
        <v>159</v>
      </c>
      <c r="N332" s="306" t="s">
        <v>686</v>
      </c>
      <c r="O332" s="307" t="s">
        <v>687</v>
      </c>
      <c r="P332" s="89"/>
      <c r="Q332" s="323" t="s">
        <v>3555</v>
      </c>
      <c r="R332" s="323" t="s">
        <v>3556</v>
      </c>
      <c r="S332" s="324" t="s">
        <v>3557</v>
      </c>
      <c r="T332" s="324" t="s">
        <v>3675</v>
      </c>
      <c r="U332" s="300" t="s">
        <v>5364</v>
      </c>
      <c r="V332" s="311" t="s">
        <v>3559</v>
      </c>
      <c r="W332" s="313" t="s">
        <v>219</v>
      </c>
      <c r="AA332" s="314">
        <f>IF(OR(J332="Fail",ISBLANK(J332)),INDEX('Issue Code Table'!C:C,MATCH(N:N,'Issue Code Table'!A:A,0)),IF(M332="Critical",6,IF(M332="Significant",5,IF(M332="Moderate",3,2))))</f>
        <v>5</v>
      </c>
    </row>
    <row r="333" spans="1:27" s="73" customFormat="1" ht="100" x14ac:dyDescent="0.25">
      <c r="A333" s="298" t="s">
        <v>6062</v>
      </c>
      <c r="B333" s="299" t="s">
        <v>327</v>
      </c>
      <c r="C333" s="300" t="s">
        <v>328</v>
      </c>
      <c r="D333" s="300" t="s">
        <v>193</v>
      </c>
      <c r="E333" s="300" t="s">
        <v>5366</v>
      </c>
      <c r="F333" s="300" t="s">
        <v>5367</v>
      </c>
      <c r="G333" s="300" t="s">
        <v>5368</v>
      </c>
      <c r="H333" s="300" t="s">
        <v>3564</v>
      </c>
      <c r="I333" s="301"/>
      <c r="J333" s="331"/>
      <c r="K333" s="303" t="s">
        <v>3565</v>
      </c>
      <c r="L333" s="333"/>
      <c r="M333" s="305" t="s">
        <v>199</v>
      </c>
      <c r="N333" s="306" t="s">
        <v>2387</v>
      </c>
      <c r="O333" s="307" t="s">
        <v>2388</v>
      </c>
      <c r="P333" s="89"/>
      <c r="Q333" s="323" t="s">
        <v>3555</v>
      </c>
      <c r="R333" s="323" t="s">
        <v>3566</v>
      </c>
      <c r="S333" s="324" t="s">
        <v>3567</v>
      </c>
      <c r="T333" s="324" t="s">
        <v>5369</v>
      </c>
      <c r="U333" s="300" t="s">
        <v>5370</v>
      </c>
      <c r="V333" s="311" t="s">
        <v>3569</v>
      </c>
      <c r="W333" s="313"/>
      <c r="AA333" s="314">
        <f>IF(OR(J333="Fail",ISBLANK(J333)),INDEX('Issue Code Table'!C:C,MATCH(N:N,'Issue Code Table'!A:A,0)),IF(M333="Critical",6,IF(M333="Significant",5,IF(M333="Moderate",3,2))))</f>
        <v>5</v>
      </c>
    </row>
    <row r="334" spans="1:27" s="73" customFormat="1" ht="137.5" x14ac:dyDescent="0.25">
      <c r="A334" s="298" t="s">
        <v>6063</v>
      </c>
      <c r="B334" s="299" t="s">
        <v>327</v>
      </c>
      <c r="C334" s="300" t="s">
        <v>328</v>
      </c>
      <c r="D334" s="300" t="s">
        <v>193</v>
      </c>
      <c r="E334" s="300" t="s">
        <v>3571</v>
      </c>
      <c r="F334" s="300" t="s">
        <v>5372</v>
      </c>
      <c r="G334" s="300" t="s">
        <v>5373</v>
      </c>
      <c r="H334" s="300" t="s">
        <v>3574</v>
      </c>
      <c r="I334" s="318"/>
      <c r="J334" s="331"/>
      <c r="K334" s="303" t="s">
        <v>3575</v>
      </c>
      <c r="L334" s="334"/>
      <c r="M334" s="305" t="s">
        <v>159</v>
      </c>
      <c r="N334" s="306" t="s">
        <v>686</v>
      </c>
      <c r="O334" s="307" t="s">
        <v>687</v>
      </c>
      <c r="P334" s="89"/>
      <c r="Q334" s="323" t="s">
        <v>5374</v>
      </c>
      <c r="R334" s="323" t="s">
        <v>5375</v>
      </c>
      <c r="S334" s="324" t="s">
        <v>3578</v>
      </c>
      <c r="T334" s="324" t="s">
        <v>5376</v>
      </c>
      <c r="U334" s="300" t="s">
        <v>5377</v>
      </c>
      <c r="V334" s="311" t="s">
        <v>3580</v>
      </c>
      <c r="W334" s="313" t="s">
        <v>219</v>
      </c>
      <c r="AA334" s="314">
        <f>IF(OR(J334="Fail",ISBLANK(J334)),INDEX('Issue Code Table'!C:C,MATCH(N:N,'Issue Code Table'!A:A,0)),IF(M334="Critical",6,IF(M334="Significant",5,IF(M334="Moderate",3,2))))</f>
        <v>5</v>
      </c>
    </row>
    <row r="335" spans="1:27" s="73" customFormat="1" ht="100" x14ac:dyDescent="0.25">
      <c r="A335" s="298" t="s">
        <v>6064</v>
      </c>
      <c r="B335" s="299" t="s">
        <v>327</v>
      </c>
      <c r="C335" s="300" t="s">
        <v>328</v>
      </c>
      <c r="D335" s="300" t="s">
        <v>193</v>
      </c>
      <c r="E335" s="300" t="s">
        <v>5379</v>
      </c>
      <c r="F335" s="300" t="s">
        <v>5380</v>
      </c>
      <c r="G335" s="300" t="s">
        <v>5381</v>
      </c>
      <c r="H335" s="300" t="s">
        <v>3585</v>
      </c>
      <c r="I335" s="301"/>
      <c r="J335" s="331"/>
      <c r="K335" s="303" t="s">
        <v>3586</v>
      </c>
      <c r="L335" s="333"/>
      <c r="M335" s="305" t="s">
        <v>199</v>
      </c>
      <c r="N335" s="306" t="s">
        <v>2893</v>
      </c>
      <c r="O335" s="307" t="s">
        <v>2894</v>
      </c>
      <c r="P335" s="89"/>
      <c r="Q335" s="323" t="s">
        <v>5374</v>
      </c>
      <c r="R335" s="323" t="s">
        <v>5382</v>
      </c>
      <c r="S335" s="324" t="s">
        <v>3578</v>
      </c>
      <c r="T335" s="324" t="s">
        <v>5383</v>
      </c>
      <c r="U335" s="300" t="s">
        <v>5384</v>
      </c>
      <c r="V335" s="311" t="s">
        <v>3589</v>
      </c>
      <c r="W335" s="313"/>
      <c r="AA335" s="314">
        <f>IF(OR(J335="Fail",ISBLANK(J335)),INDEX('Issue Code Table'!C:C,MATCH(N:N,'Issue Code Table'!A:A,0)),IF(M335="Critical",6,IF(M335="Significant",5,IF(M335="Moderate",3,2))))</f>
        <v>4</v>
      </c>
    </row>
    <row r="336" spans="1:27" s="73" customFormat="1" ht="100" x14ac:dyDescent="0.25">
      <c r="A336" s="298" t="s">
        <v>6065</v>
      </c>
      <c r="B336" s="299" t="s">
        <v>327</v>
      </c>
      <c r="C336" s="300" t="s">
        <v>328</v>
      </c>
      <c r="D336" s="300" t="s">
        <v>193</v>
      </c>
      <c r="E336" s="300" t="s">
        <v>5386</v>
      </c>
      <c r="F336" s="300" t="s">
        <v>5387</v>
      </c>
      <c r="G336" s="300" t="s">
        <v>5388</v>
      </c>
      <c r="H336" s="300" t="s">
        <v>3594</v>
      </c>
      <c r="I336" s="301"/>
      <c r="J336" s="331"/>
      <c r="K336" s="303" t="s">
        <v>3595</v>
      </c>
      <c r="L336" s="333"/>
      <c r="M336" s="305" t="s">
        <v>159</v>
      </c>
      <c r="N336" s="306" t="s">
        <v>686</v>
      </c>
      <c r="O336" s="307" t="s">
        <v>687</v>
      </c>
      <c r="P336" s="89"/>
      <c r="Q336" s="323" t="s">
        <v>5389</v>
      </c>
      <c r="R336" s="323" t="s">
        <v>5390</v>
      </c>
      <c r="S336" s="324" t="s">
        <v>3598</v>
      </c>
      <c r="T336" s="324" t="s">
        <v>5391</v>
      </c>
      <c r="U336" s="300" t="s">
        <v>5392</v>
      </c>
      <c r="V336" s="311" t="s">
        <v>3600</v>
      </c>
      <c r="W336" s="313" t="s">
        <v>219</v>
      </c>
      <c r="AA336" s="314">
        <f>IF(OR(J336="Fail",ISBLANK(J336)),INDEX('Issue Code Table'!C:C,MATCH(N:N,'Issue Code Table'!A:A,0)),IF(M336="Critical",6,IF(M336="Significant",5,IF(M336="Moderate",3,2))))</f>
        <v>5</v>
      </c>
    </row>
    <row r="337" spans="1:27" s="73" customFormat="1" ht="212.5" x14ac:dyDescent="0.25">
      <c r="A337" s="298" t="s">
        <v>6066</v>
      </c>
      <c r="B337" s="299" t="s">
        <v>327</v>
      </c>
      <c r="C337" s="300" t="s">
        <v>328</v>
      </c>
      <c r="D337" s="300" t="s">
        <v>193</v>
      </c>
      <c r="E337" s="300" t="s">
        <v>5240</v>
      </c>
      <c r="F337" s="300" t="s">
        <v>5241</v>
      </c>
      <c r="G337" s="300" t="s">
        <v>5394</v>
      </c>
      <c r="H337" s="300" t="s">
        <v>3327</v>
      </c>
      <c r="I337" s="301"/>
      <c r="J337" s="331"/>
      <c r="K337" s="303" t="s">
        <v>3328</v>
      </c>
      <c r="L337" s="333"/>
      <c r="M337" s="305" t="s">
        <v>159</v>
      </c>
      <c r="N337" s="306" t="s">
        <v>310</v>
      </c>
      <c r="O337" s="307" t="s">
        <v>311</v>
      </c>
      <c r="P337" s="89"/>
      <c r="Q337" s="323" t="s">
        <v>5395</v>
      </c>
      <c r="R337" s="323" t="s">
        <v>5396</v>
      </c>
      <c r="S337" s="324" t="s">
        <v>3330</v>
      </c>
      <c r="T337" s="324" t="s">
        <v>3675</v>
      </c>
      <c r="U337" s="300" t="s">
        <v>5397</v>
      </c>
      <c r="V337" s="311" t="s">
        <v>3606</v>
      </c>
      <c r="W337" s="313" t="s">
        <v>219</v>
      </c>
      <c r="AA337" s="314">
        <f>IF(OR(J337="Fail",ISBLANK(J337)),INDEX('Issue Code Table'!C:C,MATCH(N:N,'Issue Code Table'!A:A,0)),IF(M337="Critical",6,IF(M337="Significant",5,IF(M337="Moderate",3,2))))</f>
        <v>5</v>
      </c>
    </row>
    <row r="338" spans="1:27" ht="26.25" customHeight="1" x14ac:dyDescent="0.35">
      <c r="A338" s="335"/>
      <c r="B338" s="336" t="s">
        <v>3607</v>
      </c>
      <c r="C338" s="337"/>
      <c r="D338" s="337"/>
      <c r="E338" s="338"/>
      <c r="F338" s="339"/>
      <c r="G338" s="339"/>
      <c r="H338" s="339"/>
      <c r="I338" s="337"/>
      <c r="J338" s="337"/>
      <c r="K338" s="337"/>
      <c r="L338" s="337"/>
      <c r="M338" s="337"/>
      <c r="N338" s="337"/>
      <c r="O338" s="337"/>
      <c r="P338" s="117"/>
      <c r="Q338" s="337"/>
      <c r="R338" s="337"/>
      <c r="S338" s="337"/>
      <c r="T338" s="337"/>
      <c r="U338" s="337"/>
      <c r="V338" s="337"/>
      <c r="W338" s="337"/>
      <c r="Y338" s="74"/>
      <c r="AA338" s="116"/>
    </row>
    <row r="339" spans="1:27" customFormat="1" ht="25.5" hidden="1" customHeight="1" x14ac:dyDescent="0.35">
      <c r="F339" s="122"/>
      <c r="G339" s="122" t="s">
        <v>59</v>
      </c>
    </row>
    <row r="340" spans="1:27" customFormat="1" hidden="1" x14ac:dyDescent="0.35">
      <c r="E340" s="77"/>
      <c r="F340" s="122"/>
      <c r="G340" s="122" t="s">
        <v>60</v>
      </c>
      <c r="H340" s="74"/>
    </row>
    <row r="341" spans="1:27" customFormat="1" hidden="1" x14ac:dyDescent="0.35">
      <c r="E341" s="77"/>
      <c r="F341" s="122"/>
      <c r="G341" s="122" t="s">
        <v>48</v>
      </c>
      <c r="H341" s="74"/>
    </row>
    <row r="342" spans="1:27" customFormat="1" hidden="1" x14ac:dyDescent="0.35">
      <c r="E342" s="77"/>
      <c r="F342" s="122"/>
      <c r="G342" s="122" t="s">
        <v>3608</v>
      </c>
      <c r="H342" s="74"/>
    </row>
    <row r="343" spans="1:27" customFormat="1" hidden="1" x14ac:dyDescent="0.35">
      <c r="E343" s="324"/>
      <c r="F343" s="122"/>
      <c r="G343" s="122"/>
      <c r="H343" s="74"/>
    </row>
    <row r="344" spans="1:27" customFormat="1" hidden="1" x14ac:dyDescent="0.35">
      <c r="E344" s="77"/>
      <c r="F344" s="122"/>
      <c r="G344" s="122" t="s">
        <v>3609</v>
      </c>
      <c r="H344" s="74"/>
    </row>
    <row r="345" spans="1:27" customFormat="1" hidden="1" x14ac:dyDescent="0.35">
      <c r="E345" s="77"/>
      <c r="F345" s="122"/>
      <c r="G345" s="122" t="s">
        <v>145</v>
      </c>
      <c r="H345" s="74"/>
    </row>
    <row r="346" spans="1:27" customFormat="1" hidden="1" x14ac:dyDescent="0.35">
      <c r="E346" s="77"/>
      <c r="F346" s="122"/>
      <c r="G346" s="122" t="s">
        <v>159</v>
      </c>
      <c r="H346" s="74"/>
    </row>
    <row r="347" spans="1:27" customFormat="1" hidden="1" x14ac:dyDescent="0.35">
      <c r="E347" s="77"/>
      <c r="F347" s="122"/>
      <c r="G347" s="122" t="s">
        <v>199</v>
      </c>
      <c r="H347" s="74"/>
    </row>
    <row r="348" spans="1:27" customFormat="1" hidden="1" x14ac:dyDescent="0.35">
      <c r="E348" s="77"/>
      <c r="F348" s="122"/>
      <c r="G348" s="122" t="s">
        <v>402</v>
      </c>
      <c r="H348" s="74"/>
    </row>
    <row r="349" spans="1:27" customFormat="1" hidden="1" x14ac:dyDescent="0.35">
      <c r="E349" s="77"/>
      <c r="F349" s="122"/>
      <c r="G349" s="122"/>
      <c r="H349" s="74"/>
    </row>
    <row r="350" spans="1:27" customFormat="1" hidden="1" x14ac:dyDescent="0.35">
      <c r="E350" s="77"/>
      <c r="F350" s="122"/>
      <c r="G350" s="122"/>
      <c r="H350" s="74"/>
    </row>
    <row r="351" spans="1:27" hidden="1" x14ac:dyDescent="0.35">
      <c r="E351" s="75"/>
    </row>
    <row r="352" spans="1:27" hidden="1" x14ac:dyDescent="0.35">
      <c r="E352" s="75"/>
    </row>
    <row r="353" spans="5:5" hidden="1" x14ac:dyDescent="0.35">
      <c r="E353" s="75"/>
    </row>
    <row r="354" spans="5:5" hidden="1" x14ac:dyDescent="0.35">
      <c r="E354" s="75"/>
    </row>
    <row r="355" spans="5:5" hidden="1" x14ac:dyDescent="0.35">
      <c r="E355" s="75"/>
    </row>
    <row r="356" spans="5:5" hidden="1" x14ac:dyDescent="0.35">
      <c r="E356" s="75"/>
    </row>
    <row r="357" spans="5:5" hidden="1" x14ac:dyDescent="0.35">
      <c r="E357" s="75"/>
    </row>
    <row r="358" spans="5:5" hidden="1" x14ac:dyDescent="0.35">
      <c r="E358" s="75"/>
    </row>
    <row r="359" spans="5:5" hidden="1" x14ac:dyDescent="0.35">
      <c r="E359" s="75"/>
    </row>
    <row r="360" spans="5:5" hidden="1" x14ac:dyDescent="0.35"/>
    <row r="361" spans="5:5" hidden="1" x14ac:dyDescent="0.35">
      <c r="E361" s="75"/>
    </row>
    <row r="362" spans="5:5" hidden="1" x14ac:dyDescent="0.35">
      <c r="E362" s="75"/>
    </row>
    <row r="363" spans="5:5" hidden="1" x14ac:dyDescent="0.35">
      <c r="E363" s="75"/>
    </row>
    <row r="364" spans="5:5" hidden="1" x14ac:dyDescent="0.35">
      <c r="E364" s="75"/>
    </row>
    <row r="365" spans="5:5" hidden="1" x14ac:dyDescent="0.35">
      <c r="E365" s="75"/>
    </row>
    <row r="366" spans="5:5" hidden="1" x14ac:dyDescent="0.35">
      <c r="E366" s="75"/>
    </row>
    <row r="367" spans="5:5" hidden="1" x14ac:dyDescent="0.35">
      <c r="E367" s="75"/>
    </row>
    <row r="368" spans="5:5" hidden="1" x14ac:dyDescent="0.35">
      <c r="E368" s="75"/>
    </row>
    <row r="369" spans="5:5" hidden="1" x14ac:dyDescent="0.35">
      <c r="E369" s="75"/>
    </row>
    <row r="370" spans="5:5" hidden="1" x14ac:dyDescent="0.35">
      <c r="E370" s="75"/>
    </row>
    <row r="371" spans="5:5" hidden="1" x14ac:dyDescent="0.35">
      <c r="E371" s="75"/>
    </row>
    <row r="372" spans="5:5" hidden="1" x14ac:dyDescent="0.35">
      <c r="E372" s="75"/>
    </row>
    <row r="373" spans="5:5" hidden="1" x14ac:dyDescent="0.35">
      <c r="E373" s="75"/>
    </row>
    <row r="374" spans="5:5" hidden="1" x14ac:dyDescent="0.35">
      <c r="E374" s="75"/>
    </row>
    <row r="375" spans="5:5" hidden="1" x14ac:dyDescent="0.35">
      <c r="E375" s="75"/>
    </row>
    <row r="376" spans="5:5" hidden="1" x14ac:dyDescent="0.35">
      <c r="E376" s="75"/>
    </row>
    <row r="377" spans="5:5" hidden="1" x14ac:dyDescent="0.35">
      <c r="E377" s="75"/>
    </row>
    <row r="378" spans="5:5" hidden="1" x14ac:dyDescent="0.35">
      <c r="E378" s="75"/>
    </row>
    <row r="379" spans="5:5" hidden="1" x14ac:dyDescent="0.35">
      <c r="E379" s="75"/>
    </row>
    <row r="380" spans="5:5" hidden="1" x14ac:dyDescent="0.35">
      <c r="E380" s="75"/>
    </row>
    <row r="381" spans="5:5" hidden="1" x14ac:dyDescent="0.35">
      <c r="E381" s="75"/>
    </row>
    <row r="382" spans="5:5" hidden="1" x14ac:dyDescent="0.35">
      <c r="E382" s="75"/>
    </row>
    <row r="383" spans="5:5" hidden="1" x14ac:dyDescent="0.35">
      <c r="E383" s="75"/>
    </row>
    <row r="384" spans="5:5" hidden="1" x14ac:dyDescent="0.35">
      <c r="E384" s="75"/>
    </row>
    <row r="385" spans="5:5" hidden="1" x14ac:dyDescent="0.35">
      <c r="E385" s="75"/>
    </row>
    <row r="386" spans="5:5" hidden="1" x14ac:dyDescent="0.35">
      <c r="E386" s="75"/>
    </row>
    <row r="387" spans="5:5" hidden="1" x14ac:dyDescent="0.35">
      <c r="E387" s="75"/>
    </row>
    <row r="388" spans="5:5" hidden="1" x14ac:dyDescent="0.35">
      <c r="E388" s="75"/>
    </row>
    <row r="389" spans="5:5" hidden="1" x14ac:dyDescent="0.35">
      <c r="E389" s="75"/>
    </row>
    <row r="390" spans="5:5" hidden="1" x14ac:dyDescent="0.35">
      <c r="E390" s="75"/>
    </row>
    <row r="391" spans="5:5" hidden="1" x14ac:dyDescent="0.35">
      <c r="E391" s="75"/>
    </row>
    <row r="392" spans="5:5" hidden="1" x14ac:dyDescent="0.35">
      <c r="E392" s="75"/>
    </row>
    <row r="393" spans="5:5" hidden="1" x14ac:dyDescent="0.35">
      <c r="E393" s="75"/>
    </row>
    <row r="394" spans="5:5" hidden="1" x14ac:dyDescent="0.35">
      <c r="E394" s="75"/>
    </row>
    <row r="395" spans="5:5" hidden="1" x14ac:dyDescent="0.35">
      <c r="E395" s="75"/>
    </row>
    <row r="396" spans="5:5" hidden="1" x14ac:dyDescent="0.35">
      <c r="E396" s="75"/>
    </row>
    <row r="397" spans="5:5" hidden="1" x14ac:dyDescent="0.35">
      <c r="E397" s="75"/>
    </row>
    <row r="398" spans="5:5" hidden="1" x14ac:dyDescent="0.35">
      <c r="E398" s="75"/>
    </row>
    <row r="399" spans="5:5" hidden="1" x14ac:dyDescent="0.35">
      <c r="E399" s="75"/>
    </row>
    <row r="400" spans="5:5" hidden="1" x14ac:dyDescent="0.35">
      <c r="E400" s="75"/>
    </row>
    <row r="401" spans="5:5" hidden="1" x14ac:dyDescent="0.35">
      <c r="E401" s="75"/>
    </row>
    <row r="402" spans="5:5" hidden="1" x14ac:dyDescent="0.35">
      <c r="E402" s="75"/>
    </row>
    <row r="403" spans="5:5" hidden="1" x14ac:dyDescent="0.35">
      <c r="E403" s="75"/>
    </row>
    <row r="404" spans="5:5" hidden="1" x14ac:dyDescent="0.35">
      <c r="E404" s="75"/>
    </row>
    <row r="405" spans="5:5" hidden="1" x14ac:dyDescent="0.35">
      <c r="E405" s="75"/>
    </row>
    <row r="406" spans="5:5" hidden="1" x14ac:dyDescent="0.35">
      <c r="E406" s="75"/>
    </row>
    <row r="407" spans="5:5" hidden="1" x14ac:dyDescent="0.35">
      <c r="E407" s="75"/>
    </row>
    <row r="408" spans="5:5" hidden="1" x14ac:dyDescent="0.35">
      <c r="E408" s="75"/>
    </row>
    <row r="409" spans="5:5" hidden="1" x14ac:dyDescent="0.35">
      <c r="E409" s="75"/>
    </row>
    <row r="410" spans="5:5" hidden="1" x14ac:dyDescent="0.35">
      <c r="E410" s="75"/>
    </row>
    <row r="411" spans="5:5" hidden="1" x14ac:dyDescent="0.35">
      <c r="E411" s="75"/>
    </row>
    <row r="412" spans="5:5" hidden="1" x14ac:dyDescent="0.35">
      <c r="E412" s="75"/>
    </row>
    <row r="413" spans="5:5" hidden="1" x14ac:dyDescent="0.35">
      <c r="E413" s="75"/>
    </row>
    <row r="414" spans="5:5" x14ac:dyDescent="0.35">
      <c r="E414" s="75"/>
    </row>
  </sheetData>
  <protectedRanges>
    <protectedRange password="E1A2" sqref="AA2" name="Range1_1_2_1"/>
    <protectedRange password="E1A2" sqref="O72" name="Range1"/>
    <protectedRange password="E1A2" sqref="N3:O3" name="Range1_2_1_1"/>
    <protectedRange password="E1A2" sqref="N4:O4" name="Range1_4_1"/>
    <protectedRange password="E1A2" sqref="V2" name="Range1_14"/>
    <protectedRange password="E1A2" sqref="N116:N136" name="Range1_6"/>
    <protectedRange password="E1A2" sqref="P5:P6" name="Range1_1"/>
    <protectedRange password="E1A2" sqref="O5" name="Range1_1_2"/>
  </protectedRanges>
  <autoFilter ref="A2:AH342" xr:uid="{E2AB62DB-859A-45B1-A02A-8C39F0642F16}"/>
  <phoneticPr fontId="22" type="noConversion"/>
  <conditionalFormatting sqref="L34">
    <cfRule type="cellIs" dxfId="126" priority="131" stopIfTrue="1" operator="equal">
      <formula>"Pass"</formula>
    </cfRule>
    <cfRule type="cellIs" dxfId="125" priority="132" stopIfTrue="1" operator="equal">
      <formula>"Fail"</formula>
    </cfRule>
    <cfRule type="cellIs" dxfId="124" priority="133" stopIfTrue="1" operator="equal">
      <formula>"Info"</formula>
    </cfRule>
  </conditionalFormatting>
  <conditionalFormatting sqref="J41:L92 J201:L238 L200 J261:L286 L260 J94:L199 L93 J240:L259 L239 J3:J337">
    <cfRule type="cellIs" dxfId="123" priority="128" operator="equal">
      <formula>"Info"</formula>
    </cfRule>
    <cfRule type="cellIs" dxfId="122" priority="129" operator="equal">
      <formula>"Fail"</formula>
    </cfRule>
    <cfRule type="cellIs" dxfId="121" priority="130" operator="equal">
      <formula>"Pass"</formula>
    </cfRule>
  </conditionalFormatting>
  <conditionalFormatting sqref="J93 J284:J286 J275:J280">
    <cfRule type="cellIs" dxfId="120" priority="125" operator="equal">
      <formula>"Pass"</formula>
    </cfRule>
    <cfRule type="cellIs" dxfId="119" priority="126" operator="equal">
      <formula>"Fail"</formula>
    </cfRule>
    <cfRule type="cellIs" dxfId="118" priority="127" operator="equal">
      <formula>"Info"</formula>
    </cfRule>
  </conditionalFormatting>
  <conditionalFormatting sqref="J334">
    <cfRule type="cellIs" dxfId="117" priority="122" operator="equal">
      <formula>"Pass"</formula>
    </cfRule>
    <cfRule type="cellIs" dxfId="116" priority="123" operator="equal">
      <formula>"Fail"</formula>
    </cfRule>
    <cfRule type="cellIs" dxfId="115" priority="124" operator="equal">
      <formula>"Info"</formula>
    </cfRule>
  </conditionalFormatting>
  <conditionalFormatting sqref="J327">
    <cfRule type="cellIs" dxfId="114" priority="119" operator="equal">
      <formula>"Pass"</formula>
    </cfRule>
    <cfRule type="cellIs" dxfId="113" priority="120" operator="equal">
      <formula>"Fail"</formula>
    </cfRule>
    <cfRule type="cellIs" dxfId="112" priority="121" operator="equal">
      <formula>"Info"</formula>
    </cfRule>
  </conditionalFormatting>
  <conditionalFormatting sqref="J326">
    <cfRule type="cellIs" dxfId="111" priority="116" operator="equal">
      <formula>"Pass"</formula>
    </cfRule>
    <cfRule type="cellIs" dxfId="110" priority="117" operator="equal">
      <formula>"Fail"</formula>
    </cfRule>
    <cfRule type="cellIs" dxfId="109" priority="118" operator="equal">
      <formula>"Info"</formula>
    </cfRule>
  </conditionalFormatting>
  <conditionalFormatting sqref="J325">
    <cfRule type="cellIs" dxfId="108" priority="113" operator="equal">
      <formula>"Pass"</formula>
    </cfRule>
    <cfRule type="cellIs" dxfId="107" priority="114" operator="equal">
      <formula>"Fail"</formula>
    </cfRule>
    <cfRule type="cellIs" dxfId="106" priority="115" operator="equal">
      <formula>"Info"</formula>
    </cfRule>
  </conditionalFormatting>
  <conditionalFormatting sqref="J320">
    <cfRule type="cellIs" dxfId="105" priority="110" operator="equal">
      <formula>"Pass"</formula>
    </cfRule>
    <cfRule type="cellIs" dxfId="104" priority="111" operator="equal">
      <formula>"Fail"</formula>
    </cfRule>
    <cfRule type="cellIs" dxfId="103" priority="112" operator="equal">
      <formula>"Info"</formula>
    </cfRule>
  </conditionalFormatting>
  <conditionalFormatting sqref="J308">
    <cfRule type="cellIs" dxfId="102" priority="107" operator="equal">
      <formula>"Pass"</formula>
    </cfRule>
    <cfRule type="cellIs" dxfId="101" priority="108" operator="equal">
      <formula>"Fail"</formula>
    </cfRule>
    <cfRule type="cellIs" dxfId="100" priority="109" operator="equal">
      <formula>"Info"</formula>
    </cfRule>
  </conditionalFormatting>
  <conditionalFormatting sqref="J304">
    <cfRule type="cellIs" dxfId="99" priority="104" operator="equal">
      <formula>"Pass"</formula>
    </cfRule>
    <cfRule type="cellIs" dxfId="98" priority="105" operator="equal">
      <formula>"Fail"</formula>
    </cfRule>
    <cfRule type="cellIs" dxfId="97" priority="106" operator="equal">
      <formula>"Info"</formula>
    </cfRule>
  </conditionalFormatting>
  <conditionalFormatting sqref="J280">
    <cfRule type="cellIs" dxfId="96" priority="101" operator="equal">
      <formula>"Pass"</formula>
    </cfRule>
    <cfRule type="cellIs" dxfId="95" priority="102" operator="equal">
      <formula>"Fail"</formula>
    </cfRule>
    <cfRule type="cellIs" dxfId="94" priority="103" operator="equal">
      <formula>"Info"</formula>
    </cfRule>
  </conditionalFormatting>
  <conditionalFormatting sqref="J279">
    <cfRule type="cellIs" dxfId="93" priority="98" operator="equal">
      <formula>"Pass"</formula>
    </cfRule>
    <cfRule type="cellIs" dxfId="92" priority="99" operator="equal">
      <formula>"Fail"</formula>
    </cfRule>
    <cfRule type="cellIs" dxfId="91" priority="100" operator="equal">
      <formula>"Info"</formula>
    </cfRule>
  </conditionalFormatting>
  <conditionalFormatting sqref="J285:J286">
    <cfRule type="cellIs" dxfId="90" priority="95" operator="equal">
      <formula>"Pass"</formula>
    </cfRule>
    <cfRule type="cellIs" dxfId="89" priority="96" operator="equal">
      <formula>"Fail"</formula>
    </cfRule>
    <cfRule type="cellIs" dxfId="88" priority="97" operator="equal">
      <formula>"Info"</formula>
    </cfRule>
  </conditionalFormatting>
  <conditionalFormatting sqref="J157">
    <cfRule type="cellIs" dxfId="87" priority="92" operator="equal">
      <formula>"Pass"</formula>
    </cfRule>
    <cfRule type="cellIs" dxfId="86" priority="93" operator="equal">
      <formula>"Fail"</formula>
    </cfRule>
    <cfRule type="cellIs" dxfId="85" priority="94" operator="equal">
      <formula>"Info"</formula>
    </cfRule>
  </conditionalFormatting>
  <conditionalFormatting sqref="J193">
    <cfRule type="cellIs" dxfId="84" priority="89" operator="equal">
      <formula>"Pass"</formula>
    </cfRule>
    <cfRule type="cellIs" dxfId="83" priority="90" operator="equal">
      <formula>"Fail"</formula>
    </cfRule>
    <cfRule type="cellIs" dxfId="82" priority="91" operator="equal">
      <formula>"Info"</formula>
    </cfRule>
  </conditionalFormatting>
  <conditionalFormatting sqref="J194">
    <cfRule type="cellIs" dxfId="81" priority="86" operator="equal">
      <formula>"Pass"</formula>
    </cfRule>
    <cfRule type="cellIs" dxfId="80" priority="87" operator="equal">
      <formula>"Fail"</formula>
    </cfRule>
    <cfRule type="cellIs" dxfId="79" priority="88" operator="equal">
      <formula>"Info"</formula>
    </cfRule>
  </conditionalFormatting>
  <conditionalFormatting sqref="J195">
    <cfRule type="cellIs" dxfId="78" priority="83" operator="equal">
      <formula>"Pass"</formula>
    </cfRule>
    <cfRule type="cellIs" dxfId="77" priority="84" operator="equal">
      <formula>"Fail"</formula>
    </cfRule>
    <cfRule type="cellIs" dxfId="76" priority="85" operator="equal">
      <formula>"Info"</formula>
    </cfRule>
  </conditionalFormatting>
  <conditionalFormatting sqref="J196">
    <cfRule type="cellIs" dxfId="75" priority="80" operator="equal">
      <formula>"Pass"</formula>
    </cfRule>
    <cfRule type="cellIs" dxfId="74" priority="81" operator="equal">
      <formula>"Fail"</formula>
    </cfRule>
    <cfRule type="cellIs" dxfId="73" priority="82" operator="equal">
      <formula>"Info"</formula>
    </cfRule>
  </conditionalFormatting>
  <conditionalFormatting sqref="J197">
    <cfRule type="cellIs" dxfId="72" priority="77" operator="equal">
      <formula>"Pass"</formula>
    </cfRule>
    <cfRule type="cellIs" dxfId="71" priority="78" operator="equal">
      <formula>"Fail"</formula>
    </cfRule>
    <cfRule type="cellIs" dxfId="70" priority="79" operator="equal">
      <formula>"Info"</formula>
    </cfRule>
  </conditionalFormatting>
  <conditionalFormatting sqref="J199">
    <cfRule type="cellIs" dxfId="69" priority="74" operator="equal">
      <formula>"Pass"</formula>
    </cfRule>
    <cfRule type="cellIs" dxfId="68" priority="75" operator="equal">
      <formula>"Fail"</formula>
    </cfRule>
    <cfRule type="cellIs" dxfId="67" priority="76" operator="equal">
      <formula>"Info"</formula>
    </cfRule>
  </conditionalFormatting>
  <conditionalFormatting sqref="J201">
    <cfRule type="cellIs" dxfId="66" priority="71" operator="equal">
      <formula>"Pass"</formula>
    </cfRule>
    <cfRule type="cellIs" dxfId="65" priority="72" operator="equal">
      <formula>"Fail"</formula>
    </cfRule>
    <cfRule type="cellIs" dxfId="64" priority="73" operator="equal">
      <formula>"Info"</formula>
    </cfRule>
  </conditionalFormatting>
  <conditionalFormatting sqref="J200">
    <cfRule type="cellIs" dxfId="63" priority="68" operator="equal">
      <formula>"Pass"</formula>
    </cfRule>
    <cfRule type="cellIs" dxfId="62" priority="69" operator="equal">
      <formula>"Fail"</formula>
    </cfRule>
    <cfRule type="cellIs" dxfId="61" priority="70" operator="equal">
      <formula>"Info"</formula>
    </cfRule>
  </conditionalFormatting>
  <conditionalFormatting sqref="J200">
    <cfRule type="cellIs" dxfId="60" priority="65" operator="equal">
      <formula>"Pass"</formula>
    </cfRule>
    <cfRule type="cellIs" dxfId="59" priority="66" operator="equal">
      <formula>"Fail"</formula>
    </cfRule>
    <cfRule type="cellIs" dxfId="58" priority="67" operator="equal">
      <formula>"Info"</formula>
    </cfRule>
  </conditionalFormatting>
  <conditionalFormatting sqref="J202">
    <cfRule type="cellIs" dxfId="57" priority="62" operator="equal">
      <formula>"Pass"</formula>
    </cfRule>
    <cfRule type="cellIs" dxfId="56" priority="63" operator="equal">
      <formula>"Fail"</formula>
    </cfRule>
    <cfRule type="cellIs" dxfId="55" priority="64" operator="equal">
      <formula>"Info"</formula>
    </cfRule>
  </conditionalFormatting>
  <conditionalFormatting sqref="J213">
    <cfRule type="cellIs" dxfId="54" priority="59" operator="equal">
      <formula>"Pass"</formula>
    </cfRule>
    <cfRule type="cellIs" dxfId="53" priority="60" operator="equal">
      <formula>"Fail"</formula>
    </cfRule>
    <cfRule type="cellIs" dxfId="52" priority="61" operator="equal">
      <formula>"Info"</formula>
    </cfRule>
  </conditionalFormatting>
  <conditionalFormatting sqref="J214">
    <cfRule type="cellIs" dxfId="51" priority="56" operator="equal">
      <formula>"Pass"</formula>
    </cfRule>
    <cfRule type="cellIs" dxfId="50" priority="57" operator="equal">
      <formula>"Fail"</formula>
    </cfRule>
    <cfRule type="cellIs" dxfId="49" priority="58" operator="equal">
      <formula>"Info"</formula>
    </cfRule>
  </conditionalFormatting>
  <conditionalFormatting sqref="J216">
    <cfRule type="cellIs" dxfId="48" priority="53" operator="equal">
      <formula>"Pass"</formula>
    </cfRule>
    <cfRule type="cellIs" dxfId="47" priority="54" operator="equal">
      <formula>"Fail"</formula>
    </cfRule>
    <cfRule type="cellIs" dxfId="46" priority="55" operator="equal">
      <formula>"Info"</formula>
    </cfRule>
  </conditionalFormatting>
  <conditionalFormatting sqref="J219">
    <cfRule type="cellIs" dxfId="45" priority="50" operator="equal">
      <formula>"Pass"</formula>
    </cfRule>
    <cfRule type="cellIs" dxfId="44" priority="51" operator="equal">
      <formula>"Fail"</formula>
    </cfRule>
    <cfRule type="cellIs" dxfId="43" priority="52" operator="equal">
      <formula>"Info"</formula>
    </cfRule>
  </conditionalFormatting>
  <conditionalFormatting sqref="J223">
    <cfRule type="cellIs" dxfId="42" priority="47" operator="equal">
      <formula>"Pass"</formula>
    </cfRule>
    <cfRule type="cellIs" dxfId="41" priority="48" operator="equal">
      <formula>"Fail"</formula>
    </cfRule>
    <cfRule type="cellIs" dxfId="40" priority="49" operator="equal">
      <formula>"Info"</formula>
    </cfRule>
  </conditionalFormatting>
  <conditionalFormatting sqref="J224">
    <cfRule type="cellIs" dxfId="39" priority="44" operator="equal">
      <formula>"Pass"</formula>
    </cfRule>
    <cfRule type="cellIs" dxfId="38" priority="45" operator="equal">
      <formula>"Fail"</formula>
    </cfRule>
    <cfRule type="cellIs" dxfId="37" priority="46" operator="equal">
      <formula>"Info"</formula>
    </cfRule>
  </conditionalFormatting>
  <conditionalFormatting sqref="J230:J231">
    <cfRule type="cellIs" dxfId="36" priority="41" operator="equal">
      <formula>"Pass"</formula>
    </cfRule>
    <cfRule type="cellIs" dxfId="35" priority="42" operator="equal">
      <formula>"Fail"</formula>
    </cfRule>
    <cfRule type="cellIs" dxfId="34" priority="43" operator="equal">
      <formula>"Info"</formula>
    </cfRule>
  </conditionalFormatting>
  <conditionalFormatting sqref="J232">
    <cfRule type="cellIs" dxfId="33" priority="38" operator="equal">
      <formula>"Pass"</formula>
    </cfRule>
    <cfRule type="cellIs" dxfId="32" priority="39" operator="equal">
      <formula>"Fail"</formula>
    </cfRule>
    <cfRule type="cellIs" dxfId="31" priority="40" operator="equal">
      <formula>"Info"</formula>
    </cfRule>
  </conditionalFormatting>
  <conditionalFormatting sqref="J237">
    <cfRule type="cellIs" dxfId="30" priority="35" operator="equal">
      <formula>"Pass"</formula>
    </cfRule>
    <cfRule type="cellIs" dxfId="29" priority="36" operator="equal">
      <formula>"Fail"</formula>
    </cfRule>
    <cfRule type="cellIs" dxfId="28" priority="37" operator="equal">
      <formula>"Info"</formula>
    </cfRule>
  </conditionalFormatting>
  <conditionalFormatting sqref="J253">
    <cfRule type="cellIs" dxfId="27" priority="32" operator="equal">
      <formula>"Pass"</formula>
    </cfRule>
    <cfRule type="cellIs" dxfId="26" priority="33" operator="equal">
      <formula>"Fail"</formula>
    </cfRule>
    <cfRule type="cellIs" dxfId="25" priority="34" operator="equal">
      <formula>"Info"</formula>
    </cfRule>
  </conditionalFormatting>
  <conditionalFormatting sqref="J254">
    <cfRule type="cellIs" dxfId="24" priority="29" operator="equal">
      <formula>"Pass"</formula>
    </cfRule>
    <cfRule type="cellIs" dxfId="23" priority="30" operator="equal">
      <formula>"Fail"</formula>
    </cfRule>
    <cfRule type="cellIs" dxfId="22" priority="31" operator="equal">
      <formula>"Info"</formula>
    </cfRule>
  </conditionalFormatting>
  <conditionalFormatting sqref="J255">
    <cfRule type="cellIs" dxfId="21" priority="26" operator="equal">
      <formula>"Pass"</formula>
    </cfRule>
    <cfRule type="cellIs" dxfId="20" priority="27" operator="equal">
      <formula>"Fail"</formula>
    </cfRule>
    <cfRule type="cellIs" dxfId="19" priority="28" operator="equal">
      <formula>"Info"</formula>
    </cfRule>
  </conditionalFormatting>
  <conditionalFormatting sqref="J276">
    <cfRule type="cellIs" dxfId="18" priority="23" operator="equal">
      <formula>"Pass"</formula>
    </cfRule>
    <cfRule type="cellIs" dxfId="17" priority="24" operator="equal">
      <formula>"Fail"</formula>
    </cfRule>
    <cfRule type="cellIs" dxfId="16" priority="25" operator="equal">
      <formula>"Info"</formula>
    </cfRule>
  </conditionalFormatting>
  <conditionalFormatting sqref="J294">
    <cfRule type="cellIs" dxfId="15" priority="20" operator="equal">
      <formula>"Info"</formula>
    </cfRule>
    <cfRule type="cellIs" dxfId="14" priority="21" operator="equal">
      <formula>"Fail"</formula>
    </cfRule>
    <cfRule type="cellIs" dxfId="13" priority="22" operator="equal">
      <formula>"Pass"</formula>
    </cfRule>
  </conditionalFormatting>
  <conditionalFormatting sqref="J73">
    <cfRule type="cellIs" dxfId="12" priority="17" operator="equal">
      <formula>"Info"</formula>
    </cfRule>
    <cfRule type="cellIs" dxfId="11" priority="18" operator="equal">
      <formula>"Fail"</formula>
    </cfRule>
    <cfRule type="cellIs" dxfId="10" priority="19" operator="equal">
      <formula>"Pass"</formula>
    </cfRule>
  </conditionalFormatting>
  <conditionalFormatting sqref="N3:N337">
    <cfRule type="expression" dxfId="9" priority="16">
      <formula>ISERROR(AA3)</formula>
    </cfRule>
  </conditionalFormatting>
  <conditionalFormatting sqref="J281">
    <cfRule type="cellIs" dxfId="8" priority="13" operator="equal">
      <formula>"Pass"</formula>
    </cfRule>
    <cfRule type="cellIs" dxfId="7" priority="14" operator="equal">
      <formula>"Fail"</formula>
    </cfRule>
    <cfRule type="cellIs" dxfId="6" priority="15" operator="equal">
      <formula>"Info"</formula>
    </cfRule>
  </conditionalFormatting>
  <conditionalFormatting sqref="J5">
    <cfRule type="cellIs" dxfId="5" priority="5" stopIfTrue="1" operator="equal">
      <formula>"Pass"</formula>
    </cfRule>
    <cfRule type="cellIs" dxfId="4" priority="6" stopIfTrue="1" operator="equal">
      <formula>"Info"</formula>
    </cfRule>
  </conditionalFormatting>
  <conditionalFormatting sqref="J5">
    <cfRule type="cellIs" dxfId="3" priority="4" stopIfTrue="1" operator="equal">
      <formula>"Fail"</formula>
    </cfRule>
  </conditionalFormatting>
  <conditionalFormatting sqref="J6">
    <cfRule type="cellIs" dxfId="2" priority="1" stopIfTrue="1" operator="equal">
      <formula>"Fail"</formula>
    </cfRule>
  </conditionalFormatting>
  <conditionalFormatting sqref="J6">
    <cfRule type="cellIs" dxfId="1" priority="2" stopIfTrue="1" operator="equal">
      <formula>"Pass"</formula>
    </cfRule>
    <cfRule type="cellIs" dxfId="0" priority="3" stopIfTrue="1" operator="equal">
      <formula>"Info"</formula>
    </cfRule>
  </conditionalFormatting>
  <dataValidations count="5">
    <dataValidation type="list" allowBlank="1" showInputMessage="1" showErrorMessage="1" sqref="N224:N280 N319:N337 N74:N75 N78:N79 N82:N98 N100:N102 N106:N222 N282:N291 N293 N295:N314 N317 M3:M337" xr:uid="{D8D156A0-3290-431A-86A1-F8731004C6AA}">
      <formula1>$G$345:$G$348</formula1>
    </dataValidation>
    <dataValidation type="list" allowBlank="1" showInputMessage="1" showErrorMessage="1" sqref="N281" xr:uid="{994BC231-1110-405A-A0D6-B3D49FF387FE}">
      <formula1>$G$329:$G$332</formula1>
    </dataValidation>
    <dataValidation type="list" allowBlank="1" showInputMessage="1" showErrorMessage="1" sqref="JI5:JI6 WVU5:WVU6 WLY5:WLY6 WCC5:WCC6 VSG5:VSG6 VIK5:VIK6 UYO5:UYO6 UOS5:UOS6 UEW5:UEW6 TVA5:TVA6 TLE5:TLE6 TBI5:TBI6 SRM5:SRM6 SHQ5:SHQ6 RXU5:RXU6 RNY5:RNY6 REC5:REC6 QUG5:QUG6 QKK5:QKK6 QAO5:QAO6 PQS5:PQS6 PGW5:PGW6 OXA5:OXA6 ONE5:ONE6 ODI5:ODI6 NTM5:NTM6 NJQ5:NJQ6 MZU5:MZU6 MPY5:MPY6 MGC5:MGC6 LWG5:LWG6 LMK5:LMK6 LCO5:LCO6 KSS5:KSS6 KIW5:KIW6 JZA5:JZA6 JPE5:JPE6 JFI5:JFI6 IVM5:IVM6 ILQ5:ILQ6 IBU5:IBU6 HRY5:HRY6 HIC5:HIC6 GYG5:GYG6 GOK5:GOK6 GEO5:GEO6 FUS5:FUS6 FKW5:FKW6 FBA5:FBA6 ERE5:ERE6 EHI5:EHI6 DXM5:DXM6 DNQ5:DNQ6 DDU5:DDU6 CTY5:CTY6 CKC5:CKC6 CAG5:CAG6 BQK5:BQK6 BGO5:BGO6 AWS5:AWS6 AMW5:AMW6 ADA5:ADA6 TE5:TE6" xr:uid="{AC7153FF-CE7A-4436-97CB-806F6ED2C119}">
      <formula1>$H$46:$H$49</formula1>
    </dataValidation>
    <dataValidation type="list" allowBlank="1" showInputMessage="1" showErrorMessage="1" sqref="JF5:JF6 WVR5:WVR6 WLV5:WLV6 WBZ5:WBZ6 VSD5:VSD6 VIH5:VIH6 UYL5:UYL6 UOP5:UOP6 UET5:UET6 TUX5:TUX6 TLB5:TLB6 TBF5:TBF6 SRJ5:SRJ6 SHN5:SHN6 RXR5:RXR6 RNV5:RNV6 RDZ5:RDZ6 QUD5:QUD6 QKH5:QKH6 QAL5:QAL6 PQP5:PQP6 PGT5:PGT6 OWX5:OWX6 ONB5:ONB6 ODF5:ODF6 NTJ5:NTJ6 NJN5:NJN6 MZR5:MZR6 MPV5:MPV6 MFZ5:MFZ6 LWD5:LWD6 LMH5:LMH6 LCL5:LCL6 KSP5:KSP6 KIT5:KIT6 JYX5:JYX6 JPB5:JPB6 JFF5:JFF6 IVJ5:IVJ6 ILN5:ILN6 IBR5:IBR6 HRV5:HRV6 HHZ5:HHZ6 GYD5:GYD6 GOH5:GOH6 GEL5:GEL6 FUP5:FUP6 FKT5:FKT6 FAX5:FAX6 ERB5:ERB6 EHF5:EHF6 DXJ5:DXJ6 DNN5:DNN6 DDR5:DDR6 CTV5:CTV6 CJZ5:CJZ6 CAD5:CAD6 BQH5:BQH6 BGL5:BGL6 AWP5:AWP6 AMT5:AMT6 ACX5:ACX6 TB5:TB6" xr:uid="{F0AEA9EB-E6EB-4DAB-8F42-A1A6D5C27476}">
      <formula1>$I$75:$I$78</formula1>
    </dataValidation>
    <dataValidation type="list" allowBlank="1" showInputMessage="1" showErrorMessage="1" sqref="J3:J337" xr:uid="{0D695B67-4DF3-477C-A3AA-8D38C2B921B8}">
      <formula1>$G$339:$G$342</formula1>
    </dataValidation>
  </dataValidations>
  <pageMargins left="0.7" right="0.7" top="0.75" bottom="0.75" header="0.3" footer="0.3"/>
  <pageSetup scale="21" orientation="portrait" r:id="rId1"/>
  <headerFooter alignWithMargins="0"/>
  <rowBreaks count="5" manualBreakCount="5">
    <brk id="22" max="16383" man="1"/>
    <brk id="38" max="16383" man="1"/>
    <brk id="57" max="16383" man="1"/>
    <brk id="75" max="16383" man="1"/>
    <brk id="10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9"/>
  <sheetViews>
    <sheetView zoomScale="90" zoomScaleNormal="90" workbookViewId="0">
      <selection activeCell="C4" sqref="C4"/>
    </sheetView>
  </sheetViews>
  <sheetFormatPr defaultColWidth="18.7265625" defaultRowHeight="12.75" customHeight="1" x14ac:dyDescent="0.35"/>
  <cols>
    <col min="1" max="1" width="11.453125" style="36" customWidth="1"/>
    <col min="2" max="2" width="13.26953125" style="36" customWidth="1"/>
    <col min="3" max="3" width="84.453125" style="37" customWidth="1"/>
    <col min="4" max="4" width="22.453125" style="36" customWidth="1"/>
    <col min="5" max="16384" width="18.7265625" style="36"/>
  </cols>
  <sheetData>
    <row r="1" spans="1:4" ht="14.5" x14ac:dyDescent="0.35">
      <c r="A1" s="340" t="s">
        <v>6067</v>
      </c>
      <c r="B1" s="341"/>
      <c r="C1" s="342"/>
      <c r="D1" s="341"/>
    </row>
    <row r="2" spans="1:4" s="38" customFormat="1" ht="12.75" customHeight="1" x14ac:dyDescent="0.35">
      <c r="A2" s="343" t="s">
        <v>6068</v>
      </c>
      <c r="B2" s="343" t="s">
        <v>6069</v>
      </c>
      <c r="C2" s="344" t="s">
        <v>6070</v>
      </c>
      <c r="D2" s="343" t="s">
        <v>6071</v>
      </c>
    </row>
    <row r="3" spans="1:4" ht="13.5" customHeight="1" x14ac:dyDescent="0.35">
      <c r="A3" s="345">
        <v>1</v>
      </c>
      <c r="B3" s="346">
        <v>42505</v>
      </c>
      <c r="C3" s="347" t="s">
        <v>6072</v>
      </c>
      <c r="D3" s="348" t="s">
        <v>6073</v>
      </c>
    </row>
    <row r="4" spans="1:4" ht="29.65" customHeight="1" x14ac:dyDescent="0.35">
      <c r="A4" s="349">
        <v>2</v>
      </c>
      <c r="B4" s="350">
        <v>42766</v>
      </c>
      <c r="C4" s="351" t="s">
        <v>6074</v>
      </c>
      <c r="D4" s="352" t="s">
        <v>6073</v>
      </c>
    </row>
    <row r="5" spans="1:4" ht="12.75" customHeight="1" x14ac:dyDescent="0.35">
      <c r="A5" s="349">
        <v>2</v>
      </c>
      <c r="B5" s="350">
        <v>43008</v>
      </c>
      <c r="C5" s="351" t="s">
        <v>6075</v>
      </c>
      <c r="D5" s="352" t="s">
        <v>6073</v>
      </c>
    </row>
    <row r="6" spans="1:4" ht="12.75" customHeight="1" x14ac:dyDescent="0.35">
      <c r="A6" s="349">
        <v>2</v>
      </c>
      <c r="B6" s="350">
        <v>43131</v>
      </c>
      <c r="C6" s="351" t="s">
        <v>6076</v>
      </c>
      <c r="D6" s="352" t="s">
        <v>6073</v>
      </c>
    </row>
    <row r="7" spans="1:4" ht="12.75" customHeight="1" x14ac:dyDescent="0.35">
      <c r="A7" s="349">
        <v>2</v>
      </c>
      <c r="B7" s="350">
        <v>43373</v>
      </c>
      <c r="C7" s="351" t="s">
        <v>6077</v>
      </c>
      <c r="D7" s="352" t="s">
        <v>6073</v>
      </c>
    </row>
    <row r="8" spans="1:4" ht="12.75" customHeight="1" x14ac:dyDescent="0.35">
      <c r="A8" s="349">
        <v>2</v>
      </c>
      <c r="B8" s="350">
        <v>43555</v>
      </c>
      <c r="C8" s="351" t="s">
        <v>6078</v>
      </c>
      <c r="D8" s="352" t="s">
        <v>6073</v>
      </c>
    </row>
    <row r="9" spans="1:4" ht="12.75" customHeight="1" x14ac:dyDescent="0.35">
      <c r="A9" s="349">
        <v>3</v>
      </c>
      <c r="B9" s="350">
        <v>43921</v>
      </c>
      <c r="C9" s="351" t="s">
        <v>6079</v>
      </c>
      <c r="D9" s="352" t="s">
        <v>6073</v>
      </c>
    </row>
    <row r="10" spans="1:4" ht="12.75" customHeight="1" x14ac:dyDescent="0.35">
      <c r="A10" s="349">
        <v>3.1</v>
      </c>
      <c r="B10" s="350">
        <v>44104</v>
      </c>
      <c r="C10" s="351" t="s">
        <v>6080</v>
      </c>
      <c r="D10" s="352" t="s">
        <v>6073</v>
      </c>
    </row>
    <row r="11" spans="1:4" ht="55.5" customHeight="1" x14ac:dyDescent="0.35">
      <c r="A11" s="349">
        <v>4</v>
      </c>
      <c r="B11" s="350">
        <v>44469</v>
      </c>
      <c r="C11" s="351" t="s">
        <v>6081</v>
      </c>
      <c r="D11" s="352" t="s">
        <v>6073</v>
      </c>
    </row>
    <row r="12" spans="1:4" ht="12.75" customHeight="1" x14ac:dyDescent="0.35">
      <c r="A12" s="349">
        <v>4.0999999999999996</v>
      </c>
      <c r="B12" s="350">
        <v>44469</v>
      </c>
      <c r="C12" s="351" t="s">
        <v>6077</v>
      </c>
      <c r="D12" s="352" t="s">
        <v>6073</v>
      </c>
    </row>
    <row r="13" spans="1:4" ht="12.75" customHeight="1" x14ac:dyDescent="0.35">
      <c r="A13" s="349"/>
      <c r="B13" s="350"/>
      <c r="C13" s="351"/>
      <c r="D13" s="352"/>
    </row>
    <row r="14" spans="1:4" ht="12.75" customHeight="1" x14ac:dyDescent="0.35">
      <c r="A14" s="349"/>
      <c r="B14" s="350"/>
      <c r="C14" s="351"/>
      <c r="D14" s="352"/>
    </row>
    <row r="15" spans="1:4" ht="12.75" customHeight="1" x14ac:dyDescent="0.35">
      <c r="A15" s="349"/>
      <c r="B15" s="350"/>
      <c r="C15" s="351"/>
      <c r="D15" s="352"/>
    </row>
    <row r="16" spans="1:4" ht="12.75" customHeight="1" x14ac:dyDescent="0.35">
      <c r="A16" s="349"/>
      <c r="B16" s="350"/>
      <c r="C16" s="351"/>
      <c r="D16" s="352"/>
    </row>
    <row r="17" spans="1:4" ht="12.75" customHeight="1" x14ac:dyDescent="0.35">
      <c r="A17" s="349"/>
      <c r="B17" s="350"/>
      <c r="C17" s="351"/>
      <c r="D17" s="352"/>
    </row>
    <row r="18" spans="1:4" ht="12.75" customHeight="1" x14ac:dyDescent="0.35">
      <c r="A18" s="349"/>
      <c r="B18" s="350"/>
      <c r="C18" s="351"/>
      <c r="D18" s="352"/>
    </row>
    <row r="19" spans="1:4" ht="12.75" customHeight="1" x14ac:dyDescent="0.35">
      <c r="A19" s="349"/>
      <c r="B19" s="350"/>
      <c r="C19" s="351"/>
      <c r="D19" s="35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527"/>
  <sheetViews>
    <sheetView zoomScale="90" zoomScaleNormal="90" workbookViewId="0">
      <selection sqref="A1:D527"/>
    </sheetView>
  </sheetViews>
  <sheetFormatPr defaultRowHeight="12.75" customHeight="1" x14ac:dyDescent="0.35"/>
  <cols>
    <col min="1" max="1" width="9.453125" style="64" customWidth="1"/>
    <col min="2" max="2" width="71.453125" style="64" customWidth="1"/>
    <col min="3" max="3" width="8.7265625" style="64"/>
    <col min="4" max="4" width="10" style="64" customWidth="1"/>
    <col min="5" max="21" width="9.1796875" style="118"/>
    <col min="22" max="256" width="9.1796875" style="68"/>
    <col min="257" max="257" width="12.453125" style="68" customWidth="1"/>
    <col min="258" max="258" width="94.81640625" style="68" bestFit="1" customWidth="1"/>
    <col min="259" max="259" width="12.54296875" style="68" customWidth="1"/>
    <col min="260" max="260" width="9.7265625" style="68" bestFit="1" customWidth="1"/>
    <col min="261" max="512" width="9.1796875" style="68"/>
    <col min="513" max="513" width="12.453125" style="68" customWidth="1"/>
    <col min="514" max="514" width="94.81640625" style="68" bestFit="1" customWidth="1"/>
    <col min="515" max="515" width="12.54296875" style="68" customWidth="1"/>
    <col min="516" max="516" width="9.7265625" style="68" bestFit="1" customWidth="1"/>
    <col min="517" max="768" width="9.1796875" style="68"/>
    <col min="769" max="769" width="12.453125" style="68" customWidth="1"/>
    <col min="770" max="770" width="94.81640625" style="68" bestFit="1" customWidth="1"/>
    <col min="771" max="771" width="12.54296875" style="68" customWidth="1"/>
    <col min="772" max="772" width="9.7265625" style="68" bestFit="1" customWidth="1"/>
    <col min="773" max="1024" width="9.1796875" style="68"/>
    <col min="1025" max="1025" width="12.453125" style="68" customWidth="1"/>
    <col min="1026" max="1026" width="94.81640625" style="68" bestFit="1" customWidth="1"/>
    <col min="1027" max="1027" width="12.54296875" style="68" customWidth="1"/>
    <col min="1028" max="1028" width="9.7265625" style="68" bestFit="1" customWidth="1"/>
    <col min="1029" max="1280" width="9.1796875" style="68"/>
    <col min="1281" max="1281" width="12.453125" style="68" customWidth="1"/>
    <col min="1282" max="1282" width="94.81640625" style="68" bestFit="1" customWidth="1"/>
    <col min="1283" max="1283" width="12.54296875" style="68" customWidth="1"/>
    <col min="1284" max="1284" width="9.7265625" style="68" bestFit="1" customWidth="1"/>
    <col min="1285" max="1536" width="9.1796875" style="68"/>
    <col min="1537" max="1537" width="12.453125" style="68" customWidth="1"/>
    <col min="1538" max="1538" width="94.81640625" style="68" bestFit="1" customWidth="1"/>
    <col min="1539" max="1539" width="12.54296875" style="68" customWidth="1"/>
    <col min="1540" max="1540" width="9.7265625" style="68" bestFit="1" customWidth="1"/>
    <col min="1541" max="1792" width="9.1796875" style="68"/>
    <col min="1793" max="1793" width="12.453125" style="68" customWidth="1"/>
    <col min="1794" max="1794" width="94.81640625" style="68" bestFit="1" customWidth="1"/>
    <col min="1795" max="1795" width="12.54296875" style="68" customWidth="1"/>
    <col min="1796" max="1796" width="9.7265625" style="68" bestFit="1" customWidth="1"/>
    <col min="1797" max="2048" width="9.1796875" style="68"/>
    <col min="2049" max="2049" width="12.453125" style="68" customWidth="1"/>
    <col min="2050" max="2050" width="94.81640625" style="68" bestFit="1" customWidth="1"/>
    <col min="2051" max="2051" width="12.54296875" style="68" customWidth="1"/>
    <col min="2052" max="2052" width="9.7265625" style="68" bestFit="1" customWidth="1"/>
    <col min="2053" max="2304" width="9.1796875" style="68"/>
    <col min="2305" max="2305" width="12.453125" style="68" customWidth="1"/>
    <col min="2306" max="2306" width="94.81640625" style="68" bestFit="1" customWidth="1"/>
    <col min="2307" max="2307" width="12.54296875" style="68" customWidth="1"/>
    <col min="2308" max="2308" width="9.7265625" style="68" bestFit="1" customWidth="1"/>
    <col min="2309" max="2560" width="9.1796875" style="68"/>
    <col min="2561" max="2561" width="12.453125" style="68" customWidth="1"/>
    <col min="2562" max="2562" width="94.81640625" style="68" bestFit="1" customWidth="1"/>
    <col min="2563" max="2563" width="12.54296875" style="68" customWidth="1"/>
    <col min="2564" max="2564" width="9.7265625" style="68" bestFit="1" customWidth="1"/>
    <col min="2565" max="2816" width="9.1796875" style="68"/>
    <col min="2817" max="2817" width="12.453125" style="68" customWidth="1"/>
    <col min="2818" max="2818" width="94.81640625" style="68" bestFit="1" customWidth="1"/>
    <col min="2819" max="2819" width="12.54296875" style="68" customWidth="1"/>
    <col min="2820" max="2820" width="9.7265625" style="68" bestFit="1" customWidth="1"/>
    <col min="2821" max="3072" width="9.1796875" style="68"/>
    <col min="3073" max="3073" width="12.453125" style="68" customWidth="1"/>
    <col min="3074" max="3074" width="94.81640625" style="68" bestFit="1" customWidth="1"/>
    <col min="3075" max="3075" width="12.54296875" style="68" customWidth="1"/>
    <col min="3076" max="3076" width="9.7265625" style="68" bestFit="1" customWidth="1"/>
    <col min="3077" max="3328" width="9.1796875" style="68"/>
    <col min="3329" max="3329" width="12.453125" style="68" customWidth="1"/>
    <col min="3330" max="3330" width="94.81640625" style="68" bestFit="1" customWidth="1"/>
    <col min="3331" max="3331" width="12.54296875" style="68" customWidth="1"/>
    <col min="3332" max="3332" width="9.7265625" style="68" bestFit="1" customWidth="1"/>
    <col min="3333" max="3584" width="9.1796875" style="68"/>
    <col min="3585" max="3585" width="12.453125" style="68" customWidth="1"/>
    <col min="3586" max="3586" width="94.81640625" style="68" bestFit="1" customWidth="1"/>
    <col min="3587" max="3587" width="12.54296875" style="68" customWidth="1"/>
    <col min="3588" max="3588" width="9.7265625" style="68" bestFit="1" customWidth="1"/>
    <col min="3589" max="3840" width="9.1796875" style="68"/>
    <col min="3841" max="3841" width="12.453125" style="68" customWidth="1"/>
    <col min="3842" max="3842" width="94.81640625" style="68" bestFit="1" customWidth="1"/>
    <col min="3843" max="3843" width="12.54296875" style="68" customWidth="1"/>
    <col min="3844" max="3844" width="9.7265625" style="68" bestFit="1" customWidth="1"/>
    <col min="3845" max="4096" width="9.1796875" style="68"/>
    <col min="4097" max="4097" width="12.453125" style="68" customWidth="1"/>
    <col min="4098" max="4098" width="94.81640625" style="68" bestFit="1" customWidth="1"/>
    <col min="4099" max="4099" width="12.54296875" style="68" customWidth="1"/>
    <col min="4100" max="4100" width="9.7265625" style="68" bestFit="1" customWidth="1"/>
    <col min="4101" max="4352" width="9.1796875" style="68"/>
    <col min="4353" max="4353" width="12.453125" style="68" customWidth="1"/>
    <col min="4354" max="4354" width="94.81640625" style="68" bestFit="1" customWidth="1"/>
    <col min="4355" max="4355" width="12.54296875" style="68" customWidth="1"/>
    <col min="4356" max="4356" width="9.7265625" style="68" bestFit="1" customWidth="1"/>
    <col min="4357" max="4608" width="9.1796875" style="68"/>
    <col min="4609" max="4609" width="12.453125" style="68" customWidth="1"/>
    <col min="4610" max="4610" width="94.81640625" style="68" bestFit="1" customWidth="1"/>
    <col min="4611" max="4611" width="12.54296875" style="68" customWidth="1"/>
    <col min="4612" max="4612" width="9.7265625" style="68" bestFit="1" customWidth="1"/>
    <col min="4613" max="4864" width="9.1796875" style="68"/>
    <col min="4865" max="4865" width="12.453125" style="68" customWidth="1"/>
    <col min="4866" max="4866" width="94.81640625" style="68" bestFit="1" customWidth="1"/>
    <col min="4867" max="4867" width="12.54296875" style="68" customWidth="1"/>
    <col min="4868" max="4868" width="9.7265625" style="68" bestFit="1" customWidth="1"/>
    <col min="4869" max="5120" width="9.1796875" style="68"/>
    <col min="5121" max="5121" width="12.453125" style="68" customWidth="1"/>
    <col min="5122" max="5122" width="94.81640625" style="68" bestFit="1" customWidth="1"/>
    <col min="5123" max="5123" width="12.54296875" style="68" customWidth="1"/>
    <col min="5124" max="5124" width="9.7265625" style="68" bestFit="1" customWidth="1"/>
    <col min="5125" max="5376" width="9.1796875" style="68"/>
    <col min="5377" max="5377" width="12.453125" style="68" customWidth="1"/>
    <col min="5378" max="5378" width="94.81640625" style="68" bestFit="1" customWidth="1"/>
    <col min="5379" max="5379" width="12.54296875" style="68" customWidth="1"/>
    <col min="5380" max="5380" width="9.7265625" style="68" bestFit="1" customWidth="1"/>
    <col min="5381" max="5632" width="9.1796875" style="68"/>
    <col min="5633" max="5633" width="12.453125" style="68" customWidth="1"/>
    <col min="5634" max="5634" width="94.81640625" style="68" bestFit="1" customWidth="1"/>
    <col min="5635" max="5635" width="12.54296875" style="68" customWidth="1"/>
    <col min="5636" max="5636" width="9.7265625" style="68" bestFit="1" customWidth="1"/>
    <col min="5637" max="5888" width="9.1796875" style="68"/>
    <col min="5889" max="5889" width="12.453125" style="68" customWidth="1"/>
    <col min="5890" max="5890" width="94.81640625" style="68" bestFit="1" customWidth="1"/>
    <col min="5891" max="5891" width="12.54296875" style="68" customWidth="1"/>
    <col min="5892" max="5892" width="9.7265625" style="68" bestFit="1" customWidth="1"/>
    <col min="5893" max="6144" width="9.1796875" style="68"/>
    <col min="6145" max="6145" width="12.453125" style="68" customWidth="1"/>
    <col min="6146" max="6146" width="94.81640625" style="68" bestFit="1" customWidth="1"/>
    <col min="6147" max="6147" width="12.54296875" style="68" customWidth="1"/>
    <col min="6148" max="6148" width="9.7265625" style="68" bestFit="1" customWidth="1"/>
    <col min="6149" max="6400" width="9.1796875" style="68"/>
    <col min="6401" max="6401" width="12.453125" style="68" customWidth="1"/>
    <col min="6402" max="6402" width="94.81640625" style="68" bestFit="1" customWidth="1"/>
    <col min="6403" max="6403" width="12.54296875" style="68" customWidth="1"/>
    <col min="6404" max="6404" width="9.7265625" style="68" bestFit="1" customWidth="1"/>
    <col min="6405" max="6656" width="9.1796875" style="68"/>
    <col min="6657" max="6657" width="12.453125" style="68" customWidth="1"/>
    <col min="6658" max="6658" width="94.81640625" style="68" bestFit="1" customWidth="1"/>
    <col min="6659" max="6659" width="12.54296875" style="68" customWidth="1"/>
    <col min="6660" max="6660" width="9.7265625" style="68" bestFit="1" customWidth="1"/>
    <col min="6661" max="6912" width="9.1796875" style="68"/>
    <col min="6913" max="6913" width="12.453125" style="68" customWidth="1"/>
    <col min="6914" max="6914" width="94.81640625" style="68" bestFit="1" customWidth="1"/>
    <col min="6915" max="6915" width="12.54296875" style="68" customWidth="1"/>
    <col min="6916" max="6916" width="9.7265625" style="68" bestFit="1" customWidth="1"/>
    <col min="6917" max="7168" width="9.1796875" style="68"/>
    <col min="7169" max="7169" width="12.453125" style="68" customWidth="1"/>
    <col min="7170" max="7170" width="94.81640625" style="68" bestFit="1" customWidth="1"/>
    <col min="7171" max="7171" width="12.54296875" style="68" customWidth="1"/>
    <col min="7172" max="7172" width="9.7265625" style="68" bestFit="1" customWidth="1"/>
    <col min="7173" max="7424" width="9.1796875" style="68"/>
    <col min="7425" max="7425" width="12.453125" style="68" customWidth="1"/>
    <col min="7426" max="7426" width="94.81640625" style="68" bestFit="1" customWidth="1"/>
    <col min="7427" max="7427" width="12.54296875" style="68" customWidth="1"/>
    <col min="7428" max="7428" width="9.7265625" style="68" bestFit="1" customWidth="1"/>
    <col min="7429" max="7680" width="9.1796875" style="68"/>
    <col min="7681" max="7681" width="12.453125" style="68" customWidth="1"/>
    <col min="7682" max="7682" width="94.81640625" style="68" bestFit="1" customWidth="1"/>
    <col min="7683" max="7683" width="12.54296875" style="68" customWidth="1"/>
    <col min="7684" max="7684" width="9.7265625" style="68" bestFit="1" customWidth="1"/>
    <col min="7685" max="7936" width="9.1796875" style="68"/>
    <col min="7937" max="7937" width="12.453125" style="68" customWidth="1"/>
    <col min="7938" max="7938" width="94.81640625" style="68" bestFit="1" customWidth="1"/>
    <col min="7939" max="7939" width="12.54296875" style="68" customWidth="1"/>
    <col min="7940" max="7940" width="9.7265625" style="68" bestFit="1" customWidth="1"/>
    <col min="7941" max="8192" width="9.1796875" style="68"/>
    <col min="8193" max="8193" width="12.453125" style="68" customWidth="1"/>
    <col min="8194" max="8194" width="94.81640625" style="68" bestFit="1" customWidth="1"/>
    <col min="8195" max="8195" width="12.54296875" style="68" customWidth="1"/>
    <col min="8196" max="8196" width="9.7265625" style="68" bestFit="1" customWidth="1"/>
    <col min="8197" max="8448" width="9.1796875" style="68"/>
    <col min="8449" max="8449" width="12.453125" style="68" customWidth="1"/>
    <col min="8450" max="8450" width="94.81640625" style="68" bestFit="1" customWidth="1"/>
    <col min="8451" max="8451" width="12.54296875" style="68" customWidth="1"/>
    <col min="8452" max="8452" width="9.7265625" style="68" bestFit="1" customWidth="1"/>
    <col min="8453" max="8704" width="9.1796875" style="68"/>
    <col min="8705" max="8705" width="12.453125" style="68" customWidth="1"/>
    <col min="8706" max="8706" width="94.81640625" style="68" bestFit="1" customWidth="1"/>
    <col min="8707" max="8707" width="12.54296875" style="68" customWidth="1"/>
    <col min="8708" max="8708" width="9.7265625" style="68" bestFit="1" customWidth="1"/>
    <col min="8709" max="8960" width="9.1796875" style="68"/>
    <col min="8961" max="8961" width="12.453125" style="68" customWidth="1"/>
    <col min="8962" max="8962" width="94.81640625" style="68" bestFit="1" customWidth="1"/>
    <col min="8963" max="8963" width="12.54296875" style="68" customWidth="1"/>
    <col min="8964" max="8964" width="9.7265625" style="68" bestFit="1" customWidth="1"/>
    <col min="8965" max="9216" width="9.1796875" style="68"/>
    <col min="9217" max="9217" width="12.453125" style="68" customWidth="1"/>
    <col min="9218" max="9218" width="94.81640625" style="68" bestFit="1" customWidth="1"/>
    <col min="9219" max="9219" width="12.54296875" style="68" customWidth="1"/>
    <col min="9220" max="9220" width="9.7265625" style="68" bestFit="1" customWidth="1"/>
    <col min="9221" max="9472" width="9.1796875" style="68"/>
    <col min="9473" max="9473" width="12.453125" style="68" customWidth="1"/>
    <col min="9474" max="9474" width="94.81640625" style="68" bestFit="1" customWidth="1"/>
    <col min="9475" max="9475" width="12.54296875" style="68" customWidth="1"/>
    <col min="9476" max="9476" width="9.7265625" style="68" bestFit="1" customWidth="1"/>
    <col min="9477" max="9728" width="9.1796875" style="68"/>
    <col min="9729" max="9729" width="12.453125" style="68" customWidth="1"/>
    <col min="9730" max="9730" width="94.81640625" style="68" bestFit="1" customWidth="1"/>
    <col min="9731" max="9731" width="12.54296875" style="68" customWidth="1"/>
    <col min="9732" max="9732" width="9.7265625" style="68" bestFit="1" customWidth="1"/>
    <col min="9733" max="9984" width="9.1796875" style="68"/>
    <col min="9985" max="9985" width="12.453125" style="68" customWidth="1"/>
    <col min="9986" max="9986" width="94.81640625" style="68" bestFit="1" customWidth="1"/>
    <col min="9987" max="9987" width="12.54296875" style="68" customWidth="1"/>
    <col min="9988" max="9988" width="9.7265625" style="68" bestFit="1" customWidth="1"/>
    <col min="9989" max="10240" width="9.1796875" style="68"/>
    <col min="10241" max="10241" width="12.453125" style="68" customWidth="1"/>
    <col min="10242" max="10242" width="94.81640625" style="68" bestFit="1" customWidth="1"/>
    <col min="10243" max="10243" width="12.54296875" style="68" customWidth="1"/>
    <col min="10244" max="10244" width="9.7265625" style="68" bestFit="1" customWidth="1"/>
    <col min="10245" max="10496" width="9.1796875" style="68"/>
    <col min="10497" max="10497" width="12.453125" style="68" customWidth="1"/>
    <col min="10498" max="10498" width="94.81640625" style="68" bestFit="1" customWidth="1"/>
    <col min="10499" max="10499" width="12.54296875" style="68" customWidth="1"/>
    <col min="10500" max="10500" width="9.7265625" style="68" bestFit="1" customWidth="1"/>
    <col min="10501" max="10752" width="9.1796875" style="68"/>
    <col min="10753" max="10753" width="12.453125" style="68" customWidth="1"/>
    <col min="10754" max="10754" width="94.81640625" style="68" bestFit="1" customWidth="1"/>
    <col min="10755" max="10755" width="12.54296875" style="68" customWidth="1"/>
    <col min="10756" max="10756" width="9.7265625" style="68" bestFit="1" customWidth="1"/>
    <col min="10757" max="11008" width="9.1796875" style="68"/>
    <col min="11009" max="11009" width="12.453125" style="68" customWidth="1"/>
    <col min="11010" max="11010" width="94.81640625" style="68" bestFit="1" customWidth="1"/>
    <col min="11011" max="11011" width="12.54296875" style="68" customWidth="1"/>
    <col min="11012" max="11012" width="9.7265625" style="68" bestFit="1" customWidth="1"/>
    <col min="11013" max="11264" width="9.1796875" style="68"/>
    <col min="11265" max="11265" width="12.453125" style="68" customWidth="1"/>
    <col min="11266" max="11266" width="94.81640625" style="68" bestFit="1" customWidth="1"/>
    <col min="11267" max="11267" width="12.54296875" style="68" customWidth="1"/>
    <col min="11268" max="11268" width="9.7265625" style="68" bestFit="1" customWidth="1"/>
    <col min="11269" max="11520" width="9.1796875" style="68"/>
    <col min="11521" max="11521" width="12.453125" style="68" customWidth="1"/>
    <col min="11522" max="11522" width="94.81640625" style="68" bestFit="1" customWidth="1"/>
    <col min="11523" max="11523" width="12.54296875" style="68" customWidth="1"/>
    <col min="11524" max="11524" width="9.7265625" style="68" bestFit="1" customWidth="1"/>
    <col min="11525" max="11776" width="9.1796875" style="68"/>
    <col min="11777" max="11777" width="12.453125" style="68" customWidth="1"/>
    <col min="11778" max="11778" width="94.81640625" style="68" bestFit="1" customWidth="1"/>
    <col min="11779" max="11779" width="12.54296875" style="68" customWidth="1"/>
    <col min="11780" max="11780" width="9.7265625" style="68" bestFit="1" customWidth="1"/>
    <col min="11781" max="12032" width="9.1796875" style="68"/>
    <col min="12033" max="12033" width="12.453125" style="68" customWidth="1"/>
    <col min="12034" max="12034" width="94.81640625" style="68" bestFit="1" customWidth="1"/>
    <col min="12035" max="12035" width="12.54296875" style="68" customWidth="1"/>
    <col min="12036" max="12036" width="9.7265625" style="68" bestFit="1" customWidth="1"/>
    <col min="12037" max="12288" width="9.1796875" style="68"/>
    <col min="12289" max="12289" width="12.453125" style="68" customWidth="1"/>
    <col min="12290" max="12290" width="94.81640625" style="68" bestFit="1" customWidth="1"/>
    <col min="12291" max="12291" width="12.54296875" style="68" customWidth="1"/>
    <col min="12292" max="12292" width="9.7265625" style="68" bestFit="1" customWidth="1"/>
    <col min="12293" max="12544" width="9.1796875" style="68"/>
    <col min="12545" max="12545" width="12.453125" style="68" customWidth="1"/>
    <col min="12546" max="12546" width="94.81640625" style="68" bestFit="1" customWidth="1"/>
    <col min="12547" max="12547" width="12.54296875" style="68" customWidth="1"/>
    <col min="12548" max="12548" width="9.7265625" style="68" bestFit="1" customWidth="1"/>
    <col min="12549" max="12800" width="9.1796875" style="68"/>
    <col min="12801" max="12801" width="12.453125" style="68" customWidth="1"/>
    <col min="12802" max="12802" width="94.81640625" style="68" bestFit="1" customWidth="1"/>
    <col min="12803" max="12803" width="12.54296875" style="68" customWidth="1"/>
    <col min="12804" max="12804" width="9.7265625" style="68" bestFit="1" customWidth="1"/>
    <col min="12805" max="13056" width="9.1796875" style="68"/>
    <col min="13057" max="13057" width="12.453125" style="68" customWidth="1"/>
    <col min="13058" max="13058" width="94.81640625" style="68" bestFit="1" customWidth="1"/>
    <col min="13059" max="13059" width="12.54296875" style="68" customWidth="1"/>
    <col min="13060" max="13060" width="9.7265625" style="68" bestFit="1" customWidth="1"/>
    <col min="13061" max="13312" width="9.1796875" style="68"/>
    <col min="13313" max="13313" width="12.453125" style="68" customWidth="1"/>
    <col min="13314" max="13314" width="94.81640625" style="68" bestFit="1" customWidth="1"/>
    <col min="13315" max="13315" width="12.54296875" style="68" customWidth="1"/>
    <col min="13316" max="13316" width="9.7265625" style="68" bestFit="1" customWidth="1"/>
    <col min="13317" max="13568" width="9.1796875" style="68"/>
    <col min="13569" max="13569" width="12.453125" style="68" customWidth="1"/>
    <col min="13570" max="13570" width="94.81640625" style="68" bestFit="1" customWidth="1"/>
    <col min="13571" max="13571" width="12.54296875" style="68" customWidth="1"/>
    <col min="13572" max="13572" width="9.7265625" style="68" bestFit="1" customWidth="1"/>
    <col min="13573" max="13824" width="9.1796875" style="68"/>
    <col min="13825" max="13825" width="12.453125" style="68" customWidth="1"/>
    <col min="13826" max="13826" width="94.81640625" style="68" bestFit="1" customWidth="1"/>
    <col min="13827" max="13827" width="12.54296875" style="68" customWidth="1"/>
    <col min="13828" max="13828" width="9.7265625" style="68" bestFit="1" customWidth="1"/>
    <col min="13829" max="14080" width="9.1796875" style="68"/>
    <col min="14081" max="14081" width="12.453125" style="68" customWidth="1"/>
    <col min="14082" max="14082" width="94.81640625" style="68" bestFit="1" customWidth="1"/>
    <col min="14083" max="14083" width="12.54296875" style="68" customWidth="1"/>
    <col min="14084" max="14084" width="9.7265625" style="68" bestFit="1" customWidth="1"/>
    <col min="14085" max="14336" width="9.1796875" style="68"/>
    <col min="14337" max="14337" width="12.453125" style="68" customWidth="1"/>
    <col min="14338" max="14338" width="94.81640625" style="68" bestFit="1" customWidth="1"/>
    <col min="14339" max="14339" width="12.54296875" style="68" customWidth="1"/>
    <col min="14340" max="14340" width="9.7265625" style="68" bestFit="1" customWidth="1"/>
    <col min="14341" max="14592" width="9.1796875" style="68"/>
    <col min="14593" max="14593" width="12.453125" style="68" customWidth="1"/>
    <col min="14594" max="14594" width="94.81640625" style="68" bestFit="1" customWidth="1"/>
    <col min="14595" max="14595" width="12.54296875" style="68" customWidth="1"/>
    <col min="14596" max="14596" width="9.7265625" style="68" bestFit="1" customWidth="1"/>
    <col min="14597" max="14848" width="9.1796875" style="68"/>
    <col min="14849" max="14849" width="12.453125" style="68" customWidth="1"/>
    <col min="14850" max="14850" width="94.81640625" style="68" bestFit="1" customWidth="1"/>
    <col min="14851" max="14851" width="12.54296875" style="68" customWidth="1"/>
    <col min="14852" max="14852" width="9.7265625" style="68" bestFit="1" customWidth="1"/>
    <col min="14853" max="15104" width="9.1796875" style="68"/>
    <col min="15105" max="15105" width="12.453125" style="68" customWidth="1"/>
    <col min="15106" max="15106" width="94.81640625" style="68" bestFit="1" customWidth="1"/>
    <col min="15107" max="15107" width="12.54296875" style="68" customWidth="1"/>
    <col min="15108" max="15108" width="9.7265625" style="68" bestFit="1" customWidth="1"/>
    <col min="15109" max="15360" width="9.1796875" style="68"/>
    <col min="15361" max="15361" width="12.453125" style="68" customWidth="1"/>
    <col min="15362" max="15362" width="94.81640625" style="68" bestFit="1" customWidth="1"/>
    <col min="15363" max="15363" width="12.54296875" style="68" customWidth="1"/>
    <col min="15364" max="15364" width="9.7265625" style="68" bestFit="1" customWidth="1"/>
    <col min="15365" max="15616" width="9.1796875" style="68"/>
    <col min="15617" max="15617" width="12.453125" style="68" customWidth="1"/>
    <col min="15618" max="15618" width="94.81640625" style="68" bestFit="1" customWidth="1"/>
    <col min="15619" max="15619" width="12.54296875" style="68" customWidth="1"/>
    <col min="15620" max="15620" width="9.7265625" style="68" bestFit="1" customWidth="1"/>
    <col min="15621" max="15872" width="9.1796875" style="68"/>
    <col min="15873" max="15873" width="12.453125" style="68" customWidth="1"/>
    <col min="15874" max="15874" width="94.81640625" style="68" bestFit="1" customWidth="1"/>
    <col min="15875" max="15875" width="12.54296875" style="68" customWidth="1"/>
    <col min="15876" max="15876" width="9.7265625" style="68" bestFit="1" customWidth="1"/>
    <col min="15877" max="16128" width="9.1796875" style="68"/>
    <col min="16129" max="16129" width="12.453125" style="68" customWidth="1"/>
    <col min="16130" max="16130" width="94.81640625" style="68" bestFit="1" customWidth="1"/>
    <col min="16131" max="16131" width="12.54296875" style="68" customWidth="1"/>
    <col min="16132" max="16132" width="9.7265625" style="68" bestFit="1" customWidth="1"/>
    <col min="16133" max="16384" width="9.1796875" style="68"/>
  </cols>
  <sheetData>
    <row r="1" spans="1:4" ht="29" x14ac:dyDescent="0.35">
      <c r="A1" s="353" t="s">
        <v>126</v>
      </c>
      <c r="B1" s="353" t="s">
        <v>118</v>
      </c>
      <c r="C1" s="353" t="s">
        <v>61</v>
      </c>
      <c r="D1" s="127">
        <v>44469</v>
      </c>
    </row>
    <row r="2" spans="1:4" ht="15.5" x14ac:dyDescent="0.35">
      <c r="A2" s="354" t="s">
        <v>6082</v>
      </c>
      <c r="B2" s="354" t="s">
        <v>6083</v>
      </c>
      <c r="C2" s="355">
        <v>6</v>
      </c>
    </row>
    <row r="3" spans="1:4" ht="15.5" x14ac:dyDescent="0.35">
      <c r="A3" s="354" t="s">
        <v>297</v>
      </c>
      <c r="B3" s="354" t="s">
        <v>6084</v>
      </c>
      <c r="C3" s="355">
        <v>4</v>
      </c>
    </row>
    <row r="4" spans="1:4" ht="15.5" x14ac:dyDescent="0.35">
      <c r="A4" s="354" t="s">
        <v>6085</v>
      </c>
      <c r="B4" s="354" t="s">
        <v>6086</v>
      </c>
      <c r="C4" s="355">
        <v>1</v>
      </c>
    </row>
    <row r="5" spans="1:4" ht="15.5" x14ac:dyDescent="0.35">
      <c r="A5" s="354" t="s">
        <v>6087</v>
      </c>
      <c r="B5" s="354" t="s">
        <v>6088</v>
      </c>
      <c r="C5" s="355">
        <v>2</v>
      </c>
    </row>
    <row r="6" spans="1:4" ht="15.5" x14ac:dyDescent="0.35">
      <c r="A6" s="354" t="s">
        <v>6089</v>
      </c>
      <c r="B6" s="354" t="s">
        <v>6090</v>
      </c>
      <c r="C6" s="355">
        <v>2</v>
      </c>
    </row>
    <row r="7" spans="1:4" ht="15.5" x14ac:dyDescent="0.35">
      <c r="A7" s="354" t="s">
        <v>6091</v>
      </c>
      <c r="B7" s="354" t="s">
        <v>6092</v>
      </c>
      <c r="C7" s="355">
        <v>4</v>
      </c>
    </row>
    <row r="8" spans="1:4" ht="15.5" x14ac:dyDescent="0.35">
      <c r="A8" s="354" t="s">
        <v>6093</v>
      </c>
      <c r="B8" s="354" t="s">
        <v>6094</v>
      </c>
      <c r="C8" s="355">
        <v>2</v>
      </c>
    </row>
    <row r="9" spans="1:4" ht="15.5" x14ac:dyDescent="0.35">
      <c r="A9" s="354" t="s">
        <v>6095</v>
      </c>
      <c r="B9" s="354" t="s">
        <v>6096</v>
      </c>
      <c r="C9" s="355">
        <v>5</v>
      </c>
    </row>
    <row r="10" spans="1:4" ht="15.5" x14ac:dyDescent="0.35">
      <c r="A10" s="354" t="s">
        <v>6097</v>
      </c>
      <c r="B10" s="354" t="s">
        <v>6098</v>
      </c>
      <c r="C10" s="355">
        <v>5</v>
      </c>
    </row>
    <row r="11" spans="1:4" ht="15.5" x14ac:dyDescent="0.35">
      <c r="A11" s="354" t="s">
        <v>273</v>
      </c>
      <c r="B11" s="354" t="s">
        <v>6099</v>
      </c>
      <c r="C11" s="355">
        <v>5</v>
      </c>
    </row>
    <row r="12" spans="1:4" ht="15.5" x14ac:dyDescent="0.35">
      <c r="A12" s="354" t="s">
        <v>6100</v>
      </c>
      <c r="B12" s="354" t="s">
        <v>3647</v>
      </c>
      <c r="C12" s="355">
        <v>2</v>
      </c>
    </row>
    <row r="13" spans="1:4" ht="15.5" x14ac:dyDescent="0.35">
      <c r="A13" s="354" t="s">
        <v>310</v>
      </c>
      <c r="B13" s="354" t="s">
        <v>6101</v>
      </c>
      <c r="C13" s="355">
        <v>5</v>
      </c>
    </row>
    <row r="14" spans="1:4" ht="15.5" x14ac:dyDescent="0.35">
      <c r="A14" s="354" t="s">
        <v>6102</v>
      </c>
      <c r="B14" s="354" t="s">
        <v>6103</v>
      </c>
      <c r="C14" s="355">
        <v>4</v>
      </c>
    </row>
    <row r="15" spans="1:4" ht="15.5" x14ac:dyDescent="0.35">
      <c r="A15" s="354" t="s">
        <v>6104</v>
      </c>
      <c r="B15" s="354" t="s">
        <v>6105</v>
      </c>
      <c r="C15" s="355">
        <v>4</v>
      </c>
    </row>
    <row r="16" spans="1:4" ht="15.5" x14ac:dyDescent="0.35">
      <c r="A16" s="354" t="s">
        <v>3910</v>
      </c>
      <c r="B16" s="354" t="s">
        <v>6106</v>
      </c>
      <c r="C16" s="355">
        <v>1</v>
      </c>
    </row>
    <row r="17" spans="1:3" ht="15.5" x14ac:dyDescent="0.35">
      <c r="A17" s="354" t="s">
        <v>286</v>
      </c>
      <c r="B17" s="354" t="s">
        <v>6107</v>
      </c>
      <c r="C17" s="355">
        <v>5</v>
      </c>
    </row>
    <row r="18" spans="1:3" ht="15.5" x14ac:dyDescent="0.35">
      <c r="A18" s="354" t="s">
        <v>6108</v>
      </c>
      <c r="B18" s="354" t="s">
        <v>6109</v>
      </c>
      <c r="C18" s="355">
        <v>8</v>
      </c>
    </row>
    <row r="19" spans="1:3" ht="15.5" x14ac:dyDescent="0.35">
      <c r="A19" s="354" t="s">
        <v>6110</v>
      </c>
      <c r="B19" s="354" t="s">
        <v>6111</v>
      </c>
      <c r="C19" s="355">
        <v>1</v>
      </c>
    </row>
    <row r="20" spans="1:3" ht="15.5" x14ac:dyDescent="0.35">
      <c r="A20" s="354" t="s">
        <v>6112</v>
      </c>
      <c r="B20" s="354" t="s">
        <v>6113</v>
      </c>
      <c r="C20" s="355">
        <v>8</v>
      </c>
    </row>
    <row r="21" spans="1:3" ht="15.5" x14ac:dyDescent="0.35">
      <c r="A21" s="354" t="s">
        <v>6114</v>
      </c>
      <c r="B21" s="354" t="s">
        <v>6115</v>
      </c>
      <c r="C21" s="355">
        <v>6</v>
      </c>
    </row>
    <row r="22" spans="1:3" ht="15.5" x14ac:dyDescent="0.35">
      <c r="A22" s="354" t="s">
        <v>6116</v>
      </c>
      <c r="B22" s="354" t="s">
        <v>6117</v>
      </c>
      <c r="C22" s="355">
        <v>7</v>
      </c>
    </row>
    <row r="23" spans="1:3" ht="15.5" x14ac:dyDescent="0.35">
      <c r="A23" s="354" t="s">
        <v>6118</v>
      </c>
      <c r="B23" s="354" t="s">
        <v>6119</v>
      </c>
      <c r="C23" s="355">
        <v>7</v>
      </c>
    </row>
    <row r="24" spans="1:3" ht="15.5" x14ac:dyDescent="0.35">
      <c r="A24" s="354" t="s">
        <v>6120</v>
      </c>
      <c r="B24" s="354" t="s">
        <v>6121</v>
      </c>
      <c r="C24" s="355">
        <v>7</v>
      </c>
    </row>
    <row r="25" spans="1:3" ht="15.5" x14ac:dyDescent="0.35">
      <c r="A25" s="354" t="s">
        <v>6122</v>
      </c>
      <c r="B25" s="354" t="s">
        <v>6123</v>
      </c>
      <c r="C25" s="355">
        <v>5</v>
      </c>
    </row>
    <row r="26" spans="1:3" ht="15.5" x14ac:dyDescent="0.35">
      <c r="A26" s="354" t="s">
        <v>6124</v>
      </c>
      <c r="B26" s="354" t="s">
        <v>6125</v>
      </c>
      <c r="C26" s="355">
        <v>5</v>
      </c>
    </row>
    <row r="27" spans="1:3" ht="15.5" x14ac:dyDescent="0.35">
      <c r="A27" s="354" t="s">
        <v>6126</v>
      </c>
      <c r="B27" s="354" t="s">
        <v>6127</v>
      </c>
      <c r="C27" s="355">
        <v>5</v>
      </c>
    </row>
    <row r="28" spans="1:3" ht="15.5" x14ac:dyDescent="0.35">
      <c r="A28" s="354" t="s">
        <v>6128</v>
      </c>
      <c r="B28" s="354" t="s">
        <v>6129</v>
      </c>
      <c r="C28" s="355">
        <v>6</v>
      </c>
    </row>
    <row r="29" spans="1:3" ht="15.5" x14ac:dyDescent="0.35">
      <c r="A29" s="354" t="s">
        <v>650</v>
      </c>
      <c r="B29" s="354" t="s">
        <v>6130</v>
      </c>
      <c r="C29" s="355">
        <v>6</v>
      </c>
    </row>
    <row r="30" spans="1:3" ht="15.5" x14ac:dyDescent="0.35">
      <c r="A30" s="354" t="s">
        <v>6131</v>
      </c>
      <c r="B30" s="354" t="s">
        <v>6132</v>
      </c>
      <c r="C30" s="355">
        <v>4</v>
      </c>
    </row>
    <row r="31" spans="1:3" ht="15.5" x14ac:dyDescent="0.35">
      <c r="A31" s="354" t="s">
        <v>6133</v>
      </c>
      <c r="B31" s="354" t="s">
        <v>6134</v>
      </c>
      <c r="C31" s="355">
        <v>7</v>
      </c>
    </row>
    <row r="32" spans="1:3" ht="15.5" x14ac:dyDescent="0.35">
      <c r="A32" s="354" t="s">
        <v>6135</v>
      </c>
      <c r="B32" s="354" t="s">
        <v>6136</v>
      </c>
      <c r="C32" s="355">
        <v>5</v>
      </c>
    </row>
    <row r="33" spans="1:3" ht="15.5" x14ac:dyDescent="0.35">
      <c r="A33" s="354" t="s">
        <v>6137</v>
      </c>
      <c r="B33" s="354" t="s">
        <v>6138</v>
      </c>
      <c r="C33" s="355">
        <v>5</v>
      </c>
    </row>
    <row r="34" spans="1:3" ht="15.5" x14ac:dyDescent="0.35">
      <c r="A34" s="354" t="s">
        <v>6139</v>
      </c>
      <c r="B34" s="354" t="s">
        <v>6140</v>
      </c>
      <c r="C34" s="355">
        <v>8</v>
      </c>
    </row>
    <row r="35" spans="1:3" ht="15.5" x14ac:dyDescent="0.35">
      <c r="A35" s="354" t="s">
        <v>6141</v>
      </c>
      <c r="B35" s="354" t="s">
        <v>6142</v>
      </c>
      <c r="C35" s="355">
        <v>1</v>
      </c>
    </row>
    <row r="36" spans="1:3" ht="15.5" x14ac:dyDescent="0.35">
      <c r="A36" s="354" t="s">
        <v>6143</v>
      </c>
      <c r="B36" s="354" t="s">
        <v>6144</v>
      </c>
      <c r="C36" s="355">
        <v>5</v>
      </c>
    </row>
    <row r="37" spans="1:3" ht="15.5" x14ac:dyDescent="0.35">
      <c r="A37" s="354" t="s">
        <v>6145</v>
      </c>
      <c r="B37" s="354" t="s">
        <v>6146</v>
      </c>
      <c r="C37" s="355">
        <v>8</v>
      </c>
    </row>
    <row r="38" spans="1:3" ht="15.5" x14ac:dyDescent="0.35">
      <c r="A38" s="354" t="s">
        <v>2338</v>
      </c>
      <c r="B38" s="354" t="s">
        <v>6147</v>
      </c>
      <c r="C38" s="355">
        <v>5</v>
      </c>
    </row>
    <row r="39" spans="1:3" ht="15.5" x14ac:dyDescent="0.35">
      <c r="A39" s="354" t="s">
        <v>6148</v>
      </c>
      <c r="B39" s="354" t="s">
        <v>6149</v>
      </c>
      <c r="C39" s="355">
        <v>5</v>
      </c>
    </row>
    <row r="40" spans="1:3" ht="15.5" x14ac:dyDescent="0.35">
      <c r="A40" s="354" t="s">
        <v>6150</v>
      </c>
      <c r="B40" s="354" t="s">
        <v>6151</v>
      </c>
      <c r="C40" s="355">
        <v>2</v>
      </c>
    </row>
    <row r="41" spans="1:3" ht="15.5" x14ac:dyDescent="0.35">
      <c r="A41" s="354" t="s">
        <v>6152</v>
      </c>
      <c r="B41" s="354" t="s">
        <v>6153</v>
      </c>
      <c r="C41" s="355">
        <v>4</v>
      </c>
    </row>
    <row r="42" spans="1:3" ht="15.5" x14ac:dyDescent="0.35">
      <c r="A42" s="354" t="s">
        <v>6154</v>
      </c>
      <c r="B42" s="354" t="s">
        <v>6155</v>
      </c>
      <c r="C42" s="355">
        <v>5</v>
      </c>
    </row>
    <row r="43" spans="1:3" ht="15.5" x14ac:dyDescent="0.35">
      <c r="A43" s="354" t="s">
        <v>6156</v>
      </c>
      <c r="B43" s="354" t="s">
        <v>6157</v>
      </c>
      <c r="C43" s="355">
        <v>5</v>
      </c>
    </row>
    <row r="44" spans="1:3" ht="15.5" x14ac:dyDescent="0.35">
      <c r="A44" s="354" t="s">
        <v>6158</v>
      </c>
      <c r="B44" s="354" t="s">
        <v>6159</v>
      </c>
      <c r="C44" s="355">
        <v>6</v>
      </c>
    </row>
    <row r="45" spans="1:3" ht="15.5" x14ac:dyDescent="0.35">
      <c r="A45" s="354" t="s">
        <v>6160</v>
      </c>
      <c r="B45" s="354" t="s">
        <v>6161</v>
      </c>
      <c r="C45" s="355">
        <v>5</v>
      </c>
    </row>
    <row r="46" spans="1:3" ht="15.5" x14ac:dyDescent="0.35">
      <c r="A46" s="354" t="s">
        <v>6162</v>
      </c>
      <c r="B46" s="354" t="s">
        <v>6163</v>
      </c>
      <c r="C46" s="355">
        <v>4</v>
      </c>
    </row>
    <row r="47" spans="1:3" ht="15.5" x14ac:dyDescent="0.35">
      <c r="A47" s="354" t="s">
        <v>6164</v>
      </c>
      <c r="B47" s="354" t="s">
        <v>6165</v>
      </c>
      <c r="C47" s="355">
        <v>5</v>
      </c>
    </row>
    <row r="48" spans="1:3" ht="15.5" x14ac:dyDescent="0.35">
      <c r="A48" s="354" t="s">
        <v>6166</v>
      </c>
      <c r="B48" s="354" t="s">
        <v>6167</v>
      </c>
      <c r="C48" s="355">
        <v>6</v>
      </c>
    </row>
    <row r="49" spans="1:3" ht="15.5" x14ac:dyDescent="0.35">
      <c r="A49" s="354" t="s">
        <v>259</v>
      </c>
      <c r="B49" s="354" t="s">
        <v>6168</v>
      </c>
      <c r="C49" s="355">
        <v>7</v>
      </c>
    </row>
    <row r="50" spans="1:3" ht="15.5" x14ac:dyDescent="0.35">
      <c r="A50" s="354" t="s">
        <v>6169</v>
      </c>
      <c r="B50" s="354" t="s">
        <v>6170</v>
      </c>
      <c r="C50" s="355">
        <v>3</v>
      </c>
    </row>
    <row r="51" spans="1:3" ht="15.5" x14ac:dyDescent="0.35">
      <c r="A51" s="354" t="s">
        <v>6171</v>
      </c>
      <c r="B51" s="354" t="s">
        <v>6172</v>
      </c>
      <c r="C51" s="355">
        <v>6</v>
      </c>
    </row>
    <row r="52" spans="1:3" ht="15.5" x14ac:dyDescent="0.35">
      <c r="A52" s="354" t="s">
        <v>6173</v>
      </c>
      <c r="B52" s="354" t="s">
        <v>6174</v>
      </c>
      <c r="C52" s="355">
        <v>4</v>
      </c>
    </row>
    <row r="53" spans="1:3" ht="15.5" x14ac:dyDescent="0.35">
      <c r="A53" s="354" t="s">
        <v>6175</v>
      </c>
      <c r="B53" s="354" t="s">
        <v>6176</v>
      </c>
      <c r="C53" s="355">
        <v>5</v>
      </c>
    </row>
    <row r="54" spans="1:3" ht="15.5" x14ac:dyDescent="0.35">
      <c r="A54" s="354" t="s">
        <v>6177</v>
      </c>
      <c r="B54" s="354" t="s">
        <v>6178</v>
      </c>
      <c r="C54" s="355">
        <v>2</v>
      </c>
    </row>
    <row r="55" spans="1:3" ht="15.5" x14ac:dyDescent="0.35">
      <c r="A55" s="354" t="s">
        <v>6179</v>
      </c>
      <c r="B55" s="354" t="s">
        <v>6180</v>
      </c>
      <c r="C55" s="355">
        <v>2</v>
      </c>
    </row>
    <row r="56" spans="1:3" ht="15.5" x14ac:dyDescent="0.35">
      <c r="A56" s="354" t="s">
        <v>6181</v>
      </c>
      <c r="B56" s="354" t="s">
        <v>6182</v>
      </c>
      <c r="C56" s="355">
        <v>5</v>
      </c>
    </row>
    <row r="57" spans="1:3" ht="15.5" x14ac:dyDescent="0.35">
      <c r="A57" s="354" t="s">
        <v>6183</v>
      </c>
      <c r="B57" s="354" t="s">
        <v>6184</v>
      </c>
      <c r="C57" s="355">
        <v>5</v>
      </c>
    </row>
    <row r="58" spans="1:3" ht="31" x14ac:dyDescent="0.35">
      <c r="A58" s="354" t="s">
        <v>6185</v>
      </c>
      <c r="B58" s="354" t="s">
        <v>6186</v>
      </c>
      <c r="C58" s="355">
        <v>5</v>
      </c>
    </row>
    <row r="59" spans="1:3" ht="15.5" x14ac:dyDescent="0.35">
      <c r="A59" s="354" t="s">
        <v>6187</v>
      </c>
      <c r="B59" s="354" t="s">
        <v>6188</v>
      </c>
      <c r="C59" s="355">
        <v>5</v>
      </c>
    </row>
    <row r="60" spans="1:3" ht="15.5" x14ac:dyDescent="0.35">
      <c r="A60" s="354" t="s">
        <v>6189</v>
      </c>
      <c r="B60" s="354" t="s">
        <v>6190</v>
      </c>
      <c r="C60" s="355">
        <v>3</v>
      </c>
    </row>
    <row r="61" spans="1:3" ht="15.5" x14ac:dyDescent="0.35">
      <c r="A61" s="354" t="s">
        <v>457</v>
      </c>
      <c r="B61" s="354" t="s">
        <v>6191</v>
      </c>
      <c r="C61" s="355">
        <v>6</v>
      </c>
    </row>
    <row r="62" spans="1:3" ht="15.5" x14ac:dyDescent="0.35">
      <c r="A62" s="354" t="s">
        <v>6192</v>
      </c>
      <c r="B62" s="354" t="s">
        <v>6193</v>
      </c>
      <c r="C62" s="355">
        <v>3</v>
      </c>
    </row>
    <row r="63" spans="1:3" ht="15.5" x14ac:dyDescent="0.35">
      <c r="A63" s="354" t="s">
        <v>342</v>
      </c>
      <c r="B63" s="354" t="s">
        <v>6194</v>
      </c>
      <c r="C63" s="355">
        <v>4</v>
      </c>
    </row>
    <row r="64" spans="1:3" ht="31" x14ac:dyDescent="0.35">
      <c r="A64" s="354" t="s">
        <v>1520</v>
      </c>
      <c r="B64" s="354" t="s">
        <v>6195</v>
      </c>
      <c r="C64" s="355">
        <v>3</v>
      </c>
    </row>
    <row r="65" spans="1:3" ht="15.5" x14ac:dyDescent="0.35">
      <c r="A65" s="354" t="s">
        <v>6196</v>
      </c>
      <c r="B65" s="354" t="s">
        <v>6197</v>
      </c>
      <c r="C65" s="355">
        <v>3</v>
      </c>
    </row>
    <row r="66" spans="1:3" ht="31" x14ac:dyDescent="0.35">
      <c r="A66" s="354" t="s">
        <v>6198</v>
      </c>
      <c r="B66" s="354" t="s">
        <v>6199</v>
      </c>
      <c r="C66" s="355">
        <v>6</v>
      </c>
    </row>
    <row r="67" spans="1:3" ht="15.5" x14ac:dyDescent="0.35">
      <c r="A67" s="354" t="s">
        <v>6200</v>
      </c>
      <c r="B67" s="354" t="s">
        <v>6201</v>
      </c>
      <c r="C67" s="355">
        <v>6</v>
      </c>
    </row>
    <row r="68" spans="1:3" ht="15.5" x14ac:dyDescent="0.35">
      <c r="A68" s="354" t="s">
        <v>6202</v>
      </c>
      <c r="B68" s="354" t="s">
        <v>6203</v>
      </c>
      <c r="C68" s="355">
        <v>5</v>
      </c>
    </row>
    <row r="69" spans="1:3" ht="15.5" x14ac:dyDescent="0.35">
      <c r="A69" s="354" t="s">
        <v>6204</v>
      </c>
      <c r="B69" s="354" t="s">
        <v>6205</v>
      </c>
      <c r="C69" s="355">
        <v>3</v>
      </c>
    </row>
    <row r="70" spans="1:3" ht="15.5" x14ac:dyDescent="0.35">
      <c r="A70" s="354" t="s">
        <v>6206</v>
      </c>
      <c r="B70" s="354" t="s">
        <v>3647</v>
      </c>
      <c r="C70" s="355">
        <v>2</v>
      </c>
    </row>
    <row r="71" spans="1:3" ht="15.5" x14ac:dyDescent="0.35">
      <c r="A71" s="354" t="s">
        <v>6207</v>
      </c>
      <c r="B71" s="354" t="s">
        <v>6208</v>
      </c>
      <c r="C71" s="355">
        <v>3</v>
      </c>
    </row>
    <row r="72" spans="1:3" ht="15.5" x14ac:dyDescent="0.35">
      <c r="A72" s="354" t="s">
        <v>6209</v>
      </c>
      <c r="B72" s="354" t="s">
        <v>6210</v>
      </c>
      <c r="C72" s="355">
        <v>3</v>
      </c>
    </row>
    <row r="73" spans="1:3" ht="15.5" x14ac:dyDescent="0.35">
      <c r="A73" s="354" t="s">
        <v>6211</v>
      </c>
      <c r="B73" s="354" t="s">
        <v>6212</v>
      </c>
      <c r="C73" s="355">
        <v>3</v>
      </c>
    </row>
    <row r="74" spans="1:3" ht="15.5" x14ac:dyDescent="0.35">
      <c r="A74" s="354" t="s">
        <v>2203</v>
      </c>
      <c r="B74" s="354" t="s">
        <v>6213</v>
      </c>
      <c r="C74" s="355">
        <v>5</v>
      </c>
    </row>
    <row r="75" spans="1:3" ht="15.5" x14ac:dyDescent="0.35">
      <c r="A75" s="354" t="s">
        <v>1644</v>
      </c>
      <c r="B75" s="354" t="s">
        <v>6214</v>
      </c>
      <c r="C75" s="355">
        <v>3</v>
      </c>
    </row>
    <row r="76" spans="1:3" ht="15.5" x14ac:dyDescent="0.35">
      <c r="A76" s="354" t="s">
        <v>6215</v>
      </c>
      <c r="B76" s="354" t="s">
        <v>6216</v>
      </c>
      <c r="C76" s="355">
        <v>6</v>
      </c>
    </row>
    <row r="77" spans="1:3" ht="15.5" x14ac:dyDescent="0.35">
      <c r="A77" s="354" t="s">
        <v>6217</v>
      </c>
      <c r="B77" s="354" t="s">
        <v>6218</v>
      </c>
      <c r="C77" s="355">
        <v>5</v>
      </c>
    </row>
    <row r="78" spans="1:3" ht="15.5" x14ac:dyDescent="0.35">
      <c r="A78" s="354" t="s">
        <v>665</v>
      </c>
      <c r="B78" s="354" t="s">
        <v>6219</v>
      </c>
      <c r="C78" s="355">
        <v>4</v>
      </c>
    </row>
    <row r="79" spans="1:3" ht="15.5" x14ac:dyDescent="0.35">
      <c r="A79" s="354" t="s">
        <v>6220</v>
      </c>
      <c r="B79" s="354" t="s">
        <v>6221</v>
      </c>
      <c r="C79" s="355">
        <v>4</v>
      </c>
    </row>
    <row r="80" spans="1:3" ht="15.5" x14ac:dyDescent="0.35">
      <c r="A80" s="354" t="s">
        <v>6222</v>
      </c>
      <c r="B80" s="354" t="s">
        <v>6223</v>
      </c>
      <c r="C80" s="355">
        <v>4</v>
      </c>
    </row>
    <row r="81" spans="1:3" ht="15.5" x14ac:dyDescent="0.35">
      <c r="A81" s="354" t="s">
        <v>6224</v>
      </c>
      <c r="B81" s="354" t="s">
        <v>6225</v>
      </c>
      <c r="C81" s="355">
        <v>7</v>
      </c>
    </row>
    <row r="82" spans="1:3" ht="15.5" x14ac:dyDescent="0.35">
      <c r="A82" s="354" t="s">
        <v>6226</v>
      </c>
      <c r="B82" s="354" t="s">
        <v>6227</v>
      </c>
      <c r="C82" s="355">
        <v>6</v>
      </c>
    </row>
    <row r="83" spans="1:3" ht="15.5" x14ac:dyDescent="0.35">
      <c r="A83" s="354" t="s">
        <v>6228</v>
      </c>
      <c r="B83" s="354" t="s">
        <v>6229</v>
      </c>
      <c r="C83" s="355">
        <v>5</v>
      </c>
    </row>
    <row r="84" spans="1:3" ht="15.5" x14ac:dyDescent="0.35">
      <c r="A84" s="354" t="s">
        <v>6230</v>
      </c>
      <c r="B84" s="354" t="s">
        <v>6231</v>
      </c>
      <c r="C84" s="355">
        <v>3</v>
      </c>
    </row>
    <row r="85" spans="1:3" ht="15.5" x14ac:dyDescent="0.35">
      <c r="A85" s="354" t="s">
        <v>6232</v>
      </c>
      <c r="B85" s="354" t="s">
        <v>6233</v>
      </c>
      <c r="C85" s="355">
        <v>5</v>
      </c>
    </row>
    <row r="86" spans="1:3" ht="15.5" x14ac:dyDescent="0.35">
      <c r="A86" s="354" t="s">
        <v>1777</v>
      </c>
      <c r="B86" s="354" t="s">
        <v>6234</v>
      </c>
      <c r="C86" s="355">
        <v>4</v>
      </c>
    </row>
    <row r="87" spans="1:3" ht="15.5" x14ac:dyDescent="0.35">
      <c r="A87" s="354" t="s">
        <v>6235</v>
      </c>
      <c r="B87" s="354" t="s">
        <v>6236</v>
      </c>
      <c r="C87" s="355">
        <v>2</v>
      </c>
    </row>
    <row r="88" spans="1:3" ht="15.5" x14ac:dyDescent="0.35">
      <c r="A88" s="354" t="s">
        <v>6237</v>
      </c>
      <c r="B88" s="354" t="s">
        <v>6238</v>
      </c>
      <c r="C88" s="355">
        <v>4</v>
      </c>
    </row>
    <row r="89" spans="1:3" ht="15.5" x14ac:dyDescent="0.35">
      <c r="A89" s="354" t="s">
        <v>6239</v>
      </c>
      <c r="B89" s="354" t="s">
        <v>6240</v>
      </c>
      <c r="C89" s="355">
        <v>4</v>
      </c>
    </row>
    <row r="90" spans="1:3" ht="15.5" x14ac:dyDescent="0.35">
      <c r="A90" s="354" t="s">
        <v>6241</v>
      </c>
      <c r="B90" s="354" t="s">
        <v>6242</v>
      </c>
      <c r="C90" s="355">
        <v>4</v>
      </c>
    </row>
    <row r="91" spans="1:3" ht="15.5" x14ac:dyDescent="0.35">
      <c r="A91" s="354" t="s">
        <v>6243</v>
      </c>
      <c r="B91" s="354" t="s">
        <v>3647</v>
      </c>
      <c r="C91" s="355">
        <v>2</v>
      </c>
    </row>
    <row r="92" spans="1:3" ht="15.5" x14ac:dyDescent="0.35">
      <c r="A92" s="354" t="s">
        <v>6244</v>
      </c>
      <c r="B92" s="354" t="s">
        <v>6245</v>
      </c>
      <c r="C92" s="355">
        <v>3</v>
      </c>
    </row>
    <row r="93" spans="1:3" ht="15.5" x14ac:dyDescent="0.35">
      <c r="A93" s="354" t="s">
        <v>6246</v>
      </c>
      <c r="B93" s="354" t="s">
        <v>6247</v>
      </c>
      <c r="C93" s="355">
        <v>6</v>
      </c>
    </row>
    <row r="94" spans="1:3" ht="15.5" x14ac:dyDescent="0.35">
      <c r="A94" s="354" t="s">
        <v>6248</v>
      </c>
      <c r="B94" s="354" t="s">
        <v>6249</v>
      </c>
      <c r="C94" s="355">
        <v>3</v>
      </c>
    </row>
    <row r="95" spans="1:3" ht="15.5" x14ac:dyDescent="0.35">
      <c r="A95" s="354" t="s">
        <v>6250</v>
      </c>
      <c r="B95" s="354" t="s">
        <v>6251</v>
      </c>
      <c r="C95" s="355">
        <v>6</v>
      </c>
    </row>
    <row r="96" spans="1:3" ht="15.5" x14ac:dyDescent="0.35">
      <c r="A96" s="354" t="s">
        <v>6252</v>
      </c>
      <c r="B96" s="354" t="s">
        <v>6253</v>
      </c>
      <c r="C96" s="355">
        <v>5</v>
      </c>
    </row>
    <row r="97" spans="1:3" ht="15.5" x14ac:dyDescent="0.35">
      <c r="A97" s="354" t="s">
        <v>6254</v>
      </c>
      <c r="B97" s="354" t="s">
        <v>6255</v>
      </c>
      <c r="C97" s="355">
        <v>5</v>
      </c>
    </row>
    <row r="98" spans="1:3" ht="15.5" x14ac:dyDescent="0.35">
      <c r="A98" s="354" t="s">
        <v>718</v>
      </c>
      <c r="B98" s="354" t="s">
        <v>6256</v>
      </c>
      <c r="C98" s="355">
        <v>5</v>
      </c>
    </row>
    <row r="99" spans="1:3" ht="15.5" x14ac:dyDescent="0.35">
      <c r="A99" s="354" t="s">
        <v>6257</v>
      </c>
      <c r="B99" s="354" t="s">
        <v>6258</v>
      </c>
      <c r="C99" s="355">
        <v>3</v>
      </c>
    </row>
    <row r="100" spans="1:3" ht="15.5" x14ac:dyDescent="0.35">
      <c r="A100" s="354" t="s">
        <v>6259</v>
      </c>
      <c r="B100" s="354" t="s">
        <v>6260</v>
      </c>
      <c r="C100" s="355">
        <v>5</v>
      </c>
    </row>
    <row r="101" spans="1:3" ht="15.5" x14ac:dyDescent="0.35">
      <c r="A101" s="354" t="s">
        <v>6261</v>
      </c>
      <c r="B101" s="354" t="s">
        <v>6262</v>
      </c>
      <c r="C101" s="355">
        <v>2</v>
      </c>
    </row>
    <row r="102" spans="1:3" ht="15.5" x14ac:dyDescent="0.35">
      <c r="A102" s="354" t="s">
        <v>1599</v>
      </c>
      <c r="B102" s="354" t="s">
        <v>6263</v>
      </c>
      <c r="C102" s="355">
        <v>5</v>
      </c>
    </row>
    <row r="103" spans="1:3" ht="15.5" x14ac:dyDescent="0.35">
      <c r="A103" s="354" t="s">
        <v>2351</v>
      </c>
      <c r="B103" s="354" t="s">
        <v>6264</v>
      </c>
      <c r="C103" s="355">
        <v>4</v>
      </c>
    </row>
    <row r="104" spans="1:3" ht="15.5" x14ac:dyDescent="0.35">
      <c r="A104" s="354" t="s">
        <v>1579</v>
      </c>
      <c r="B104" s="354" t="s">
        <v>6265</v>
      </c>
      <c r="C104" s="355">
        <v>2</v>
      </c>
    </row>
    <row r="105" spans="1:3" ht="15.5" x14ac:dyDescent="0.35">
      <c r="A105" s="354" t="s">
        <v>2237</v>
      </c>
      <c r="B105" s="354" t="s">
        <v>6266</v>
      </c>
      <c r="C105" s="355">
        <v>2</v>
      </c>
    </row>
    <row r="106" spans="1:3" ht="15.5" x14ac:dyDescent="0.35">
      <c r="A106" s="354" t="s">
        <v>733</v>
      </c>
      <c r="B106" s="354" t="s">
        <v>6267</v>
      </c>
      <c r="C106" s="355">
        <v>4</v>
      </c>
    </row>
    <row r="107" spans="1:3" ht="31" x14ac:dyDescent="0.35">
      <c r="A107" s="354" t="s">
        <v>6268</v>
      </c>
      <c r="B107" s="354" t="s">
        <v>6269</v>
      </c>
      <c r="C107" s="355">
        <v>5</v>
      </c>
    </row>
    <row r="108" spans="1:3" ht="15.5" x14ac:dyDescent="0.35">
      <c r="A108" s="354" t="s">
        <v>6270</v>
      </c>
      <c r="B108" s="354" t="s">
        <v>6271</v>
      </c>
      <c r="C108" s="355">
        <v>4</v>
      </c>
    </row>
    <row r="109" spans="1:3" ht="15.5" x14ac:dyDescent="0.35">
      <c r="A109" s="354" t="s">
        <v>6272</v>
      </c>
      <c r="B109" s="354" t="s">
        <v>6273</v>
      </c>
      <c r="C109" s="355">
        <v>4</v>
      </c>
    </row>
    <row r="110" spans="1:3" ht="15.5" x14ac:dyDescent="0.35">
      <c r="A110" s="354" t="s">
        <v>6274</v>
      </c>
      <c r="B110" s="354" t="s">
        <v>3647</v>
      </c>
      <c r="C110" s="355">
        <v>2</v>
      </c>
    </row>
    <row r="111" spans="1:3" ht="15.5" x14ac:dyDescent="0.35">
      <c r="A111" s="354" t="s">
        <v>6275</v>
      </c>
      <c r="B111" s="354" t="s">
        <v>6276</v>
      </c>
      <c r="C111" s="355">
        <v>4</v>
      </c>
    </row>
    <row r="112" spans="1:3" ht="15.5" x14ac:dyDescent="0.35">
      <c r="A112" s="354" t="s">
        <v>6277</v>
      </c>
      <c r="B112" s="354" t="s">
        <v>6278</v>
      </c>
      <c r="C112" s="355">
        <v>5</v>
      </c>
    </row>
    <row r="113" spans="1:3" ht="15.5" x14ac:dyDescent="0.35">
      <c r="A113" s="354" t="s">
        <v>6279</v>
      </c>
      <c r="B113" s="354" t="s">
        <v>6280</v>
      </c>
      <c r="C113" s="355">
        <v>2</v>
      </c>
    </row>
    <row r="114" spans="1:3" ht="15.5" x14ac:dyDescent="0.35">
      <c r="A114" s="354" t="s">
        <v>6281</v>
      </c>
      <c r="B114" s="354" t="s">
        <v>6282</v>
      </c>
      <c r="C114" s="355">
        <v>5</v>
      </c>
    </row>
    <row r="115" spans="1:3" ht="15.5" x14ac:dyDescent="0.35">
      <c r="A115" s="354" t="s">
        <v>6283</v>
      </c>
      <c r="B115" s="354" t="s">
        <v>6284</v>
      </c>
      <c r="C115" s="355">
        <v>6</v>
      </c>
    </row>
    <row r="116" spans="1:3" ht="15.5" x14ac:dyDescent="0.35">
      <c r="A116" s="354" t="s">
        <v>6285</v>
      </c>
      <c r="B116" s="354" t="s">
        <v>6286</v>
      </c>
      <c r="C116" s="355">
        <v>4</v>
      </c>
    </row>
    <row r="117" spans="1:3" ht="15.5" x14ac:dyDescent="0.35">
      <c r="A117" s="354" t="s">
        <v>6287</v>
      </c>
      <c r="B117" s="354" t="s">
        <v>6288</v>
      </c>
      <c r="C117" s="355">
        <v>5</v>
      </c>
    </row>
    <row r="118" spans="1:3" ht="15.5" x14ac:dyDescent="0.35">
      <c r="A118" s="354" t="s">
        <v>6289</v>
      </c>
      <c r="B118" s="354" t="s">
        <v>6290</v>
      </c>
      <c r="C118" s="355">
        <v>4</v>
      </c>
    </row>
    <row r="119" spans="1:3" ht="15.5" x14ac:dyDescent="0.35">
      <c r="A119" s="354" t="s">
        <v>6291</v>
      </c>
      <c r="B119" s="354" t="s">
        <v>6292</v>
      </c>
      <c r="C119" s="355">
        <v>2</v>
      </c>
    </row>
    <row r="120" spans="1:3" ht="15.5" x14ac:dyDescent="0.35">
      <c r="A120" s="354" t="s">
        <v>6293</v>
      </c>
      <c r="B120" s="354" t="s">
        <v>6294</v>
      </c>
      <c r="C120" s="355">
        <v>2</v>
      </c>
    </row>
    <row r="121" spans="1:3" ht="15.5" x14ac:dyDescent="0.35">
      <c r="A121" s="354" t="s">
        <v>6295</v>
      </c>
      <c r="B121" s="354" t="s">
        <v>6296</v>
      </c>
      <c r="C121" s="355">
        <v>3</v>
      </c>
    </row>
    <row r="122" spans="1:3" ht="15.5" x14ac:dyDescent="0.35">
      <c r="A122" s="354" t="s">
        <v>6297</v>
      </c>
      <c r="B122" s="354" t="s">
        <v>6298</v>
      </c>
      <c r="C122" s="355">
        <v>3</v>
      </c>
    </row>
    <row r="123" spans="1:3" ht="15.5" x14ac:dyDescent="0.35">
      <c r="A123" s="354" t="s">
        <v>6299</v>
      </c>
      <c r="B123" s="354" t="s">
        <v>6300</v>
      </c>
      <c r="C123" s="355">
        <v>5</v>
      </c>
    </row>
    <row r="124" spans="1:3" ht="15.5" x14ac:dyDescent="0.35">
      <c r="A124" s="354" t="s">
        <v>6301</v>
      </c>
      <c r="B124" s="354" t="s">
        <v>6302</v>
      </c>
      <c r="C124" s="355">
        <v>4</v>
      </c>
    </row>
    <row r="125" spans="1:3" ht="15.5" x14ac:dyDescent="0.35">
      <c r="A125" s="354" t="s">
        <v>6303</v>
      </c>
      <c r="B125" s="354" t="s">
        <v>6304</v>
      </c>
      <c r="C125" s="355">
        <v>6</v>
      </c>
    </row>
    <row r="126" spans="1:3" ht="15.5" x14ac:dyDescent="0.35">
      <c r="A126" s="354" t="s">
        <v>6305</v>
      </c>
      <c r="B126" s="354" t="s">
        <v>6306</v>
      </c>
      <c r="C126" s="355">
        <v>6</v>
      </c>
    </row>
    <row r="127" spans="1:3" ht="15.5" x14ac:dyDescent="0.35">
      <c r="A127" s="354" t="s">
        <v>6307</v>
      </c>
      <c r="B127" s="354" t="s">
        <v>6308</v>
      </c>
      <c r="C127" s="355">
        <v>6</v>
      </c>
    </row>
    <row r="128" spans="1:3" ht="31" x14ac:dyDescent="0.35">
      <c r="A128" s="354" t="s">
        <v>6309</v>
      </c>
      <c r="B128" s="354" t="s">
        <v>6310</v>
      </c>
      <c r="C128" s="355">
        <v>5</v>
      </c>
    </row>
    <row r="129" spans="1:3" ht="15.5" x14ac:dyDescent="0.35">
      <c r="A129" s="354" t="s">
        <v>6311</v>
      </c>
      <c r="B129" s="354" t="s">
        <v>6312</v>
      </c>
      <c r="C129" s="355">
        <v>5</v>
      </c>
    </row>
    <row r="130" spans="1:3" ht="15.5" x14ac:dyDescent="0.35">
      <c r="A130" s="354" t="s">
        <v>6313</v>
      </c>
      <c r="B130" s="354" t="s">
        <v>6314</v>
      </c>
      <c r="C130" s="355">
        <v>3</v>
      </c>
    </row>
    <row r="131" spans="1:3" ht="15.5" x14ac:dyDescent="0.35">
      <c r="A131" s="354" t="s">
        <v>1320</v>
      </c>
      <c r="B131" s="354" t="s">
        <v>6315</v>
      </c>
      <c r="C131" s="355">
        <v>5</v>
      </c>
    </row>
    <row r="132" spans="1:3" ht="15.5" x14ac:dyDescent="0.35">
      <c r="A132" s="354" t="s">
        <v>6316</v>
      </c>
      <c r="B132" s="354" t="s">
        <v>3647</v>
      </c>
      <c r="C132" s="355">
        <v>2</v>
      </c>
    </row>
    <row r="133" spans="1:3" ht="15.5" x14ac:dyDescent="0.35">
      <c r="A133" s="354" t="s">
        <v>6317</v>
      </c>
      <c r="B133" s="354" t="s">
        <v>6318</v>
      </c>
      <c r="C133" s="355">
        <v>4</v>
      </c>
    </row>
    <row r="134" spans="1:3" ht="15.5" x14ac:dyDescent="0.35">
      <c r="A134" s="354" t="s">
        <v>6319</v>
      </c>
      <c r="B134" s="354" t="s">
        <v>6320</v>
      </c>
      <c r="C134" s="355">
        <v>1</v>
      </c>
    </row>
    <row r="135" spans="1:3" ht="15.5" x14ac:dyDescent="0.35">
      <c r="A135" s="354" t="s">
        <v>6321</v>
      </c>
      <c r="B135" s="354" t="s">
        <v>6322</v>
      </c>
      <c r="C135" s="355">
        <v>6</v>
      </c>
    </row>
    <row r="136" spans="1:3" ht="15.5" x14ac:dyDescent="0.35">
      <c r="A136" s="354" t="s">
        <v>6323</v>
      </c>
      <c r="B136" s="354" t="s">
        <v>6324</v>
      </c>
      <c r="C136" s="355">
        <v>5</v>
      </c>
    </row>
    <row r="137" spans="1:3" ht="15.5" x14ac:dyDescent="0.35">
      <c r="A137" s="354" t="s">
        <v>6325</v>
      </c>
      <c r="B137" s="354" t="s">
        <v>6326</v>
      </c>
      <c r="C137" s="355">
        <v>3</v>
      </c>
    </row>
    <row r="138" spans="1:3" ht="15.5" x14ac:dyDescent="0.35">
      <c r="A138" s="354" t="s">
        <v>6327</v>
      </c>
      <c r="B138" s="354" t="s">
        <v>6328</v>
      </c>
      <c r="C138" s="355">
        <v>3</v>
      </c>
    </row>
    <row r="139" spans="1:3" ht="15.5" x14ac:dyDescent="0.35">
      <c r="A139" s="354" t="s">
        <v>6329</v>
      </c>
      <c r="B139" s="354" t="s">
        <v>6330</v>
      </c>
      <c r="C139" s="355">
        <v>4</v>
      </c>
    </row>
    <row r="140" spans="1:3" ht="15.5" x14ac:dyDescent="0.35">
      <c r="A140" s="354" t="s">
        <v>6331</v>
      </c>
      <c r="B140" s="354" t="s">
        <v>6332</v>
      </c>
      <c r="C140" s="355">
        <v>4</v>
      </c>
    </row>
    <row r="141" spans="1:3" ht="15.5" x14ac:dyDescent="0.35">
      <c r="A141" s="354" t="s">
        <v>6333</v>
      </c>
      <c r="B141" s="354" t="s">
        <v>6334</v>
      </c>
      <c r="C141" s="355">
        <v>6</v>
      </c>
    </row>
    <row r="142" spans="1:3" ht="15.5" x14ac:dyDescent="0.35">
      <c r="A142" s="354" t="s">
        <v>6335</v>
      </c>
      <c r="B142" s="354" t="s">
        <v>6336</v>
      </c>
      <c r="C142" s="355">
        <v>3</v>
      </c>
    </row>
    <row r="143" spans="1:3" ht="15.5" x14ac:dyDescent="0.35">
      <c r="A143" s="354" t="s">
        <v>6337</v>
      </c>
      <c r="B143" s="354" t="s">
        <v>6338</v>
      </c>
      <c r="C143" s="355">
        <v>5</v>
      </c>
    </row>
    <row r="144" spans="1:3" ht="15.5" x14ac:dyDescent="0.35">
      <c r="A144" s="354" t="s">
        <v>6339</v>
      </c>
      <c r="B144" s="354" t="s">
        <v>6340</v>
      </c>
      <c r="C144" s="355">
        <v>6</v>
      </c>
    </row>
    <row r="145" spans="1:3" ht="15.5" x14ac:dyDescent="0.35">
      <c r="A145" s="354" t="s">
        <v>6341</v>
      </c>
      <c r="B145" s="354" t="s">
        <v>6342</v>
      </c>
      <c r="C145" s="355">
        <v>4</v>
      </c>
    </row>
    <row r="146" spans="1:3" ht="15.5" x14ac:dyDescent="0.35">
      <c r="A146" s="354" t="s">
        <v>6343</v>
      </c>
      <c r="B146" s="354" t="s">
        <v>6344</v>
      </c>
      <c r="C146" s="355">
        <v>5</v>
      </c>
    </row>
    <row r="147" spans="1:3" ht="15.5" x14ac:dyDescent="0.35">
      <c r="A147" s="354" t="s">
        <v>6345</v>
      </c>
      <c r="B147" s="354" t="s">
        <v>6346</v>
      </c>
      <c r="C147" s="355">
        <v>4</v>
      </c>
    </row>
    <row r="148" spans="1:3" ht="15.5" x14ac:dyDescent="0.35">
      <c r="A148" s="354" t="s">
        <v>6347</v>
      </c>
      <c r="B148" s="354" t="s">
        <v>6348</v>
      </c>
      <c r="C148" s="355">
        <v>4</v>
      </c>
    </row>
    <row r="149" spans="1:3" ht="15.5" x14ac:dyDescent="0.35">
      <c r="A149" s="354" t="s">
        <v>6349</v>
      </c>
      <c r="B149" s="354" t="s">
        <v>6350</v>
      </c>
      <c r="C149" s="355">
        <v>4</v>
      </c>
    </row>
    <row r="150" spans="1:3" ht="15.5" x14ac:dyDescent="0.35">
      <c r="A150" s="354" t="s">
        <v>6351</v>
      </c>
      <c r="B150" s="354" t="s">
        <v>6352</v>
      </c>
      <c r="C150" s="355">
        <v>5</v>
      </c>
    </row>
    <row r="151" spans="1:3" ht="15.5" x14ac:dyDescent="0.35">
      <c r="A151" s="354" t="s">
        <v>6353</v>
      </c>
      <c r="B151" s="354" t="s">
        <v>6354</v>
      </c>
      <c r="C151" s="355">
        <v>6</v>
      </c>
    </row>
    <row r="152" spans="1:3" ht="31" x14ac:dyDescent="0.35">
      <c r="A152" s="354" t="s">
        <v>6355</v>
      </c>
      <c r="B152" s="354" t="s">
        <v>6356</v>
      </c>
      <c r="C152" s="355">
        <v>5</v>
      </c>
    </row>
    <row r="153" spans="1:3" ht="15.5" x14ac:dyDescent="0.35">
      <c r="A153" s="354" t="s">
        <v>6357</v>
      </c>
      <c r="B153" s="354" t="s">
        <v>6358</v>
      </c>
      <c r="C153" s="355">
        <v>7</v>
      </c>
    </row>
    <row r="154" spans="1:3" ht="15.5" x14ac:dyDescent="0.35">
      <c r="A154" s="354" t="s">
        <v>6359</v>
      </c>
      <c r="B154" s="354" t="s">
        <v>6360</v>
      </c>
      <c r="C154" s="355">
        <v>6</v>
      </c>
    </row>
    <row r="155" spans="1:3" ht="15.5" x14ac:dyDescent="0.35">
      <c r="A155" s="354" t="s">
        <v>6361</v>
      </c>
      <c r="B155" s="354" t="s">
        <v>6362</v>
      </c>
      <c r="C155" s="355">
        <v>1</v>
      </c>
    </row>
    <row r="156" spans="1:3" ht="15.5" x14ac:dyDescent="0.35">
      <c r="A156" s="354" t="s">
        <v>6363</v>
      </c>
      <c r="B156" s="354" t="s">
        <v>6364</v>
      </c>
      <c r="C156" s="355">
        <v>6</v>
      </c>
    </row>
    <row r="157" spans="1:3" ht="31" x14ac:dyDescent="0.35">
      <c r="A157" s="354" t="s">
        <v>6365</v>
      </c>
      <c r="B157" s="354" t="s">
        <v>6366</v>
      </c>
      <c r="C157" s="355">
        <v>6</v>
      </c>
    </row>
    <row r="158" spans="1:3" ht="31" x14ac:dyDescent="0.35">
      <c r="A158" s="354" t="s">
        <v>6367</v>
      </c>
      <c r="B158" s="354" t="s">
        <v>6368</v>
      </c>
      <c r="C158" s="355">
        <v>6</v>
      </c>
    </row>
    <row r="159" spans="1:3" ht="15.5" x14ac:dyDescent="0.35">
      <c r="A159" s="354" t="s">
        <v>6369</v>
      </c>
      <c r="B159" s="354" t="s">
        <v>6370</v>
      </c>
      <c r="C159" s="355">
        <v>4</v>
      </c>
    </row>
    <row r="160" spans="1:3" ht="15.5" x14ac:dyDescent="0.35">
      <c r="A160" s="354" t="s">
        <v>6371</v>
      </c>
      <c r="B160" s="354" t="s">
        <v>6372</v>
      </c>
      <c r="C160" s="355">
        <v>6</v>
      </c>
    </row>
    <row r="161" spans="1:3" ht="15.5" x14ac:dyDescent="0.35">
      <c r="A161" s="354" t="s">
        <v>6373</v>
      </c>
      <c r="B161" s="354" t="s">
        <v>6374</v>
      </c>
      <c r="C161" s="355">
        <v>3</v>
      </c>
    </row>
    <row r="162" spans="1:3" ht="15.5" x14ac:dyDescent="0.35">
      <c r="A162" s="354" t="s">
        <v>6375</v>
      </c>
      <c r="B162" s="354" t="s">
        <v>6376</v>
      </c>
      <c r="C162" s="355">
        <v>4</v>
      </c>
    </row>
    <row r="163" spans="1:3" ht="15.5" x14ac:dyDescent="0.35">
      <c r="A163" s="354" t="s">
        <v>6377</v>
      </c>
      <c r="B163" s="354" t="s">
        <v>6378</v>
      </c>
      <c r="C163" s="355">
        <v>5</v>
      </c>
    </row>
    <row r="164" spans="1:3" ht="31" x14ac:dyDescent="0.35">
      <c r="A164" s="354" t="s">
        <v>6379</v>
      </c>
      <c r="B164" s="354" t="s">
        <v>6380</v>
      </c>
      <c r="C164" s="355">
        <v>3</v>
      </c>
    </row>
    <row r="165" spans="1:3" ht="15.5" x14ac:dyDescent="0.35">
      <c r="A165" s="354" t="s">
        <v>6381</v>
      </c>
      <c r="B165" s="354" t="s">
        <v>6382</v>
      </c>
      <c r="C165" s="355">
        <v>5</v>
      </c>
    </row>
    <row r="166" spans="1:3" ht="15.5" x14ac:dyDescent="0.35">
      <c r="A166" s="354" t="s">
        <v>6383</v>
      </c>
      <c r="B166" s="354" t="s">
        <v>6384</v>
      </c>
      <c r="C166" s="355">
        <v>5</v>
      </c>
    </row>
    <row r="167" spans="1:3" ht="15.5" x14ac:dyDescent="0.35">
      <c r="A167" s="354" t="s">
        <v>6385</v>
      </c>
      <c r="B167" s="354" t="s">
        <v>6386</v>
      </c>
      <c r="C167" s="355">
        <v>5</v>
      </c>
    </row>
    <row r="168" spans="1:3" ht="15.5" x14ac:dyDescent="0.35">
      <c r="A168" s="354" t="s">
        <v>6387</v>
      </c>
      <c r="B168" s="354" t="s">
        <v>6388</v>
      </c>
      <c r="C168" s="355">
        <v>5</v>
      </c>
    </row>
    <row r="169" spans="1:3" ht="15.5" x14ac:dyDescent="0.35">
      <c r="A169" s="354" t="s">
        <v>6389</v>
      </c>
      <c r="B169" s="354" t="s">
        <v>6390</v>
      </c>
      <c r="C169" s="355">
        <v>5</v>
      </c>
    </row>
    <row r="170" spans="1:3" ht="15.5" x14ac:dyDescent="0.35">
      <c r="A170" s="354" t="s">
        <v>686</v>
      </c>
      <c r="B170" s="354" t="s">
        <v>6391</v>
      </c>
      <c r="C170" s="355">
        <v>5</v>
      </c>
    </row>
    <row r="171" spans="1:3" ht="15.5" x14ac:dyDescent="0.35">
      <c r="A171" s="354" t="s">
        <v>6392</v>
      </c>
      <c r="B171" s="354" t="s">
        <v>6393</v>
      </c>
      <c r="C171" s="355">
        <v>6</v>
      </c>
    </row>
    <row r="172" spans="1:3" ht="15.5" x14ac:dyDescent="0.35">
      <c r="A172" s="354" t="s">
        <v>6394</v>
      </c>
      <c r="B172" s="354" t="s">
        <v>6395</v>
      </c>
      <c r="C172" s="355">
        <v>4</v>
      </c>
    </row>
    <row r="173" spans="1:3" ht="15.5" x14ac:dyDescent="0.35">
      <c r="A173" s="354" t="s">
        <v>1308</v>
      </c>
      <c r="B173" s="354" t="s">
        <v>6396</v>
      </c>
      <c r="C173" s="355">
        <v>3</v>
      </c>
    </row>
    <row r="174" spans="1:3" ht="15.5" x14ac:dyDescent="0.35">
      <c r="A174" s="354" t="s">
        <v>6397</v>
      </c>
      <c r="B174" s="354" t="s">
        <v>6398</v>
      </c>
      <c r="C174" s="355">
        <v>4</v>
      </c>
    </row>
    <row r="175" spans="1:3" ht="15.5" x14ac:dyDescent="0.35">
      <c r="A175" s="354" t="s">
        <v>6399</v>
      </c>
      <c r="B175" s="354" t="s">
        <v>6400</v>
      </c>
      <c r="C175" s="355">
        <v>6</v>
      </c>
    </row>
    <row r="176" spans="1:3" ht="31" x14ac:dyDescent="0.35">
      <c r="A176" s="354" t="s">
        <v>6401</v>
      </c>
      <c r="B176" s="354" t="s">
        <v>6402</v>
      </c>
      <c r="C176" s="355">
        <v>5</v>
      </c>
    </row>
    <row r="177" spans="1:3" ht="15.5" x14ac:dyDescent="0.35">
      <c r="A177" s="354" t="s">
        <v>6403</v>
      </c>
      <c r="B177" s="354" t="s">
        <v>6404</v>
      </c>
      <c r="C177" s="355">
        <v>3</v>
      </c>
    </row>
    <row r="178" spans="1:3" ht="15.5" x14ac:dyDescent="0.35">
      <c r="A178" s="354" t="s">
        <v>6405</v>
      </c>
      <c r="B178" s="354" t="s">
        <v>6406</v>
      </c>
      <c r="C178" s="355">
        <v>5</v>
      </c>
    </row>
    <row r="179" spans="1:3" ht="15.5" x14ac:dyDescent="0.35">
      <c r="A179" s="354" t="s">
        <v>6407</v>
      </c>
      <c r="B179" s="354" t="s">
        <v>6408</v>
      </c>
      <c r="C179" s="355">
        <v>5</v>
      </c>
    </row>
    <row r="180" spans="1:3" ht="15.5" x14ac:dyDescent="0.35">
      <c r="A180" s="354" t="s">
        <v>6409</v>
      </c>
      <c r="B180" s="354" t="s">
        <v>6410</v>
      </c>
      <c r="C180" s="355">
        <v>4</v>
      </c>
    </row>
    <row r="181" spans="1:3" ht="15.5" x14ac:dyDescent="0.35">
      <c r="A181" s="354" t="s">
        <v>6411</v>
      </c>
      <c r="B181" s="354" t="s">
        <v>3647</v>
      </c>
      <c r="C181" s="355">
        <v>2</v>
      </c>
    </row>
    <row r="182" spans="1:3" ht="15.5" x14ac:dyDescent="0.35">
      <c r="A182" s="354" t="s">
        <v>6412</v>
      </c>
      <c r="B182" s="354" t="s">
        <v>6413</v>
      </c>
      <c r="C182" s="355">
        <v>3</v>
      </c>
    </row>
    <row r="183" spans="1:3" ht="15.5" x14ac:dyDescent="0.35">
      <c r="A183" s="354" t="s">
        <v>6414</v>
      </c>
      <c r="B183" s="354" t="s">
        <v>6415</v>
      </c>
      <c r="C183" s="355">
        <v>3</v>
      </c>
    </row>
    <row r="184" spans="1:3" ht="15.5" x14ac:dyDescent="0.35">
      <c r="A184" s="354" t="s">
        <v>6416</v>
      </c>
      <c r="B184" s="354" t="s">
        <v>6417</v>
      </c>
      <c r="C184" s="355">
        <v>5</v>
      </c>
    </row>
    <row r="185" spans="1:3" ht="15.5" x14ac:dyDescent="0.35">
      <c r="A185" s="354" t="s">
        <v>6418</v>
      </c>
      <c r="B185" s="354" t="s">
        <v>6419</v>
      </c>
      <c r="C185" s="355">
        <v>5</v>
      </c>
    </row>
    <row r="186" spans="1:3" ht="15.5" x14ac:dyDescent="0.35">
      <c r="A186" s="354" t="s">
        <v>6420</v>
      </c>
      <c r="B186" s="354" t="s">
        <v>6421</v>
      </c>
      <c r="C186" s="355">
        <v>2</v>
      </c>
    </row>
    <row r="187" spans="1:3" ht="15.5" x14ac:dyDescent="0.35">
      <c r="A187" s="354" t="s">
        <v>6422</v>
      </c>
      <c r="B187" s="354" t="s">
        <v>6423</v>
      </c>
      <c r="C187" s="355">
        <v>3</v>
      </c>
    </row>
    <row r="188" spans="1:3" ht="15.5" x14ac:dyDescent="0.35">
      <c r="A188" s="354" t="s">
        <v>6424</v>
      </c>
      <c r="B188" s="354" t="s">
        <v>6425</v>
      </c>
      <c r="C188" s="355">
        <v>4</v>
      </c>
    </row>
    <row r="189" spans="1:3" ht="15.5" x14ac:dyDescent="0.35">
      <c r="A189" s="354" t="s">
        <v>6426</v>
      </c>
      <c r="B189" s="354" t="s">
        <v>6427</v>
      </c>
      <c r="C189" s="355">
        <v>2</v>
      </c>
    </row>
    <row r="190" spans="1:3" ht="15.5" x14ac:dyDescent="0.35">
      <c r="A190" s="354" t="s">
        <v>6428</v>
      </c>
      <c r="B190" s="354" t="s">
        <v>6429</v>
      </c>
      <c r="C190" s="355">
        <v>2</v>
      </c>
    </row>
    <row r="191" spans="1:3" ht="15.5" x14ac:dyDescent="0.35">
      <c r="A191" s="354" t="s">
        <v>6430</v>
      </c>
      <c r="B191" s="354" t="s">
        <v>6431</v>
      </c>
      <c r="C191" s="355">
        <v>5</v>
      </c>
    </row>
    <row r="192" spans="1:3" ht="15.5" x14ac:dyDescent="0.35">
      <c r="A192" s="354" t="s">
        <v>6432</v>
      </c>
      <c r="B192" s="354" t="s">
        <v>3647</v>
      </c>
      <c r="C192" s="355">
        <v>2</v>
      </c>
    </row>
    <row r="193" spans="1:3" ht="15.5" x14ac:dyDescent="0.35">
      <c r="A193" s="354" t="s">
        <v>6433</v>
      </c>
      <c r="B193" s="354" t="s">
        <v>6434</v>
      </c>
      <c r="C193" s="355">
        <v>3</v>
      </c>
    </row>
    <row r="194" spans="1:3" ht="31" x14ac:dyDescent="0.35">
      <c r="A194" s="354" t="s">
        <v>6435</v>
      </c>
      <c r="B194" s="354" t="s">
        <v>6436</v>
      </c>
      <c r="C194" s="355">
        <v>3</v>
      </c>
    </row>
    <row r="195" spans="1:3" ht="31" x14ac:dyDescent="0.35">
      <c r="A195" s="354" t="s">
        <v>6437</v>
      </c>
      <c r="B195" s="354" t="s">
        <v>6438</v>
      </c>
      <c r="C195" s="355">
        <v>3</v>
      </c>
    </row>
    <row r="196" spans="1:3" ht="15.5" x14ac:dyDescent="0.35">
      <c r="A196" s="354" t="s">
        <v>6439</v>
      </c>
      <c r="B196" s="354" t="s">
        <v>6440</v>
      </c>
      <c r="C196" s="355">
        <v>5</v>
      </c>
    </row>
    <row r="197" spans="1:3" ht="15.5" x14ac:dyDescent="0.35">
      <c r="A197" s="354" t="s">
        <v>6441</v>
      </c>
      <c r="B197" s="354" t="s">
        <v>6442</v>
      </c>
      <c r="C197" s="355">
        <v>4</v>
      </c>
    </row>
    <row r="198" spans="1:3" ht="15.5" x14ac:dyDescent="0.35">
      <c r="A198" s="354" t="s">
        <v>6443</v>
      </c>
      <c r="B198" s="354" t="s">
        <v>3647</v>
      </c>
      <c r="C198" s="355">
        <v>2</v>
      </c>
    </row>
    <row r="199" spans="1:3" ht="15.5" x14ac:dyDescent="0.35">
      <c r="A199" s="354" t="s">
        <v>6444</v>
      </c>
      <c r="B199" s="354" t="s">
        <v>6445</v>
      </c>
      <c r="C199" s="355">
        <v>1</v>
      </c>
    </row>
    <row r="200" spans="1:3" ht="15.5" x14ac:dyDescent="0.35">
      <c r="A200" s="354" t="s">
        <v>6446</v>
      </c>
      <c r="B200" s="354" t="s">
        <v>6447</v>
      </c>
      <c r="C200" s="355">
        <v>4</v>
      </c>
    </row>
    <row r="201" spans="1:3" ht="15.5" x14ac:dyDescent="0.35">
      <c r="A201" s="354" t="s">
        <v>6448</v>
      </c>
      <c r="B201" s="354" t="s">
        <v>6449</v>
      </c>
      <c r="C201" s="355">
        <v>3</v>
      </c>
    </row>
    <row r="202" spans="1:3" ht="15.5" x14ac:dyDescent="0.35">
      <c r="A202" s="354" t="s">
        <v>6450</v>
      </c>
      <c r="B202" s="354" t="s">
        <v>6451</v>
      </c>
      <c r="C202" s="355">
        <v>4</v>
      </c>
    </row>
    <row r="203" spans="1:3" ht="15.5" x14ac:dyDescent="0.35">
      <c r="A203" s="354" t="s">
        <v>6452</v>
      </c>
      <c r="B203" s="354" t="s">
        <v>6453</v>
      </c>
      <c r="C203" s="355">
        <v>4</v>
      </c>
    </row>
    <row r="204" spans="1:3" ht="15.5" x14ac:dyDescent="0.35">
      <c r="A204" s="354" t="s">
        <v>6454</v>
      </c>
      <c r="B204" s="354" t="s">
        <v>6455</v>
      </c>
      <c r="C204" s="355">
        <v>4</v>
      </c>
    </row>
    <row r="205" spans="1:3" ht="15.5" x14ac:dyDescent="0.35">
      <c r="A205" s="354" t="s">
        <v>6456</v>
      </c>
      <c r="B205" s="354" t="s">
        <v>6457</v>
      </c>
      <c r="C205" s="355">
        <v>2</v>
      </c>
    </row>
    <row r="206" spans="1:3" ht="15.5" x14ac:dyDescent="0.35">
      <c r="A206" s="354" t="s">
        <v>6458</v>
      </c>
      <c r="B206" s="354" t="s">
        <v>6459</v>
      </c>
      <c r="C206" s="355">
        <v>3</v>
      </c>
    </row>
    <row r="207" spans="1:3" ht="15.5" x14ac:dyDescent="0.35">
      <c r="A207" s="354" t="s">
        <v>6460</v>
      </c>
      <c r="B207" s="354" t="s">
        <v>6461</v>
      </c>
      <c r="C207" s="355">
        <v>4</v>
      </c>
    </row>
    <row r="208" spans="1:3" ht="15.5" x14ac:dyDescent="0.35">
      <c r="A208" s="354" t="s">
        <v>6462</v>
      </c>
      <c r="B208" s="354" t="s">
        <v>6463</v>
      </c>
      <c r="C208" s="355">
        <v>2</v>
      </c>
    </row>
    <row r="209" spans="1:3" ht="15.5" x14ac:dyDescent="0.35">
      <c r="A209" s="354" t="s">
        <v>6464</v>
      </c>
      <c r="B209" s="354" t="s">
        <v>6465</v>
      </c>
      <c r="C209" s="355">
        <v>4</v>
      </c>
    </row>
    <row r="210" spans="1:3" ht="15.5" x14ac:dyDescent="0.35">
      <c r="A210" s="354" t="s">
        <v>6466</v>
      </c>
      <c r="B210" s="354" t="s">
        <v>6467</v>
      </c>
      <c r="C210" s="355">
        <v>4</v>
      </c>
    </row>
    <row r="211" spans="1:3" ht="15.5" x14ac:dyDescent="0.35">
      <c r="A211" s="354" t="s">
        <v>6468</v>
      </c>
      <c r="B211" s="354" t="s">
        <v>6469</v>
      </c>
      <c r="C211" s="355">
        <v>4</v>
      </c>
    </row>
    <row r="212" spans="1:3" ht="15.5" x14ac:dyDescent="0.35">
      <c r="A212" s="354" t="s">
        <v>6470</v>
      </c>
      <c r="B212" s="354" t="s">
        <v>6471</v>
      </c>
      <c r="C212" s="355">
        <v>3</v>
      </c>
    </row>
    <row r="213" spans="1:3" ht="15.5" x14ac:dyDescent="0.35">
      <c r="A213" s="354" t="s">
        <v>6472</v>
      </c>
      <c r="B213" s="354" t="s">
        <v>3647</v>
      </c>
      <c r="C213" s="355">
        <v>2</v>
      </c>
    </row>
    <row r="214" spans="1:3" ht="15.5" x14ac:dyDescent="0.35">
      <c r="A214" s="354" t="s">
        <v>6473</v>
      </c>
      <c r="B214" s="354" t="s">
        <v>6474</v>
      </c>
      <c r="C214" s="355">
        <v>1</v>
      </c>
    </row>
    <row r="215" spans="1:3" ht="15.5" x14ac:dyDescent="0.35">
      <c r="A215" s="354" t="s">
        <v>6475</v>
      </c>
      <c r="B215" s="354" t="s">
        <v>6476</v>
      </c>
      <c r="C215" s="355">
        <v>4</v>
      </c>
    </row>
    <row r="216" spans="1:3" ht="15.5" x14ac:dyDescent="0.35">
      <c r="A216" s="354" t="s">
        <v>6477</v>
      </c>
      <c r="B216" s="354" t="s">
        <v>6478</v>
      </c>
      <c r="C216" s="355">
        <v>4</v>
      </c>
    </row>
    <row r="217" spans="1:3" ht="15.5" x14ac:dyDescent="0.35">
      <c r="A217" s="354" t="s">
        <v>6479</v>
      </c>
      <c r="B217" s="354" t="s">
        <v>6480</v>
      </c>
      <c r="C217" s="355">
        <v>4</v>
      </c>
    </row>
    <row r="218" spans="1:3" ht="31" x14ac:dyDescent="0.35">
      <c r="A218" s="354" t="s">
        <v>6481</v>
      </c>
      <c r="B218" s="354" t="s">
        <v>6482</v>
      </c>
      <c r="C218" s="355">
        <v>4</v>
      </c>
    </row>
    <row r="219" spans="1:3" ht="15.5" x14ac:dyDescent="0.35">
      <c r="A219" s="354" t="s">
        <v>6483</v>
      </c>
      <c r="B219" s="354" t="s">
        <v>6484</v>
      </c>
      <c r="C219" s="355">
        <v>2</v>
      </c>
    </row>
    <row r="220" spans="1:3" ht="15.5" x14ac:dyDescent="0.35">
      <c r="A220" s="354" t="s">
        <v>6485</v>
      </c>
      <c r="B220" s="354" t="s">
        <v>6486</v>
      </c>
      <c r="C220" s="355">
        <v>1</v>
      </c>
    </row>
    <row r="221" spans="1:3" ht="15.5" x14ac:dyDescent="0.35">
      <c r="A221" s="354" t="s">
        <v>6487</v>
      </c>
      <c r="B221" s="354" t="s">
        <v>6488</v>
      </c>
      <c r="C221" s="355">
        <v>1</v>
      </c>
    </row>
    <row r="222" spans="1:3" ht="31" x14ac:dyDescent="0.35">
      <c r="A222" s="354" t="s">
        <v>6489</v>
      </c>
      <c r="B222" s="354" t="s">
        <v>6490</v>
      </c>
      <c r="C222" s="355">
        <v>4</v>
      </c>
    </row>
    <row r="223" spans="1:3" ht="15.5" x14ac:dyDescent="0.35">
      <c r="A223" s="354" t="s">
        <v>6491</v>
      </c>
      <c r="B223" s="354" t="s">
        <v>6492</v>
      </c>
      <c r="C223" s="355">
        <v>7</v>
      </c>
    </row>
    <row r="224" spans="1:3" ht="15.5" x14ac:dyDescent="0.35">
      <c r="A224" s="354" t="s">
        <v>213</v>
      </c>
      <c r="B224" s="354" t="s">
        <v>6493</v>
      </c>
      <c r="C224" s="355">
        <v>5</v>
      </c>
    </row>
    <row r="225" spans="1:3" ht="15.5" x14ac:dyDescent="0.35">
      <c r="A225" s="354" t="s">
        <v>237</v>
      </c>
      <c r="B225" s="354" t="s">
        <v>6494</v>
      </c>
      <c r="C225" s="355">
        <v>6</v>
      </c>
    </row>
    <row r="226" spans="1:3" ht="15.5" x14ac:dyDescent="0.35">
      <c r="A226" s="354" t="s">
        <v>225</v>
      </c>
      <c r="B226" s="354" t="s">
        <v>6495</v>
      </c>
      <c r="C226" s="355">
        <v>5</v>
      </c>
    </row>
    <row r="227" spans="1:3" ht="15.5" x14ac:dyDescent="0.35">
      <c r="A227" s="354" t="s">
        <v>6496</v>
      </c>
      <c r="B227" s="354" t="s">
        <v>6497</v>
      </c>
      <c r="C227" s="355">
        <v>2</v>
      </c>
    </row>
    <row r="228" spans="1:3" ht="15.5" x14ac:dyDescent="0.35">
      <c r="A228" s="354" t="s">
        <v>200</v>
      </c>
      <c r="B228" s="354" t="s">
        <v>6498</v>
      </c>
      <c r="C228" s="355">
        <v>3</v>
      </c>
    </row>
    <row r="229" spans="1:3" ht="15.5" x14ac:dyDescent="0.35">
      <c r="A229" s="354" t="s">
        <v>882</v>
      </c>
      <c r="B229" s="354" t="s">
        <v>6499</v>
      </c>
      <c r="C229" s="355">
        <v>1</v>
      </c>
    </row>
    <row r="230" spans="1:3" ht="15.5" x14ac:dyDescent="0.35">
      <c r="A230" s="354" t="s">
        <v>2709</v>
      </c>
      <c r="B230" s="354" t="s">
        <v>6500</v>
      </c>
      <c r="C230" s="355">
        <v>7</v>
      </c>
    </row>
    <row r="231" spans="1:3" ht="15.5" x14ac:dyDescent="0.35">
      <c r="A231" s="354" t="s">
        <v>6501</v>
      </c>
      <c r="B231" s="354" t="s">
        <v>6502</v>
      </c>
      <c r="C231" s="355">
        <v>2</v>
      </c>
    </row>
    <row r="232" spans="1:3" ht="18" customHeight="1" x14ac:dyDescent="0.35">
      <c r="A232" s="354" t="s">
        <v>1018</v>
      </c>
      <c r="B232" s="354" t="s">
        <v>6503</v>
      </c>
      <c r="C232" s="355">
        <v>5</v>
      </c>
    </row>
    <row r="233" spans="1:3" ht="15.5" x14ac:dyDescent="0.35">
      <c r="A233" s="354" t="s">
        <v>3646</v>
      </c>
      <c r="B233" s="354" t="s">
        <v>3647</v>
      </c>
      <c r="C233" s="355">
        <v>2</v>
      </c>
    </row>
    <row r="234" spans="1:3" ht="15.5" x14ac:dyDescent="0.35">
      <c r="A234" s="354" t="s">
        <v>760</v>
      </c>
      <c r="B234" s="354" t="s">
        <v>6504</v>
      </c>
      <c r="C234" s="355">
        <v>6</v>
      </c>
    </row>
    <row r="235" spans="1:3" ht="15.5" x14ac:dyDescent="0.35">
      <c r="A235" s="354" t="s">
        <v>248</v>
      </c>
      <c r="B235" s="354" t="s">
        <v>6505</v>
      </c>
      <c r="C235" s="355">
        <v>4</v>
      </c>
    </row>
    <row r="236" spans="1:3" ht="15.5" x14ac:dyDescent="0.35">
      <c r="A236" s="354" t="s">
        <v>6506</v>
      </c>
      <c r="B236" s="354" t="s">
        <v>6507</v>
      </c>
      <c r="C236" s="355">
        <v>6</v>
      </c>
    </row>
    <row r="237" spans="1:3" ht="15.5" x14ac:dyDescent="0.35">
      <c r="A237" s="354" t="s">
        <v>6508</v>
      </c>
      <c r="B237" s="354" t="s">
        <v>6509</v>
      </c>
      <c r="C237" s="355">
        <v>4</v>
      </c>
    </row>
    <row r="238" spans="1:3" ht="15.5" x14ac:dyDescent="0.35">
      <c r="A238" s="354" t="s">
        <v>6510</v>
      </c>
      <c r="B238" s="354" t="s">
        <v>6511</v>
      </c>
      <c r="C238" s="355">
        <v>6</v>
      </c>
    </row>
    <row r="239" spans="1:3" ht="15.5" x14ac:dyDescent="0.35">
      <c r="A239" s="354" t="s">
        <v>6512</v>
      </c>
      <c r="B239" s="354" t="s">
        <v>6513</v>
      </c>
      <c r="C239" s="355">
        <v>4</v>
      </c>
    </row>
    <row r="240" spans="1:3" ht="15.5" x14ac:dyDescent="0.35">
      <c r="A240" s="354" t="s">
        <v>6514</v>
      </c>
      <c r="B240" s="354" t="s">
        <v>6515</v>
      </c>
      <c r="C240" s="355">
        <v>7</v>
      </c>
    </row>
    <row r="241" spans="1:3" ht="15.5" x14ac:dyDescent="0.35">
      <c r="A241" s="354" t="s">
        <v>6516</v>
      </c>
      <c r="B241" s="354" t="s">
        <v>6517</v>
      </c>
      <c r="C241" s="355">
        <v>8</v>
      </c>
    </row>
    <row r="242" spans="1:3" ht="15.5" x14ac:dyDescent="0.35">
      <c r="A242" s="354" t="s">
        <v>6518</v>
      </c>
      <c r="B242" s="354" t="s">
        <v>6519</v>
      </c>
      <c r="C242" s="355">
        <v>6</v>
      </c>
    </row>
    <row r="243" spans="1:3" ht="15.5" x14ac:dyDescent="0.35">
      <c r="A243" s="354" t="s">
        <v>6520</v>
      </c>
      <c r="B243" s="354" t="s">
        <v>6521</v>
      </c>
      <c r="C243" s="355">
        <v>5</v>
      </c>
    </row>
    <row r="244" spans="1:3" ht="15.5" x14ac:dyDescent="0.35">
      <c r="A244" s="354" t="s">
        <v>2150</v>
      </c>
      <c r="B244" s="354" t="s">
        <v>6522</v>
      </c>
      <c r="C244" s="355">
        <v>6</v>
      </c>
    </row>
    <row r="245" spans="1:3" ht="31" x14ac:dyDescent="0.35">
      <c r="A245" s="354" t="s">
        <v>6523</v>
      </c>
      <c r="B245" s="354" t="s">
        <v>6524</v>
      </c>
      <c r="C245" s="355">
        <v>1</v>
      </c>
    </row>
    <row r="246" spans="1:3" ht="15.5" x14ac:dyDescent="0.35">
      <c r="A246" s="354" t="s">
        <v>6525</v>
      </c>
      <c r="B246" s="354" t="s">
        <v>6526</v>
      </c>
      <c r="C246" s="355">
        <v>4</v>
      </c>
    </row>
    <row r="247" spans="1:3" ht="15.5" x14ac:dyDescent="0.35">
      <c r="A247" s="354" t="s">
        <v>6527</v>
      </c>
      <c r="B247" s="354" t="s">
        <v>6528</v>
      </c>
      <c r="C247" s="355">
        <v>5</v>
      </c>
    </row>
    <row r="248" spans="1:3" ht="15.5" x14ac:dyDescent="0.35">
      <c r="A248" s="354" t="s">
        <v>6529</v>
      </c>
      <c r="B248" s="354" t="s">
        <v>3647</v>
      </c>
      <c r="C248" s="355">
        <v>2</v>
      </c>
    </row>
    <row r="249" spans="1:3" ht="15.5" x14ac:dyDescent="0.35">
      <c r="A249" s="354" t="s">
        <v>6530</v>
      </c>
      <c r="B249" s="354" t="s">
        <v>6531</v>
      </c>
      <c r="C249" s="355">
        <v>8</v>
      </c>
    </row>
    <row r="250" spans="1:3" ht="15.5" x14ac:dyDescent="0.35">
      <c r="A250" s="354" t="s">
        <v>6532</v>
      </c>
      <c r="B250" s="354" t="s">
        <v>6533</v>
      </c>
      <c r="C250" s="355">
        <v>8</v>
      </c>
    </row>
    <row r="251" spans="1:3" ht="31" x14ac:dyDescent="0.35">
      <c r="A251" s="354" t="s">
        <v>6534</v>
      </c>
      <c r="B251" s="354" t="s">
        <v>6535</v>
      </c>
      <c r="C251" s="355">
        <v>7</v>
      </c>
    </row>
    <row r="252" spans="1:3" ht="15.5" x14ac:dyDescent="0.35">
      <c r="A252" s="354" t="s">
        <v>6536</v>
      </c>
      <c r="B252" s="354" t="s">
        <v>6537</v>
      </c>
      <c r="C252" s="355">
        <v>5</v>
      </c>
    </row>
    <row r="253" spans="1:3" ht="15.5" x14ac:dyDescent="0.35">
      <c r="A253" s="354" t="s">
        <v>6538</v>
      </c>
      <c r="B253" s="354" t="s">
        <v>6539</v>
      </c>
      <c r="C253" s="355">
        <v>7</v>
      </c>
    </row>
    <row r="254" spans="1:3" ht="31" x14ac:dyDescent="0.35">
      <c r="A254" s="354" t="s">
        <v>6540</v>
      </c>
      <c r="B254" s="354" t="s">
        <v>6541</v>
      </c>
      <c r="C254" s="355">
        <v>4</v>
      </c>
    </row>
    <row r="255" spans="1:3" ht="15.5" x14ac:dyDescent="0.35">
      <c r="A255" s="354" t="s">
        <v>6542</v>
      </c>
      <c r="B255" s="354" t="s">
        <v>6543</v>
      </c>
      <c r="C255" s="355">
        <v>4</v>
      </c>
    </row>
    <row r="256" spans="1:3" ht="15.5" x14ac:dyDescent="0.35">
      <c r="A256" s="354" t="s">
        <v>6544</v>
      </c>
      <c r="B256" s="354" t="s">
        <v>6545</v>
      </c>
      <c r="C256" s="355">
        <v>5</v>
      </c>
    </row>
    <row r="257" spans="1:3" ht="15.5" x14ac:dyDescent="0.35">
      <c r="A257" s="354" t="s">
        <v>6546</v>
      </c>
      <c r="B257" s="354" t="s">
        <v>6547</v>
      </c>
      <c r="C257" s="355">
        <v>8</v>
      </c>
    </row>
    <row r="258" spans="1:3" ht="15.5" x14ac:dyDescent="0.35">
      <c r="A258" s="354" t="s">
        <v>6548</v>
      </c>
      <c r="B258" s="354" t="s">
        <v>6549</v>
      </c>
      <c r="C258" s="355">
        <v>4</v>
      </c>
    </row>
    <row r="259" spans="1:3" ht="15.5" x14ac:dyDescent="0.35">
      <c r="A259" s="354" t="s">
        <v>6550</v>
      </c>
      <c r="B259" s="354" t="s">
        <v>3647</v>
      </c>
      <c r="C259" s="355">
        <v>3</v>
      </c>
    </row>
    <row r="260" spans="1:3" ht="15.5" x14ac:dyDescent="0.35">
      <c r="A260" s="354" t="s">
        <v>6551</v>
      </c>
      <c r="B260" s="354" t="s">
        <v>6552</v>
      </c>
      <c r="C260" s="355">
        <v>5</v>
      </c>
    </row>
    <row r="261" spans="1:3" ht="15.5" x14ac:dyDescent="0.35">
      <c r="A261" s="354" t="s">
        <v>6553</v>
      </c>
      <c r="B261" s="354" t="s">
        <v>6554</v>
      </c>
      <c r="C261" s="355">
        <v>8</v>
      </c>
    </row>
    <row r="262" spans="1:3" ht="15.5" x14ac:dyDescent="0.35">
      <c r="A262" s="354" t="s">
        <v>6555</v>
      </c>
      <c r="B262" s="354" t="s">
        <v>6556</v>
      </c>
      <c r="C262" s="355">
        <v>5</v>
      </c>
    </row>
    <row r="263" spans="1:3" ht="15.5" x14ac:dyDescent="0.35">
      <c r="A263" s="354" t="s">
        <v>6557</v>
      </c>
      <c r="B263" s="354" t="s">
        <v>6558</v>
      </c>
      <c r="C263" s="355">
        <v>4</v>
      </c>
    </row>
    <row r="264" spans="1:3" ht="15.5" x14ac:dyDescent="0.35">
      <c r="A264" s="354" t="s">
        <v>6559</v>
      </c>
      <c r="B264" s="354" t="s">
        <v>6560</v>
      </c>
      <c r="C264" s="355">
        <v>4</v>
      </c>
    </row>
    <row r="265" spans="1:3" ht="15.5" x14ac:dyDescent="0.35">
      <c r="A265" s="354" t="s">
        <v>6561</v>
      </c>
      <c r="B265" s="354" t="s">
        <v>6562</v>
      </c>
      <c r="C265" s="355">
        <v>5</v>
      </c>
    </row>
    <row r="266" spans="1:3" ht="15.5" x14ac:dyDescent="0.35">
      <c r="A266" s="354" t="s">
        <v>6563</v>
      </c>
      <c r="B266" s="354" t="s">
        <v>6564</v>
      </c>
      <c r="C266" s="355">
        <v>6</v>
      </c>
    </row>
    <row r="267" spans="1:3" ht="15.5" x14ac:dyDescent="0.35">
      <c r="A267" s="354" t="s">
        <v>6565</v>
      </c>
      <c r="B267" s="354" t="s">
        <v>6566</v>
      </c>
      <c r="C267" s="355">
        <v>5</v>
      </c>
    </row>
    <row r="268" spans="1:3" ht="15.5" x14ac:dyDescent="0.35">
      <c r="A268" s="354" t="s">
        <v>6567</v>
      </c>
      <c r="B268" s="354" t="s">
        <v>6568</v>
      </c>
      <c r="C268" s="355">
        <v>6</v>
      </c>
    </row>
    <row r="269" spans="1:3" ht="15.5" x14ac:dyDescent="0.35">
      <c r="A269" s="354" t="s">
        <v>6569</v>
      </c>
      <c r="B269" s="354" t="s">
        <v>6570</v>
      </c>
      <c r="C269" s="355">
        <v>8</v>
      </c>
    </row>
    <row r="270" spans="1:3" ht="31" x14ac:dyDescent="0.35">
      <c r="A270" s="354" t="s">
        <v>6571</v>
      </c>
      <c r="B270" s="354" t="s">
        <v>6572</v>
      </c>
      <c r="C270" s="355">
        <v>7</v>
      </c>
    </row>
    <row r="271" spans="1:3" ht="15.5" x14ac:dyDescent="0.35">
      <c r="A271" s="354" t="s">
        <v>6573</v>
      </c>
      <c r="B271" s="354" t="s">
        <v>6574</v>
      </c>
      <c r="C271" s="355">
        <v>6</v>
      </c>
    </row>
    <row r="272" spans="1:3" ht="15.5" x14ac:dyDescent="0.35">
      <c r="A272" s="354" t="s">
        <v>6575</v>
      </c>
      <c r="B272" s="354" t="s">
        <v>6576</v>
      </c>
      <c r="C272" s="355">
        <v>8</v>
      </c>
    </row>
    <row r="273" spans="1:3" ht="15.5" x14ac:dyDescent="0.35">
      <c r="A273" s="354" t="s">
        <v>937</v>
      </c>
      <c r="B273" s="354" t="s">
        <v>6577</v>
      </c>
      <c r="C273" s="355">
        <v>4</v>
      </c>
    </row>
    <row r="274" spans="1:3" ht="15.5" x14ac:dyDescent="0.35">
      <c r="A274" s="354" t="s">
        <v>6578</v>
      </c>
      <c r="B274" s="354" t="s">
        <v>6579</v>
      </c>
      <c r="C274" s="355">
        <v>8</v>
      </c>
    </row>
    <row r="275" spans="1:3" ht="15.5" x14ac:dyDescent="0.35">
      <c r="A275" s="354" t="s">
        <v>2573</v>
      </c>
      <c r="B275" s="354" t="s">
        <v>6580</v>
      </c>
      <c r="C275" s="355">
        <v>6</v>
      </c>
    </row>
    <row r="276" spans="1:3" ht="15.5" x14ac:dyDescent="0.35">
      <c r="A276" s="354" t="s">
        <v>6581</v>
      </c>
      <c r="B276" s="354" t="s">
        <v>6582</v>
      </c>
      <c r="C276" s="355">
        <v>6</v>
      </c>
    </row>
    <row r="277" spans="1:3" ht="15.5" x14ac:dyDescent="0.35">
      <c r="A277" s="354" t="s">
        <v>6583</v>
      </c>
      <c r="B277" s="354" t="s">
        <v>6584</v>
      </c>
      <c r="C277" s="355">
        <v>6</v>
      </c>
    </row>
    <row r="278" spans="1:3" ht="15.5" x14ac:dyDescent="0.35">
      <c r="A278" s="354" t="s">
        <v>6585</v>
      </c>
      <c r="B278" s="354" t="s">
        <v>6586</v>
      </c>
      <c r="C278" s="355">
        <v>4</v>
      </c>
    </row>
    <row r="279" spans="1:3" ht="15.5" x14ac:dyDescent="0.35">
      <c r="A279" s="354" t="s">
        <v>6587</v>
      </c>
      <c r="B279" s="354" t="s">
        <v>3647</v>
      </c>
      <c r="C279" s="355">
        <v>2</v>
      </c>
    </row>
    <row r="280" spans="1:3" ht="15.5" x14ac:dyDescent="0.35">
      <c r="A280" s="354" t="s">
        <v>6588</v>
      </c>
      <c r="B280" s="354" t="s">
        <v>6589</v>
      </c>
      <c r="C280" s="355">
        <v>2</v>
      </c>
    </row>
    <row r="281" spans="1:3" ht="15.5" x14ac:dyDescent="0.35">
      <c r="A281" s="354" t="s">
        <v>6590</v>
      </c>
      <c r="B281" s="354" t="s">
        <v>6591</v>
      </c>
      <c r="C281" s="355">
        <v>5</v>
      </c>
    </row>
    <row r="282" spans="1:3" ht="15.5" x14ac:dyDescent="0.35">
      <c r="A282" s="354" t="s">
        <v>1264</v>
      </c>
      <c r="B282" s="354" t="s">
        <v>6592</v>
      </c>
      <c r="C282" s="355">
        <v>5</v>
      </c>
    </row>
    <row r="283" spans="1:3" ht="15.5" x14ac:dyDescent="0.35">
      <c r="A283" s="354" t="s">
        <v>6593</v>
      </c>
      <c r="B283" s="354" t="s">
        <v>6594</v>
      </c>
      <c r="C283" s="355">
        <v>4</v>
      </c>
    </row>
    <row r="284" spans="1:3" ht="15.5" x14ac:dyDescent="0.35">
      <c r="A284" s="354" t="s">
        <v>6595</v>
      </c>
      <c r="B284" s="354" t="s">
        <v>6596</v>
      </c>
      <c r="C284" s="355">
        <v>4</v>
      </c>
    </row>
    <row r="285" spans="1:3" ht="15.5" x14ac:dyDescent="0.35">
      <c r="A285" s="354" t="s">
        <v>6597</v>
      </c>
      <c r="B285" s="354" t="s">
        <v>6598</v>
      </c>
      <c r="C285" s="355">
        <v>8</v>
      </c>
    </row>
    <row r="286" spans="1:3" ht="31" x14ac:dyDescent="0.35">
      <c r="A286" s="354" t="s">
        <v>6599</v>
      </c>
      <c r="B286" s="354" t="s">
        <v>6600</v>
      </c>
      <c r="C286" s="355">
        <v>7</v>
      </c>
    </row>
    <row r="287" spans="1:3" ht="31" x14ac:dyDescent="0.35">
      <c r="A287" s="354" t="s">
        <v>6601</v>
      </c>
      <c r="B287" s="354" t="s">
        <v>6602</v>
      </c>
      <c r="C287" s="355">
        <v>6</v>
      </c>
    </row>
    <row r="288" spans="1:3" ht="31" x14ac:dyDescent="0.35">
      <c r="A288" s="354" t="s">
        <v>6603</v>
      </c>
      <c r="B288" s="354" t="s">
        <v>6604</v>
      </c>
      <c r="C288" s="355">
        <v>8</v>
      </c>
    </row>
    <row r="289" spans="1:3" ht="31" x14ac:dyDescent="0.35">
      <c r="A289" s="354" t="s">
        <v>6605</v>
      </c>
      <c r="B289" s="354" t="s">
        <v>6606</v>
      </c>
      <c r="C289" s="355">
        <v>7</v>
      </c>
    </row>
    <row r="290" spans="1:3" ht="15.5" x14ac:dyDescent="0.35">
      <c r="A290" s="354" t="s">
        <v>6607</v>
      </c>
      <c r="B290" s="354" t="s">
        <v>6608</v>
      </c>
      <c r="C290" s="355">
        <v>6</v>
      </c>
    </row>
    <row r="291" spans="1:3" ht="15.5" x14ac:dyDescent="0.35">
      <c r="A291" s="354" t="s">
        <v>6609</v>
      </c>
      <c r="B291" s="354" t="s">
        <v>6610</v>
      </c>
      <c r="C291" s="355">
        <v>4</v>
      </c>
    </row>
    <row r="292" spans="1:3" ht="15.5" x14ac:dyDescent="0.35">
      <c r="A292" s="354" t="s">
        <v>6611</v>
      </c>
      <c r="B292" s="354" t="s">
        <v>6612</v>
      </c>
      <c r="C292" s="355">
        <v>4</v>
      </c>
    </row>
    <row r="293" spans="1:3" ht="15.5" x14ac:dyDescent="0.35">
      <c r="A293" s="354" t="s">
        <v>6613</v>
      </c>
      <c r="B293" s="354" t="s">
        <v>6614</v>
      </c>
      <c r="C293" s="355">
        <v>5</v>
      </c>
    </row>
    <row r="294" spans="1:3" ht="15.5" x14ac:dyDescent="0.35">
      <c r="A294" s="354" t="s">
        <v>6615</v>
      </c>
      <c r="B294" s="354" t="s">
        <v>6616</v>
      </c>
      <c r="C294" s="355">
        <v>1</v>
      </c>
    </row>
    <row r="295" spans="1:3" ht="15.5" x14ac:dyDescent="0.35">
      <c r="A295" s="354" t="s">
        <v>6617</v>
      </c>
      <c r="B295" s="354" t="s">
        <v>6618</v>
      </c>
      <c r="C295" s="355">
        <v>4</v>
      </c>
    </row>
    <row r="296" spans="1:3" ht="15.5" x14ac:dyDescent="0.35">
      <c r="A296" s="354" t="s">
        <v>6619</v>
      </c>
      <c r="B296" s="354" t="s">
        <v>6620</v>
      </c>
      <c r="C296" s="355">
        <v>7</v>
      </c>
    </row>
    <row r="297" spans="1:3" ht="15.5" x14ac:dyDescent="0.35">
      <c r="A297" s="354" t="s">
        <v>6621</v>
      </c>
      <c r="B297" s="354" t="s">
        <v>6622</v>
      </c>
      <c r="C297" s="355">
        <v>6</v>
      </c>
    </row>
    <row r="298" spans="1:3" ht="15.5" x14ac:dyDescent="0.35">
      <c r="A298" s="354" t="s">
        <v>6623</v>
      </c>
      <c r="B298" s="354" t="s">
        <v>6624</v>
      </c>
      <c r="C298" s="355">
        <v>5</v>
      </c>
    </row>
    <row r="299" spans="1:3" ht="15.5" x14ac:dyDescent="0.35">
      <c r="A299" s="354" t="s">
        <v>6625</v>
      </c>
      <c r="B299" s="354" t="s">
        <v>6626</v>
      </c>
      <c r="C299" s="355">
        <v>5</v>
      </c>
    </row>
    <row r="300" spans="1:3" ht="15.5" x14ac:dyDescent="0.35">
      <c r="A300" s="354" t="s">
        <v>6627</v>
      </c>
      <c r="B300" s="354" t="s">
        <v>6628</v>
      </c>
      <c r="C300" s="355">
        <v>3</v>
      </c>
    </row>
    <row r="301" spans="1:3" ht="15.5" x14ac:dyDescent="0.35">
      <c r="A301" s="354" t="s">
        <v>6629</v>
      </c>
      <c r="B301" s="354" t="s">
        <v>6630</v>
      </c>
      <c r="C301" s="355">
        <v>6</v>
      </c>
    </row>
    <row r="302" spans="1:3" ht="15.5" x14ac:dyDescent="0.35">
      <c r="A302" s="354" t="s">
        <v>6631</v>
      </c>
      <c r="B302" s="354" t="s">
        <v>6632</v>
      </c>
      <c r="C302" s="355">
        <v>5</v>
      </c>
    </row>
    <row r="303" spans="1:3" ht="15.5" x14ac:dyDescent="0.35">
      <c r="A303" s="354" t="s">
        <v>6633</v>
      </c>
      <c r="B303" s="354" t="s">
        <v>6634</v>
      </c>
      <c r="C303" s="355">
        <v>5</v>
      </c>
    </row>
    <row r="304" spans="1:3" ht="15.5" x14ac:dyDescent="0.35">
      <c r="A304" s="354" t="s">
        <v>6635</v>
      </c>
      <c r="B304" s="354" t="s">
        <v>6636</v>
      </c>
      <c r="C304" s="355">
        <v>6</v>
      </c>
    </row>
    <row r="305" spans="1:3" ht="15.5" x14ac:dyDescent="0.35">
      <c r="A305" s="354" t="s">
        <v>6637</v>
      </c>
      <c r="B305" s="354" t="s">
        <v>6638</v>
      </c>
      <c r="C305" s="355">
        <v>5</v>
      </c>
    </row>
    <row r="306" spans="1:3" ht="15.5" x14ac:dyDescent="0.35">
      <c r="A306" s="354" t="s">
        <v>6639</v>
      </c>
      <c r="B306" s="354" t="s">
        <v>6640</v>
      </c>
      <c r="C306" s="355">
        <v>5</v>
      </c>
    </row>
    <row r="307" spans="1:3" ht="15.5" x14ac:dyDescent="0.35">
      <c r="A307" s="354" t="s">
        <v>6641</v>
      </c>
      <c r="B307" s="354" t="s">
        <v>3647</v>
      </c>
      <c r="C307" s="355">
        <v>2</v>
      </c>
    </row>
    <row r="308" spans="1:3" ht="15.5" x14ac:dyDescent="0.35">
      <c r="A308" s="354" t="s">
        <v>6642</v>
      </c>
      <c r="B308" s="354" t="s">
        <v>6643</v>
      </c>
      <c r="C308" s="355">
        <v>1</v>
      </c>
    </row>
    <row r="309" spans="1:3" ht="15.5" x14ac:dyDescent="0.35">
      <c r="A309" s="354" t="s">
        <v>6644</v>
      </c>
      <c r="B309" s="354" t="s">
        <v>6645</v>
      </c>
      <c r="C309" s="355">
        <v>4</v>
      </c>
    </row>
    <row r="310" spans="1:3" ht="15.5" x14ac:dyDescent="0.35">
      <c r="A310" s="354" t="s">
        <v>6646</v>
      </c>
      <c r="B310" s="354" t="s">
        <v>6647</v>
      </c>
      <c r="C310" s="355">
        <v>5</v>
      </c>
    </row>
    <row r="311" spans="1:3" ht="15.5" x14ac:dyDescent="0.35">
      <c r="A311" s="354" t="s">
        <v>6648</v>
      </c>
      <c r="B311" s="354" t="s">
        <v>6649</v>
      </c>
      <c r="C311" s="355">
        <v>3</v>
      </c>
    </row>
    <row r="312" spans="1:3" ht="15.5" x14ac:dyDescent="0.35">
      <c r="A312" s="354" t="s">
        <v>6650</v>
      </c>
      <c r="B312" s="354" t="s">
        <v>6651</v>
      </c>
      <c r="C312" s="355">
        <v>6</v>
      </c>
    </row>
    <row r="313" spans="1:3" ht="15.5" x14ac:dyDescent="0.35">
      <c r="A313" s="354" t="s">
        <v>6652</v>
      </c>
      <c r="B313" s="354" t="s">
        <v>6653</v>
      </c>
      <c r="C313" s="355">
        <v>4</v>
      </c>
    </row>
    <row r="314" spans="1:3" ht="15.5" x14ac:dyDescent="0.35">
      <c r="A314" s="354" t="s">
        <v>6654</v>
      </c>
      <c r="B314" s="354" t="s">
        <v>6655</v>
      </c>
      <c r="C314" s="355">
        <v>5</v>
      </c>
    </row>
    <row r="315" spans="1:3" ht="15.5" x14ac:dyDescent="0.35">
      <c r="A315" s="354" t="s">
        <v>6656</v>
      </c>
      <c r="B315" s="354" t="s">
        <v>6657</v>
      </c>
      <c r="C315" s="355">
        <v>4</v>
      </c>
    </row>
    <row r="316" spans="1:3" ht="15.5" x14ac:dyDescent="0.35">
      <c r="A316" s="354" t="s">
        <v>6658</v>
      </c>
      <c r="B316" s="354" t="s">
        <v>6659</v>
      </c>
      <c r="C316" s="355">
        <v>6</v>
      </c>
    </row>
    <row r="317" spans="1:3" ht="15.5" x14ac:dyDescent="0.35">
      <c r="A317" s="354" t="s">
        <v>6660</v>
      </c>
      <c r="B317" s="354" t="s">
        <v>6661</v>
      </c>
      <c r="C317" s="355">
        <v>6</v>
      </c>
    </row>
    <row r="318" spans="1:3" ht="15.5" x14ac:dyDescent="0.35">
      <c r="A318" s="354" t="s">
        <v>6662</v>
      </c>
      <c r="B318" s="354" t="s">
        <v>6663</v>
      </c>
      <c r="C318" s="355">
        <v>4</v>
      </c>
    </row>
    <row r="319" spans="1:3" ht="15.5" x14ac:dyDescent="0.35">
      <c r="A319" s="354" t="s">
        <v>6664</v>
      </c>
      <c r="B319" s="354" t="s">
        <v>6665</v>
      </c>
      <c r="C319" s="355">
        <v>6</v>
      </c>
    </row>
    <row r="320" spans="1:3" ht="15.5" x14ac:dyDescent="0.35">
      <c r="A320" s="354" t="s">
        <v>6666</v>
      </c>
      <c r="B320" s="354" t="s">
        <v>6667</v>
      </c>
      <c r="C320" s="355">
        <v>3</v>
      </c>
    </row>
    <row r="321" spans="1:3" ht="15.5" x14ac:dyDescent="0.35">
      <c r="A321" s="354" t="s">
        <v>6668</v>
      </c>
      <c r="B321" s="354" t="s">
        <v>6669</v>
      </c>
      <c r="C321" s="355">
        <v>5</v>
      </c>
    </row>
    <row r="322" spans="1:3" ht="15.5" x14ac:dyDescent="0.35">
      <c r="A322" s="354" t="s">
        <v>6670</v>
      </c>
      <c r="B322" s="354" t="s">
        <v>6671</v>
      </c>
      <c r="C322" s="355">
        <v>4</v>
      </c>
    </row>
    <row r="323" spans="1:3" ht="15.5" x14ac:dyDescent="0.35">
      <c r="A323" s="354" t="s">
        <v>6672</v>
      </c>
      <c r="B323" s="354" t="s">
        <v>6673</v>
      </c>
      <c r="C323" s="355">
        <v>3</v>
      </c>
    </row>
    <row r="324" spans="1:3" ht="15.5" x14ac:dyDescent="0.35">
      <c r="A324" s="354" t="s">
        <v>6674</v>
      </c>
      <c r="B324" s="354" t="s">
        <v>6675</v>
      </c>
      <c r="C324" s="355">
        <v>4</v>
      </c>
    </row>
    <row r="325" spans="1:3" ht="15.5" x14ac:dyDescent="0.35">
      <c r="A325" s="354" t="s">
        <v>6676</v>
      </c>
      <c r="B325" s="354" t="s">
        <v>6677</v>
      </c>
      <c r="C325" s="355">
        <v>5</v>
      </c>
    </row>
    <row r="326" spans="1:3" ht="15.5" x14ac:dyDescent="0.35">
      <c r="A326" s="354" t="s">
        <v>6678</v>
      </c>
      <c r="B326" s="354" t="s">
        <v>6679</v>
      </c>
      <c r="C326" s="355">
        <v>4</v>
      </c>
    </row>
    <row r="327" spans="1:3" ht="15.5" x14ac:dyDescent="0.35">
      <c r="A327" s="354" t="s">
        <v>6680</v>
      </c>
      <c r="B327" s="354" t="s">
        <v>6681</v>
      </c>
      <c r="C327" s="355">
        <v>5</v>
      </c>
    </row>
    <row r="328" spans="1:3" ht="15.5" x14ac:dyDescent="0.35">
      <c r="A328" s="354" t="s">
        <v>6682</v>
      </c>
      <c r="B328" s="354" t="s">
        <v>6683</v>
      </c>
      <c r="C328" s="355">
        <v>4</v>
      </c>
    </row>
    <row r="329" spans="1:3" ht="15.5" x14ac:dyDescent="0.35">
      <c r="A329" s="354" t="s">
        <v>6684</v>
      </c>
      <c r="B329" s="354" t="s">
        <v>6685</v>
      </c>
      <c r="C329" s="355">
        <v>4</v>
      </c>
    </row>
    <row r="330" spans="1:3" ht="15.5" x14ac:dyDescent="0.35">
      <c r="A330" s="354" t="s">
        <v>6686</v>
      </c>
      <c r="B330" s="354" t="s">
        <v>6687</v>
      </c>
      <c r="C330" s="355">
        <v>5</v>
      </c>
    </row>
    <row r="331" spans="1:3" ht="15.5" x14ac:dyDescent="0.35">
      <c r="A331" s="354" t="s">
        <v>6688</v>
      </c>
      <c r="B331" s="354" t="s">
        <v>6689</v>
      </c>
      <c r="C331" s="355">
        <v>6</v>
      </c>
    </row>
    <row r="332" spans="1:3" ht="15.5" x14ac:dyDescent="0.35">
      <c r="A332" s="354" t="s">
        <v>6690</v>
      </c>
      <c r="B332" s="354" t="s">
        <v>6691</v>
      </c>
      <c r="C332" s="355">
        <v>5</v>
      </c>
    </row>
    <row r="333" spans="1:3" ht="15.5" x14ac:dyDescent="0.35">
      <c r="A333" s="354" t="s">
        <v>6692</v>
      </c>
      <c r="B333" s="354" t="s">
        <v>6693</v>
      </c>
      <c r="C333" s="355">
        <v>5</v>
      </c>
    </row>
    <row r="334" spans="1:3" ht="15.5" x14ac:dyDescent="0.35">
      <c r="A334" s="354" t="s">
        <v>6694</v>
      </c>
      <c r="B334" s="354" t="s">
        <v>6695</v>
      </c>
      <c r="C334" s="355">
        <v>6</v>
      </c>
    </row>
    <row r="335" spans="1:3" ht="15.5" x14ac:dyDescent="0.35">
      <c r="A335" s="354" t="s">
        <v>6696</v>
      </c>
      <c r="B335" s="354" t="s">
        <v>6697</v>
      </c>
      <c r="C335" s="355">
        <v>5</v>
      </c>
    </row>
    <row r="336" spans="1:3" ht="15.5" x14ac:dyDescent="0.35">
      <c r="A336" s="354" t="s">
        <v>6698</v>
      </c>
      <c r="B336" s="354" t="s">
        <v>6699</v>
      </c>
      <c r="C336" s="355">
        <v>5</v>
      </c>
    </row>
    <row r="337" spans="1:3" ht="15.5" x14ac:dyDescent="0.35">
      <c r="A337" s="354" t="s">
        <v>6700</v>
      </c>
      <c r="B337" s="354" t="s">
        <v>6701</v>
      </c>
      <c r="C337" s="355">
        <v>6</v>
      </c>
    </row>
    <row r="338" spans="1:3" ht="15.5" x14ac:dyDescent="0.35">
      <c r="A338" s="354" t="s">
        <v>6702</v>
      </c>
      <c r="B338" s="354" t="s">
        <v>6703</v>
      </c>
      <c r="C338" s="355">
        <v>6</v>
      </c>
    </row>
    <row r="339" spans="1:3" ht="15.5" x14ac:dyDescent="0.35">
      <c r="A339" s="354" t="s">
        <v>186</v>
      </c>
      <c r="B339" s="354" t="s">
        <v>185</v>
      </c>
      <c r="C339" s="355">
        <v>6</v>
      </c>
    </row>
    <row r="340" spans="1:3" ht="15.5" x14ac:dyDescent="0.35">
      <c r="A340" s="354" t="s">
        <v>6704</v>
      </c>
      <c r="B340" s="354" t="s">
        <v>6705</v>
      </c>
      <c r="C340" s="355">
        <v>6</v>
      </c>
    </row>
    <row r="341" spans="1:3" ht="15.5" x14ac:dyDescent="0.35">
      <c r="A341" s="354" t="s">
        <v>6706</v>
      </c>
      <c r="B341" s="354" t="s">
        <v>6707</v>
      </c>
      <c r="C341" s="355">
        <v>5</v>
      </c>
    </row>
    <row r="342" spans="1:3" ht="15.5" x14ac:dyDescent="0.35">
      <c r="A342" s="354" t="s">
        <v>6708</v>
      </c>
      <c r="B342" s="354" t="s">
        <v>6709</v>
      </c>
      <c r="C342" s="355">
        <v>4</v>
      </c>
    </row>
    <row r="343" spans="1:3" ht="15.5" x14ac:dyDescent="0.35">
      <c r="A343" s="354" t="s">
        <v>2641</v>
      </c>
      <c r="B343" s="354" t="s">
        <v>6710</v>
      </c>
      <c r="C343" s="355">
        <v>6</v>
      </c>
    </row>
    <row r="344" spans="1:3" ht="15.5" x14ac:dyDescent="0.35">
      <c r="A344" s="354" t="s">
        <v>6711</v>
      </c>
      <c r="B344" s="354" t="s">
        <v>6712</v>
      </c>
      <c r="C344" s="355">
        <v>5</v>
      </c>
    </row>
    <row r="345" spans="1:3" ht="15.5" x14ac:dyDescent="0.35">
      <c r="A345" s="354" t="s">
        <v>6713</v>
      </c>
      <c r="B345" s="354" t="s">
        <v>6714</v>
      </c>
      <c r="C345" s="355">
        <v>6</v>
      </c>
    </row>
    <row r="346" spans="1:3" ht="15.5" x14ac:dyDescent="0.35">
      <c r="A346" s="354" t="s">
        <v>6715</v>
      </c>
      <c r="B346" s="354" t="s">
        <v>6716</v>
      </c>
      <c r="C346" s="355">
        <v>6</v>
      </c>
    </row>
    <row r="347" spans="1:3" ht="15.5" x14ac:dyDescent="0.35">
      <c r="A347" s="354" t="s">
        <v>6717</v>
      </c>
      <c r="B347" s="354" t="s">
        <v>6718</v>
      </c>
      <c r="C347" s="355">
        <v>4</v>
      </c>
    </row>
    <row r="348" spans="1:3" ht="15.5" x14ac:dyDescent="0.35">
      <c r="A348" s="354" t="s">
        <v>6719</v>
      </c>
      <c r="B348" s="354" t="s">
        <v>6720</v>
      </c>
      <c r="C348" s="355">
        <v>5</v>
      </c>
    </row>
    <row r="349" spans="1:3" ht="15.5" x14ac:dyDescent="0.35">
      <c r="A349" s="354" t="s">
        <v>2893</v>
      </c>
      <c r="B349" s="354" t="s">
        <v>6721</v>
      </c>
      <c r="C349" s="355">
        <v>4</v>
      </c>
    </row>
    <row r="350" spans="1:3" ht="15.5" x14ac:dyDescent="0.35">
      <c r="A350" s="354" t="s">
        <v>6722</v>
      </c>
      <c r="B350" s="354" t="s">
        <v>6723</v>
      </c>
      <c r="C350" s="355">
        <v>3</v>
      </c>
    </row>
    <row r="351" spans="1:3" ht="15.5" x14ac:dyDescent="0.35">
      <c r="A351" s="354" t="s">
        <v>6724</v>
      </c>
      <c r="B351" s="354" t="s">
        <v>6725</v>
      </c>
      <c r="C351" s="355">
        <v>2</v>
      </c>
    </row>
    <row r="352" spans="1:3" ht="15.5" x14ac:dyDescent="0.35">
      <c r="A352" s="354" t="s">
        <v>6726</v>
      </c>
      <c r="B352" s="354" t="s">
        <v>6727</v>
      </c>
      <c r="C352" s="355">
        <v>3</v>
      </c>
    </row>
    <row r="353" spans="1:3" ht="15.5" x14ac:dyDescent="0.35">
      <c r="A353" s="354" t="s">
        <v>6728</v>
      </c>
      <c r="B353" s="354" t="s">
        <v>3647</v>
      </c>
      <c r="C353" s="355">
        <v>2</v>
      </c>
    </row>
    <row r="354" spans="1:3" ht="15.5" x14ac:dyDescent="0.35">
      <c r="A354" s="354" t="s">
        <v>6729</v>
      </c>
      <c r="B354" s="354" t="s">
        <v>6730</v>
      </c>
      <c r="C354" s="355">
        <v>7</v>
      </c>
    </row>
    <row r="355" spans="1:3" ht="15.5" x14ac:dyDescent="0.35">
      <c r="A355" s="354" t="s">
        <v>6731</v>
      </c>
      <c r="B355" s="354" t="s">
        <v>6732</v>
      </c>
      <c r="C355" s="355">
        <v>6</v>
      </c>
    </row>
    <row r="356" spans="1:3" ht="15.5" x14ac:dyDescent="0.35">
      <c r="A356" s="354" t="s">
        <v>6733</v>
      </c>
      <c r="B356" s="354" t="s">
        <v>6734</v>
      </c>
      <c r="C356" s="355">
        <v>7</v>
      </c>
    </row>
    <row r="357" spans="1:3" ht="15.5" x14ac:dyDescent="0.35">
      <c r="A357" s="354" t="s">
        <v>2400</v>
      </c>
      <c r="B357" s="354" t="s">
        <v>6735</v>
      </c>
      <c r="C357" s="355">
        <v>5</v>
      </c>
    </row>
    <row r="358" spans="1:3" ht="15.5" x14ac:dyDescent="0.35">
      <c r="A358" s="354" t="s">
        <v>6736</v>
      </c>
      <c r="B358" s="354" t="s">
        <v>6737</v>
      </c>
      <c r="C358" s="355">
        <v>5</v>
      </c>
    </row>
    <row r="359" spans="1:3" ht="15.5" x14ac:dyDescent="0.35">
      <c r="A359" s="354" t="s">
        <v>6738</v>
      </c>
      <c r="B359" s="354" t="s">
        <v>6739</v>
      </c>
      <c r="C359" s="355">
        <v>6</v>
      </c>
    </row>
    <row r="360" spans="1:3" ht="15.5" x14ac:dyDescent="0.35">
      <c r="A360" s="354" t="s">
        <v>2387</v>
      </c>
      <c r="B360" s="354" t="s">
        <v>6740</v>
      </c>
      <c r="C360" s="355">
        <v>5</v>
      </c>
    </row>
    <row r="361" spans="1:3" ht="15.5" x14ac:dyDescent="0.35">
      <c r="A361" s="354" t="s">
        <v>6741</v>
      </c>
      <c r="B361" s="354" t="s">
        <v>6742</v>
      </c>
      <c r="C361" s="355">
        <v>4</v>
      </c>
    </row>
    <row r="362" spans="1:3" ht="15.5" x14ac:dyDescent="0.35">
      <c r="A362" s="354" t="s">
        <v>6743</v>
      </c>
      <c r="B362" s="354" t="s">
        <v>6744</v>
      </c>
      <c r="C362" s="355">
        <v>2</v>
      </c>
    </row>
    <row r="363" spans="1:3" ht="15.5" x14ac:dyDescent="0.35">
      <c r="A363" s="354" t="s">
        <v>6745</v>
      </c>
      <c r="B363" s="354" t="s">
        <v>6746</v>
      </c>
      <c r="C363" s="355">
        <v>4</v>
      </c>
    </row>
    <row r="364" spans="1:3" ht="15.5" x14ac:dyDescent="0.35">
      <c r="A364" s="354" t="s">
        <v>6747</v>
      </c>
      <c r="B364" s="354" t="s">
        <v>6748</v>
      </c>
      <c r="C364" s="355">
        <v>4</v>
      </c>
    </row>
    <row r="365" spans="1:3" ht="15.5" x14ac:dyDescent="0.35">
      <c r="A365" s="354" t="s">
        <v>2860</v>
      </c>
      <c r="B365" s="354" t="s">
        <v>6749</v>
      </c>
      <c r="C365" s="355">
        <v>5</v>
      </c>
    </row>
    <row r="366" spans="1:3" ht="15.5" x14ac:dyDescent="0.35">
      <c r="A366" s="354" t="s">
        <v>6750</v>
      </c>
      <c r="B366" s="354" t="s">
        <v>6751</v>
      </c>
      <c r="C366" s="355">
        <v>2</v>
      </c>
    </row>
    <row r="367" spans="1:3" ht="15.5" x14ac:dyDescent="0.35">
      <c r="A367" s="354" t="s">
        <v>6752</v>
      </c>
      <c r="B367" s="354" t="s">
        <v>6753</v>
      </c>
      <c r="C367" s="355">
        <v>4</v>
      </c>
    </row>
    <row r="368" spans="1:3" ht="15.5" x14ac:dyDescent="0.35">
      <c r="A368" s="354" t="s">
        <v>6754</v>
      </c>
      <c r="B368" s="354" t="s">
        <v>6755</v>
      </c>
      <c r="C368" s="355">
        <v>4</v>
      </c>
    </row>
    <row r="369" spans="1:3" ht="15.5" x14ac:dyDescent="0.35">
      <c r="A369" s="354" t="s">
        <v>6756</v>
      </c>
      <c r="B369" s="354" t="s">
        <v>6757</v>
      </c>
      <c r="C369" s="355">
        <v>5</v>
      </c>
    </row>
    <row r="370" spans="1:3" ht="15.5" x14ac:dyDescent="0.35">
      <c r="A370" s="354" t="s">
        <v>6758</v>
      </c>
      <c r="B370" s="354" t="s">
        <v>6759</v>
      </c>
      <c r="C370" s="355">
        <v>8</v>
      </c>
    </row>
    <row r="371" spans="1:3" ht="15.5" x14ac:dyDescent="0.35">
      <c r="A371" s="354" t="s">
        <v>6760</v>
      </c>
      <c r="B371" s="354" t="s">
        <v>6761</v>
      </c>
      <c r="C371" s="355">
        <v>3</v>
      </c>
    </row>
    <row r="372" spans="1:3" ht="15.5" x14ac:dyDescent="0.35">
      <c r="A372" s="354" t="s">
        <v>6762</v>
      </c>
      <c r="B372" s="354" t="s">
        <v>6763</v>
      </c>
      <c r="C372" s="355">
        <v>4</v>
      </c>
    </row>
    <row r="373" spans="1:3" ht="15.5" x14ac:dyDescent="0.35">
      <c r="A373" s="354" t="s">
        <v>6764</v>
      </c>
      <c r="B373" s="354" t="s">
        <v>6765</v>
      </c>
      <c r="C373" s="355">
        <v>4</v>
      </c>
    </row>
    <row r="374" spans="1:3" ht="31" x14ac:dyDescent="0.35">
      <c r="A374" s="354" t="s">
        <v>6766</v>
      </c>
      <c r="B374" s="354" t="s">
        <v>6767</v>
      </c>
      <c r="C374" s="355">
        <v>4</v>
      </c>
    </row>
    <row r="375" spans="1:3" ht="15.5" x14ac:dyDescent="0.35">
      <c r="A375" s="354" t="s">
        <v>6768</v>
      </c>
      <c r="B375" s="354" t="s">
        <v>6769</v>
      </c>
      <c r="C375" s="355">
        <v>5</v>
      </c>
    </row>
    <row r="376" spans="1:3" ht="15.5" x14ac:dyDescent="0.35">
      <c r="A376" s="354" t="s">
        <v>6770</v>
      </c>
      <c r="B376" s="354" t="s">
        <v>6771</v>
      </c>
      <c r="C376" s="355">
        <v>5</v>
      </c>
    </row>
    <row r="377" spans="1:3" ht="15.5" x14ac:dyDescent="0.35">
      <c r="A377" s="354" t="s">
        <v>6772</v>
      </c>
      <c r="B377" s="354" t="s">
        <v>6773</v>
      </c>
      <c r="C377" s="355">
        <v>5</v>
      </c>
    </row>
    <row r="378" spans="1:3" ht="15.5" x14ac:dyDescent="0.35">
      <c r="A378" s="354" t="s">
        <v>6774</v>
      </c>
      <c r="B378" s="354" t="s">
        <v>6775</v>
      </c>
      <c r="C378" s="355">
        <v>4</v>
      </c>
    </row>
    <row r="379" spans="1:3" ht="15.5" x14ac:dyDescent="0.35">
      <c r="A379" s="354" t="s">
        <v>6776</v>
      </c>
      <c r="B379" s="354" t="s">
        <v>6777</v>
      </c>
      <c r="C379" s="355">
        <v>6</v>
      </c>
    </row>
    <row r="380" spans="1:3" ht="15.5" x14ac:dyDescent="0.35">
      <c r="A380" s="354" t="s">
        <v>6778</v>
      </c>
      <c r="B380" s="354" t="s">
        <v>6779</v>
      </c>
      <c r="C380" s="355">
        <v>4</v>
      </c>
    </row>
    <row r="381" spans="1:3" ht="15.5" x14ac:dyDescent="0.35">
      <c r="A381" s="354" t="s">
        <v>6780</v>
      </c>
      <c r="B381" s="354" t="s">
        <v>3647</v>
      </c>
      <c r="C381" s="355">
        <v>2</v>
      </c>
    </row>
    <row r="382" spans="1:3" ht="15.5" x14ac:dyDescent="0.35">
      <c r="A382" s="354" t="s">
        <v>6781</v>
      </c>
      <c r="B382" s="354" t="s">
        <v>6782</v>
      </c>
      <c r="C382" s="355">
        <v>4</v>
      </c>
    </row>
    <row r="383" spans="1:3" ht="15.5" x14ac:dyDescent="0.35">
      <c r="A383" s="354" t="s">
        <v>6783</v>
      </c>
      <c r="B383" s="354" t="s">
        <v>6784</v>
      </c>
      <c r="C383" s="355">
        <v>1</v>
      </c>
    </row>
    <row r="384" spans="1:3" ht="15.5" x14ac:dyDescent="0.35">
      <c r="A384" s="354" t="s">
        <v>6785</v>
      </c>
      <c r="B384" s="354" t="s">
        <v>6786</v>
      </c>
      <c r="C384" s="355">
        <v>4</v>
      </c>
    </row>
    <row r="385" spans="1:3" ht="15.5" x14ac:dyDescent="0.35">
      <c r="A385" s="354" t="s">
        <v>6787</v>
      </c>
      <c r="B385" s="354" t="s">
        <v>6788</v>
      </c>
      <c r="C385" s="355">
        <v>3</v>
      </c>
    </row>
    <row r="386" spans="1:3" ht="15.5" x14ac:dyDescent="0.35">
      <c r="A386" s="354" t="s">
        <v>6789</v>
      </c>
      <c r="B386" s="354" t="s">
        <v>6790</v>
      </c>
      <c r="C386" s="355">
        <v>5</v>
      </c>
    </row>
    <row r="387" spans="1:3" ht="15.5" x14ac:dyDescent="0.35">
      <c r="A387" s="354" t="s">
        <v>6791</v>
      </c>
      <c r="B387" s="354" t="s">
        <v>6792</v>
      </c>
      <c r="C387" s="355">
        <v>4</v>
      </c>
    </row>
    <row r="388" spans="1:3" ht="15.5" x14ac:dyDescent="0.35">
      <c r="A388" s="354" t="s">
        <v>6793</v>
      </c>
      <c r="B388" s="354" t="s">
        <v>6794</v>
      </c>
      <c r="C388" s="355">
        <v>4</v>
      </c>
    </row>
    <row r="389" spans="1:3" ht="15.5" x14ac:dyDescent="0.35">
      <c r="A389" s="354" t="s">
        <v>6795</v>
      </c>
      <c r="B389" s="354" t="s">
        <v>6796</v>
      </c>
      <c r="C389" s="355">
        <v>5</v>
      </c>
    </row>
    <row r="390" spans="1:3" ht="15.5" x14ac:dyDescent="0.35">
      <c r="A390" s="354" t="s">
        <v>6797</v>
      </c>
      <c r="B390" s="354" t="s">
        <v>6798</v>
      </c>
      <c r="C390" s="355">
        <v>1</v>
      </c>
    </row>
    <row r="391" spans="1:3" ht="15.5" x14ac:dyDescent="0.35">
      <c r="A391" s="354" t="s">
        <v>6799</v>
      </c>
      <c r="B391" s="354" t="s">
        <v>6800</v>
      </c>
      <c r="C391" s="355">
        <v>1</v>
      </c>
    </row>
    <row r="392" spans="1:3" ht="15.5" x14ac:dyDescent="0.35">
      <c r="A392" s="354" t="s">
        <v>6801</v>
      </c>
      <c r="B392" s="354" t="s">
        <v>3647</v>
      </c>
      <c r="C392" s="355">
        <v>2</v>
      </c>
    </row>
    <row r="393" spans="1:3" ht="15.5" x14ac:dyDescent="0.35">
      <c r="A393" s="354" t="s">
        <v>6802</v>
      </c>
      <c r="B393" s="354" t="s">
        <v>6803</v>
      </c>
      <c r="C393" s="355">
        <v>1</v>
      </c>
    </row>
    <row r="394" spans="1:3" ht="15.5" x14ac:dyDescent="0.35">
      <c r="A394" s="354" t="s">
        <v>6804</v>
      </c>
      <c r="B394" s="354" t="s">
        <v>6805</v>
      </c>
      <c r="C394" s="355">
        <v>1</v>
      </c>
    </row>
    <row r="395" spans="1:3" ht="15.5" x14ac:dyDescent="0.35">
      <c r="A395" s="354" t="s">
        <v>6806</v>
      </c>
      <c r="B395" s="354" t="s">
        <v>6807</v>
      </c>
      <c r="C395" s="355">
        <v>1</v>
      </c>
    </row>
    <row r="396" spans="1:3" ht="15.5" x14ac:dyDescent="0.35">
      <c r="A396" s="354" t="s">
        <v>6808</v>
      </c>
      <c r="B396" s="354" t="s">
        <v>6809</v>
      </c>
      <c r="C396" s="355">
        <v>1</v>
      </c>
    </row>
    <row r="397" spans="1:3" ht="15.5" x14ac:dyDescent="0.35">
      <c r="A397" s="354" t="s">
        <v>6810</v>
      </c>
      <c r="B397" s="354" t="s">
        <v>6811</v>
      </c>
      <c r="C397" s="355">
        <v>1</v>
      </c>
    </row>
    <row r="398" spans="1:3" ht="15.5" x14ac:dyDescent="0.35">
      <c r="A398" s="354" t="s">
        <v>6812</v>
      </c>
      <c r="B398" s="354" t="s">
        <v>6813</v>
      </c>
      <c r="C398" s="355">
        <v>1</v>
      </c>
    </row>
    <row r="399" spans="1:3" ht="15.5" x14ac:dyDescent="0.35">
      <c r="A399" s="354" t="s">
        <v>6814</v>
      </c>
      <c r="B399" s="354" t="s">
        <v>6815</v>
      </c>
      <c r="C399" s="355">
        <v>1</v>
      </c>
    </row>
    <row r="400" spans="1:3" ht="15.5" x14ac:dyDescent="0.35">
      <c r="A400" s="354" t="s">
        <v>6816</v>
      </c>
      <c r="B400" s="354" t="s">
        <v>6817</v>
      </c>
      <c r="C400" s="355">
        <v>1</v>
      </c>
    </row>
    <row r="401" spans="1:3" ht="15.5" x14ac:dyDescent="0.35">
      <c r="A401" s="354" t="s">
        <v>6818</v>
      </c>
      <c r="B401" s="354" t="s">
        <v>6819</v>
      </c>
      <c r="C401" s="355">
        <v>1</v>
      </c>
    </row>
    <row r="402" spans="1:3" ht="15.5" x14ac:dyDescent="0.35">
      <c r="A402" s="354" t="s">
        <v>6820</v>
      </c>
      <c r="B402" s="354" t="s">
        <v>6821</v>
      </c>
      <c r="C402" s="355">
        <v>1</v>
      </c>
    </row>
    <row r="403" spans="1:3" ht="15.5" x14ac:dyDescent="0.35">
      <c r="A403" s="354" t="s">
        <v>6822</v>
      </c>
      <c r="B403" s="354" t="s">
        <v>6823</v>
      </c>
      <c r="C403" s="355">
        <v>1</v>
      </c>
    </row>
    <row r="404" spans="1:3" ht="15.5" x14ac:dyDescent="0.35">
      <c r="A404" s="354" t="s">
        <v>6824</v>
      </c>
      <c r="B404" s="354" t="s">
        <v>6825</v>
      </c>
      <c r="C404" s="355">
        <v>1</v>
      </c>
    </row>
    <row r="405" spans="1:3" ht="15.5" x14ac:dyDescent="0.35">
      <c r="A405" s="354" t="s">
        <v>6826</v>
      </c>
      <c r="B405" s="354" t="s">
        <v>6827</v>
      </c>
      <c r="C405" s="355">
        <v>1</v>
      </c>
    </row>
    <row r="406" spans="1:3" ht="15.5" x14ac:dyDescent="0.35">
      <c r="A406" s="354" t="s">
        <v>6828</v>
      </c>
      <c r="B406" s="354" t="s">
        <v>6829</v>
      </c>
      <c r="C406" s="355">
        <v>1</v>
      </c>
    </row>
    <row r="407" spans="1:3" ht="15.5" x14ac:dyDescent="0.35">
      <c r="A407" s="354" t="s">
        <v>6830</v>
      </c>
      <c r="B407" s="354" t="s">
        <v>6831</v>
      </c>
      <c r="C407" s="355">
        <v>1</v>
      </c>
    </row>
    <row r="408" spans="1:3" ht="15.5" x14ac:dyDescent="0.35">
      <c r="A408" s="354" t="s">
        <v>6832</v>
      </c>
      <c r="B408" s="354" t="s">
        <v>6833</v>
      </c>
      <c r="C408" s="355">
        <v>1</v>
      </c>
    </row>
    <row r="409" spans="1:3" ht="15.5" x14ac:dyDescent="0.35">
      <c r="A409" s="354" t="s">
        <v>6834</v>
      </c>
      <c r="B409" s="354" t="s">
        <v>6835</v>
      </c>
      <c r="C409" s="355">
        <v>1</v>
      </c>
    </row>
    <row r="410" spans="1:3" ht="15.5" x14ac:dyDescent="0.35">
      <c r="A410" s="354" t="s">
        <v>6836</v>
      </c>
      <c r="B410" s="354" t="s">
        <v>6837</v>
      </c>
      <c r="C410" s="355">
        <v>1</v>
      </c>
    </row>
    <row r="411" spans="1:3" ht="15.5" x14ac:dyDescent="0.35">
      <c r="A411" s="354" t="s">
        <v>6838</v>
      </c>
      <c r="B411" s="354" t="s">
        <v>6839</v>
      </c>
      <c r="C411" s="355">
        <v>1</v>
      </c>
    </row>
    <row r="412" spans="1:3" ht="15.5" x14ac:dyDescent="0.35">
      <c r="A412" s="354" t="s">
        <v>6840</v>
      </c>
      <c r="B412" s="354" t="s">
        <v>6841</v>
      </c>
      <c r="C412" s="355">
        <v>1</v>
      </c>
    </row>
    <row r="413" spans="1:3" ht="15.5" x14ac:dyDescent="0.35">
      <c r="A413" s="354" t="s">
        <v>6842</v>
      </c>
      <c r="B413" s="354" t="s">
        <v>6843</v>
      </c>
      <c r="C413" s="355">
        <v>1</v>
      </c>
    </row>
    <row r="414" spans="1:3" ht="15.5" x14ac:dyDescent="0.35">
      <c r="A414" s="354" t="s">
        <v>6844</v>
      </c>
      <c r="B414" s="354" t="s">
        <v>6845</v>
      </c>
      <c r="C414" s="355">
        <v>1</v>
      </c>
    </row>
    <row r="415" spans="1:3" ht="15.5" x14ac:dyDescent="0.35">
      <c r="A415" s="354" t="s">
        <v>6846</v>
      </c>
      <c r="B415" s="354" t="s">
        <v>6847</v>
      </c>
      <c r="C415" s="355">
        <v>1</v>
      </c>
    </row>
    <row r="416" spans="1:3" ht="15.5" x14ac:dyDescent="0.35">
      <c r="A416" s="354" t="s">
        <v>6848</v>
      </c>
      <c r="B416" s="354" t="s">
        <v>6849</v>
      </c>
      <c r="C416" s="355">
        <v>1</v>
      </c>
    </row>
    <row r="417" spans="1:3" ht="15.5" x14ac:dyDescent="0.35">
      <c r="A417" s="354" t="s">
        <v>6850</v>
      </c>
      <c r="B417" s="354" t="s">
        <v>6851</v>
      </c>
      <c r="C417" s="355">
        <v>1</v>
      </c>
    </row>
    <row r="418" spans="1:3" ht="15.5" x14ac:dyDescent="0.35">
      <c r="A418" s="354" t="s">
        <v>6852</v>
      </c>
      <c r="B418" s="354" t="s">
        <v>6853</v>
      </c>
      <c r="C418" s="355">
        <v>1</v>
      </c>
    </row>
    <row r="419" spans="1:3" ht="15.5" x14ac:dyDescent="0.35">
      <c r="A419" s="354" t="s">
        <v>6854</v>
      </c>
      <c r="B419" s="354" t="s">
        <v>6855</v>
      </c>
      <c r="C419" s="355">
        <v>1</v>
      </c>
    </row>
    <row r="420" spans="1:3" ht="15.5" x14ac:dyDescent="0.35">
      <c r="A420" s="354" t="s">
        <v>6856</v>
      </c>
      <c r="B420" s="354" t="s">
        <v>6857</v>
      </c>
      <c r="C420" s="355">
        <v>1</v>
      </c>
    </row>
    <row r="421" spans="1:3" ht="15.5" x14ac:dyDescent="0.35">
      <c r="A421" s="354" t="s">
        <v>6858</v>
      </c>
      <c r="B421" s="354" t="s">
        <v>6859</v>
      </c>
      <c r="C421" s="355">
        <v>1</v>
      </c>
    </row>
    <row r="422" spans="1:3" ht="15.5" x14ac:dyDescent="0.35">
      <c r="A422" s="354" t="s">
        <v>6860</v>
      </c>
      <c r="B422" s="354" t="s">
        <v>6861</v>
      </c>
      <c r="C422" s="355">
        <v>1</v>
      </c>
    </row>
    <row r="423" spans="1:3" ht="15.5" x14ac:dyDescent="0.35">
      <c r="A423" s="354" t="s">
        <v>6862</v>
      </c>
      <c r="B423" s="354" t="s">
        <v>6863</v>
      </c>
      <c r="C423" s="355">
        <v>1</v>
      </c>
    </row>
    <row r="424" spans="1:3" ht="15.5" x14ac:dyDescent="0.35">
      <c r="A424" s="354" t="s">
        <v>6864</v>
      </c>
      <c r="B424" s="354" t="s">
        <v>6865</v>
      </c>
      <c r="C424" s="355">
        <v>1</v>
      </c>
    </row>
    <row r="425" spans="1:3" ht="15.5" x14ac:dyDescent="0.35">
      <c r="A425" s="354" t="s">
        <v>6866</v>
      </c>
      <c r="B425" s="354" t="s">
        <v>6867</v>
      </c>
      <c r="C425" s="355">
        <v>1</v>
      </c>
    </row>
    <row r="426" spans="1:3" ht="15.5" x14ac:dyDescent="0.35">
      <c r="A426" s="354" t="s">
        <v>6868</v>
      </c>
      <c r="B426" s="354" t="s">
        <v>6869</v>
      </c>
      <c r="C426" s="355">
        <v>1</v>
      </c>
    </row>
    <row r="427" spans="1:3" ht="15.5" x14ac:dyDescent="0.35">
      <c r="A427" s="354" t="s">
        <v>6870</v>
      </c>
      <c r="B427" s="354" t="s">
        <v>6871</v>
      </c>
      <c r="C427" s="355">
        <v>1</v>
      </c>
    </row>
    <row r="428" spans="1:3" ht="15.5" x14ac:dyDescent="0.35">
      <c r="A428" s="354" t="s">
        <v>6872</v>
      </c>
      <c r="B428" s="354" t="s">
        <v>6873</v>
      </c>
      <c r="C428" s="355">
        <v>1</v>
      </c>
    </row>
    <row r="429" spans="1:3" ht="15.5" x14ac:dyDescent="0.35">
      <c r="A429" s="354" t="s">
        <v>6874</v>
      </c>
      <c r="B429" s="354" t="s">
        <v>6861</v>
      </c>
      <c r="C429" s="355">
        <v>1</v>
      </c>
    </row>
    <row r="430" spans="1:3" ht="15.5" x14ac:dyDescent="0.35">
      <c r="A430" s="354" t="s">
        <v>6875</v>
      </c>
      <c r="B430" s="354" t="s">
        <v>6876</v>
      </c>
      <c r="C430" s="355">
        <v>1</v>
      </c>
    </row>
    <row r="431" spans="1:3" ht="15.5" x14ac:dyDescent="0.35">
      <c r="A431" s="354" t="s">
        <v>6877</v>
      </c>
      <c r="B431" s="354" t="s">
        <v>6878</v>
      </c>
      <c r="C431" s="355">
        <v>1</v>
      </c>
    </row>
    <row r="432" spans="1:3" ht="15.5" x14ac:dyDescent="0.35">
      <c r="A432" s="354" t="s">
        <v>6879</v>
      </c>
      <c r="B432" s="354" t="s">
        <v>6880</v>
      </c>
      <c r="C432" s="355">
        <v>1</v>
      </c>
    </row>
    <row r="433" spans="1:3" ht="15.5" x14ac:dyDescent="0.35">
      <c r="A433" s="354" t="s">
        <v>6881</v>
      </c>
      <c r="B433" s="354" t="s">
        <v>6882</v>
      </c>
      <c r="C433" s="355">
        <v>1</v>
      </c>
    </row>
    <row r="434" spans="1:3" ht="15.5" x14ac:dyDescent="0.35">
      <c r="A434" s="354" t="s">
        <v>6883</v>
      </c>
      <c r="B434" s="354" t="s">
        <v>6884</v>
      </c>
      <c r="C434" s="355">
        <v>1</v>
      </c>
    </row>
    <row r="435" spans="1:3" ht="15.5" x14ac:dyDescent="0.35">
      <c r="A435" s="354" t="s">
        <v>6885</v>
      </c>
      <c r="B435" s="354" t="s">
        <v>6886</v>
      </c>
      <c r="C435" s="355">
        <v>1</v>
      </c>
    </row>
    <row r="436" spans="1:3" ht="15.5" x14ac:dyDescent="0.35">
      <c r="A436" s="354" t="s">
        <v>6887</v>
      </c>
      <c r="B436" s="354" t="s">
        <v>6888</v>
      </c>
      <c r="C436" s="355">
        <v>1</v>
      </c>
    </row>
    <row r="437" spans="1:3" ht="15.5" x14ac:dyDescent="0.35">
      <c r="A437" s="354" t="s">
        <v>6889</v>
      </c>
      <c r="B437" s="354" t="s">
        <v>6890</v>
      </c>
      <c r="C437" s="355">
        <v>1</v>
      </c>
    </row>
    <row r="438" spans="1:3" ht="15.5" x14ac:dyDescent="0.35">
      <c r="A438" s="354" t="s">
        <v>6891</v>
      </c>
      <c r="B438" s="354" t="s">
        <v>6892</v>
      </c>
      <c r="C438" s="355">
        <v>1</v>
      </c>
    </row>
    <row r="439" spans="1:3" ht="15.5" x14ac:dyDescent="0.35">
      <c r="A439" s="354" t="s">
        <v>6893</v>
      </c>
      <c r="B439" s="354" t="s">
        <v>6894</v>
      </c>
      <c r="C439" s="355">
        <v>1</v>
      </c>
    </row>
    <row r="440" spans="1:3" ht="15.5" x14ac:dyDescent="0.35">
      <c r="A440" s="354" t="s">
        <v>6895</v>
      </c>
      <c r="B440" s="354" t="s">
        <v>6896</v>
      </c>
      <c r="C440" s="355">
        <v>1</v>
      </c>
    </row>
    <row r="441" spans="1:3" ht="15.5" x14ac:dyDescent="0.35">
      <c r="A441" s="354" t="s">
        <v>6897</v>
      </c>
      <c r="B441" s="354" t="s">
        <v>6898</v>
      </c>
      <c r="C441" s="355">
        <v>1</v>
      </c>
    </row>
    <row r="442" spans="1:3" ht="15.5" x14ac:dyDescent="0.35">
      <c r="A442" s="354" t="s">
        <v>6899</v>
      </c>
      <c r="B442" s="354" t="s">
        <v>6900</v>
      </c>
      <c r="C442" s="355">
        <v>1</v>
      </c>
    </row>
    <row r="443" spans="1:3" ht="15.5" x14ac:dyDescent="0.35">
      <c r="A443" s="354" t="s">
        <v>6901</v>
      </c>
      <c r="B443" s="354" t="s">
        <v>6902</v>
      </c>
      <c r="C443" s="355">
        <v>1</v>
      </c>
    </row>
    <row r="444" spans="1:3" ht="15.5" x14ac:dyDescent="0.35">
      <c r="A444" s="354" t="s">
        <v>6903</v>
      </c>
      <c r="B444" s="354" t="s">
        <v>6904</v>
      </c>
      <c r="C444" s="355">
        <v>1</v>
      </c>
    </row>
    <row r="445" spans="1:3" ht="15.5" x14ac:dyDescent="0.35">
      <c r="A445" s="354" t="s">
        <v>6905</v>
      </c>
      <c r="B445" s="354" t="s">
        <v>6906</v>
      </c>
      <c r="C445" s="355">
        <v>1</v>
      </c>
    </row>
    <row r="446" spans="1:3" ht="15.5" x14ac:dyDescent="0.35">
      <c r="A446" s="354" t="s">
        <v>6907</v>
      </c>
      <c r="B446" s="354" t="s">
        <v>6908</v>
      </c>
      <c r="C446" s="355">
        <v>1</v>
      </c>
    </row>
    <row r="447" spans="1:3" ht="15.5" x14ac:dyDescent="0.35">
      <c r="A447" s="354" t="s">
        <v>6909</v>
      </c>
      <c r="B447" s="354" t="s">
        <v>6910</v>
      </c>
      <c r="C447" s="355">
        <v>1</v>
      </c>
    </row>
    <row r="448" spans="1:3" ht="15.5" x14ac:dyDescent="0.35">
      <c r="A448" s="354" t="s">
        <v>6911</v>
      </c>
      <c r="B448" s="354" t="s">
        <v>6912</v>
      </c>
      <c r="C448" s="355">
        <v>1</v>
      </c>
    </row>
    <row r="449" spans="1:3" ht="15.5" x14ac:dyDescent="0.35">
      <c r="A449" s="354" t="s">
        <v>6913</v>
      </c>
      <c r="B449" s="354" t="s">
        <v>6914</v>
      </c>
      <c r="C449" s="355">
        <v>1</v>
      </c>
    </row>
    <row r="450" spans="1:3" ht="15.5" x14ac:dyDescent="0.35">
      <c r="A450" s="354" t="s">
        <v>6915</v>
      </c>
      <c r="B450" s="354" t="s">
        <v>6916</v>
      </c>
      <c r="C450" s="355">
        <v>1</v>
      </c>
    </row>
    <row r="451" spans="1:3" ht="15.5" x14ac:dyDescent="0.35">
      <c r="A451" s="354" t="s">
        <v>6917</v>
      </c>
      <c r="B451" s="354" t="s">
        <v>6918</v>
      </c>
      <c r="C451" s="355">
        <v>1</v>
      </c>
    </row>
    <row r="452" spans="1:3" ht="15.5" x14ac:dyDescent="0.35">
      <c r="A452" s="354" t="s">
        <v>6919</v>
      </c>
      <c r="B452" s="354" t="s">
        <v>6920</v>
      </c>
      <c r="C452" s="355">
        <v>1</v>
      </c>
    </row>
    <row r="453" spans="1:3" ht="15.5" x14ac:dyDescent="0.35">
      <c r="A453" s="354" t="s">
        <v>6921</v>
      </c>
      <c r="B453" s="354" t="s">
        <v>6922</v>
      </c>
      <c r="C453" s="355">
        <v>1</v>
      </c>
    </row>
    <row r="454" spans="1:3" ht="15.5" x14ac:dyDescent="0.35">
      <c r="A454" s="354" t="s">
        <v>6923</v>
      </c>
      <c r="B454" s="354" t="s">
        <v>6924</v>
      </c>
      <c r="C454" s="355">
        <v>1</v>
      </c>
    </row>
    <row r="455" spans="1:3" ht="15.5" x14ac:dyDescent="0.35">
      <c r="A455" s="354" t="s">
        <v>6925</v>
      </c>
      <c r="B455" s="354" t="s">
        <v>6926</v>
      </c>
      <c r="C455" s="355">
        <v>1</v>
      </c>
    </row>
    <row r="456" spans="1:3" ht="15.5" x14ac:dyDescent="0.35">
      <c r="A456" s="354" t="s">
        <v>6927</v>
      </c>
      <c r="B456" s="354" t="s">
        <v>6928</v>
      </c>
      <c r="C456" s="355">
        <v>1</v>
      </c>
    </row>
    <row r="457" spans="1:3" ht="15.5" x14ac:dyDescent="0.35">
      <c r="A457" s="354" t="s">
        <v>6929</v>
      </c>
      <c r="B457" s="354" t="s">
        <v>6930</v>
      </c>
      <c r="C457" s="355">
        <v>1</v>
      </c>
    </row>
    <row r="458" spans="1:3" ht="15.5" x14ac:dyDescent="0.35">
      <c r="A458" s="354" t="s">
        <v>6931</v>
      </c>
      <c r="B458" s="354" t="s">
        <v>6932</v>
      </c>
      <c r="C458" s="355">
        <v>1</v>
      </c>
    </row>
    <row r="459" spans="1:3" ht="15.5" x14ac:dyDescent="0.35">
      <c r="A459" s="354" t="s">
        <v>6933</v>
      </c>
      <c r="B459" s="354" t="s">
        <v>6934</v>
      </c>
      <c r="C459" s="355">
        <v>1</v>
      </c>
    </row>
    <row r="460" spans="1:3" ht="12.75" customHeight="1" x14ac:dyDescent="0.35">
      <c r="A460" s="354" t="s">
        <v>6935</v>
      </c>
      <c r="B460" s="354" t="s">
        <v>6936</v>
      </c>
      <c r="C460" s="355">
        <v>1</v>
      </c>
    </row>
    <row r="461" spans="1:3" ht="12.75" customHeight="1" x14ac:dyDescent="0.35">
      <c r="A461" s="354" t="s">
        <v>6937</v>
      </c>
      <c r="B461" s="354" t="s">
        <v>6938</v>
      </c>
      <c r="C461" s="355">
        <v>1</v>
      </c>
    </row>
    <row r="462" spans="1:3" ht="12.75" customHeight="1" x14ac:dyDescent="0.35">
      <c r="A462" s="354" t="s">
        <v>6939</v>
      </c>
      <c r="B462" s="354" t="s">
        <v>6940</v>
      </c>
      <c r="C462" s="355">
        <v>1</v>
      </c>
    </row>
    <row r="463" spans="1:3" ht="12.75" customHeight="1" x14ac:dyDescent="0.35">
      <c r="A463" s="354" t="s">
        <v>6941</v>
      </c>
      <c r="B463" s="354" t="s">
        <v>6942</v>
      </c>
      <c r="C463" s="355">
        <v>1</v>
      </c>
    </row>
    <row r="464" spans="1:3" ht="12.75" customHeight="1" x14ac:dyDescent="0.35">
      <c r="A464" s="354" t="s">
        <v>6943</v>
      </c>
      <c r="B464" s="354" t="s">
        <v>6944</v>
      </c>
      <c r="C464" s="355">
        <v>1</v>
      </c>
    </row>
    <row r="465" spans="1:3" ht="12.75" customHeight="1" x14ac:dyDescent="0.35">
      <c r="A465" s="354" t="s">
        <v>6945</v>
      </c>
      <c r="B465" s="354" t="s">
        <v>6946</v>
      </c>
      <c r="C465" s="355">
        <v>1</v>
      </c>
    </row>
    <row r="466" spans="1:3" ht="12.75" customHeight="1" x14ac:dyDescent="0.35">
      <c r="A466" s="354" t="s">
        <v>6947</v>
      </c>
      <c r="B466" s="354" t="s">
        <v>6948</v>
      </c>
      <c r="C466" s="355">
        <v>1</v>
      </c>
    </row>
    <row r="467" spans="1:3" ht="12.75" customHeight="1" x14ac:dyDescent="0.35">
      <c r="A467" s="354" t="s">
        <v>6949</v>
      </c>
      <c r="B467" s="354" t="s">
        <v>6950</v>
      </c>
      <c r="C467" s="355">
        <v>1</v>
      </c>
    </row>
    <row r="468" spans="1:3" ht="12.75" customHeight="1" x14ac:dyDescent="0.35">
      <c r="A468" s="354" t="s">
        <v>6951</v>
      </c>
      <c r="B468" s="354" t="s">
        <v>6952</v>
      </c>
      <c r="C468" s="355">
        <v>1</v>
      </c>
    </row>
    <row r="469" spans="1:3" ht="12.75" customHeight="1" x14ac:dyDescent="0.35">
      <c r="A469" s="354" t="s">
        <v>6953</v>
      </c>
      <c r="B469" s="354" t="s">
        <v>6954</v>
      </c>
      <c r="C469" s="355">
        <v>1</v>
      </c>
    </row>
    <row r="470" spans="1:3" ht="12.75" customHeight="1" x14ac:dyDescent="0.35">
      <c r="A470" s="354" t="s">
        <v>6955</v>
      </c>
      <c r="B470" s="354" t="s">
        <v>6956</v>
      </c>
      <c r="C470" s="355">
        <v>1</v>
      </c>
    </row>
    <row r="471" spans="1:3" ht="12.75" customHeight="1" x14ac:dyDescent="0.35">
      <c r="A471" s="354" t="s">
        <v>6957</v>
      </c>
      <c r="B471" s="354" t="s">
        <v>6958</v>
      </c>
      <c r="C471" s="355">
        <v>1</v>
      </c>
    </row>
    <row r="472" spans="1:3" ht="12.75" customHeight="1" x14ac:dyDescent="0.35">
      <c r="A472" s="354" t="s">
        <v>6959</v>
      </c>
      <c r="B472" s="354" t="s">
        <v>6960</v>
      </c>
      <c r="C472" s="355">
        <v>1</v>
      </c>
    </row>
    <row r="473" spans="1:3" ht="12.75" customHeight="1" x14ac:dyDescent="0.35">
      <c r="A473" s="354" t="s">
        <v>6961</v>
      </c>
      <c r="B473" s="354" t="s">
        <v>6962</v>
      </c>
      <c r="C473" s="355">
        <v>1</v>
      </c>
    </row>
    <row r="474" spans="1:3" ht="12.75" customHeight="1" x14ac:dyDescent="0.35">
      <c r="A474" s="354" t="s">
        <v>6963</v>
      </c>
      <c r="B474" s="354" t="s">
        <v>6964</v>
      </c>
      <c r="C474" s="355">
        <v>1</v>
      </c>
    </row>
    <row r="475" spans="1:3" ht="12.75" customHeight="1" x14ac:dyDescent="0.35">
      <c r="A475" s="354" t="s">
        <v>6965</v>
      </c>
      <c r="B475" s="354" t="s">
        <v>6966</v>
      </c>
      <c r="C475" s="355">
        <v>5</v>
      </c>
    </row>
    <row r="476" spans="1:3" ht="12.75" customHeight="1" x14ac:dyDescent="0.35">
      <c r="A476" s="354" t="s">
        <v>6967</v>
      </c>
      <c r="B476" s="354" t="s">
        <v>6968</v>
      </c>
      <c r="C476" s="355">
        <v>4</v>
      </c>
    </row>
    <row r="477" spans="1:3" ht="12.75" customHeight="1" x14ac:dyDescent="0.35">
      <c r="A477" s="354" t="s">
        <v>6969</v>
      </c>
      <c r="B477" s="354" t="s">
        <v>6970</v>
      </c>
      <c r="C477" s="355">
        <v>1</v>
      </c>
    </row>
    <row r="478" spans="1:3" ht="12.75" customHeight="1" x14ac:dyDescent="0.35">
      <c r="A478" s="354" t="s">
        <v>6971</v>
      </c>
      <c r="B478" s="354" t="s">
        <v>6972</v>
      </c>
      <c r="C478" s="355">
        <v>1</v>
      </c>
    </row>
    <row r="479" spans="1:3" ht="12.75" customHeight="1" x14ac:dyDescent="0.35">
      <c r="A479" s="354" t="s">
        <v>6973</v>
      </c>
      <c r="B479" s="354" t="s">
        <v>6974</v>
      </c>
      <c r="C479" s="355">
        <v>1</v>
      </c>
    </row>
    <row r="480" spans="1:3" ht="12.75" customHeight="1" x14ac:dyDescent="0.35">
      <c r="A480" s="354" t="s">
        <v>6975</v>
      </c>
      <c r="B480" s="354" t="s">
        <v>6976</v>
      </c>
      <c r="C480" s="355">
        <v>1</v>
      </c>
    </row>
    <row r="481" spans="1:3" ht="12.75" customHeight="1" x14ac:dyDescent="0.35">
      <c r="A481" s="354" t="s">
        <v>6977</v>
      </c>
      <c r="B481" s="354" t="s">
        <v>6978</v>
      </c>
      <c r="C481" s="355">
        <v>1</v>
      </c>
    </row>
    <row r="482" spans="1:3" ht="12.75" customHeight="1" x14ac:dyDescent="0.35">
      <c r="A482" s="354" t="s">
        <v>6979</v>
      </c>
      <c r="B482" s="354" t="s">
        <v>6980</v>
      </c>
      <c r="C482" s="355">
        <v>1</v>
      </c>
    </row>
    <row r="483" spans="1:3" ht="12.75" customHeight="1" x14ac:dyDescent="0.35">
      <c r="A483" s="354" t="s">
        <v>6981</v>
      </c>
      <c r="B483" s="354" t="s">
        <v>6982</v>
      </c>
      <c r="C483" s="355">
        <v>1</v>
      </c>
    </row>
    <row r="484" spans="1:3" ht="12.75" customHeight="1" x14ac:dyDescent="0.35">
      <c r="A484" s="354" t="s">
        <v>6983</v>
      </c>
      <c r="B484" s="354" t="s">
        <v>6984</v>
      </c>
      <c r="C484" s="355">
        <v>1</v>
      </c>
    </row>
    <row r="485" spans="1:3" ht="12.75" customHeight="1" x14ac:dyDescent="0.35">
      <c r="A485" s="354" t="s">
        <v>6985</v>
      </c>
      <c r="B485" s="354" t="s">
        <v>6986</v>
      </c>
      <c r="C485" s="355">
        <v>1</v>
      </c>
    </row>
    <row r="486" spans="1:3" ht="12.75" customHeight="1" x14ac:dyDescent="0.35">
      <c r="A486" s="354" t="s">
        <v>6987</v>
      </c>
      <c r="B486" s="354" t="s">
        <v>6988</v>
      </c>
      <c r="C486" s="355">
        <v>1</v>
      </c>
    </row>
    <row r="487" spans="1:3" ht="12.75" customHeight="1" x14ac:dyDescent="0.35">
      <c r="A487" s="354" t="s">
        <v>6989</v>
      </c>
      <c r="B487" s="354" t="s">
        <v>6990</v>
      </c>
      <c r="C487" s="355">
        <v>1</v>
      </c>
    </row>
    <row r="488" spans="1:3" ht="12.75" customHeight="1" x14ac:dyDescent="0.35">
      <c r="A488" s="354" t="s">
        <v>6991</v>
      </c>
      <c r="B488" s="354" t="s">
        <v>6992</v>
      </c>
      <c r="C488" s="355">
        <v>1</v>
      </c>
    </row>
    <row r="489" spans="1:3" ht="12.75" customHeight="1" x14ac:dyDescent="0.35">
      <c r="A489" s="354" t="s">
        <v>6993</v>
      </c>
      <c r="B489" s="354" t="s">
        <v>6994</v>
      </c>
      <c r="C489" s="355">
        <v>1</v>
      </c>
    </row>
    <row r="490" spans="1:3" ht="12.75" customHeight="1" x14ac:dyDescent="0.35">
      <c r="A490" s="354" t="s">
        <v>6995</v>
      </c>
      <c r="B490" s="354" t="s">
        <v>6996</v>
      </c>
      <c r="C490" s="355">
        <v>8</v>
      </c>
    </row>
    <row r="491" spans="1:3" ht="12.75" customHeight="1" x14ac:dyDescent="0.35">
      <c r="A491" s="354" t="s">
        <v>6997</v>
      </c>
      <c r="B491" s="354" t="s">
        <v>6998</v>
      </c>
      <c r="C491" s="355">
        <v>1</v>
      </c>
    </row>
    <row r="492" spans="1:3" ht="12.75" customHeight="1" x14ac:dyDescent="0.35">
      <c r="A492" s="354" t="s">
        <v>6999</v>
      </c>
      <c r="B492" s="354" t="s">
        <v>7000</v>
      </c>
      <c r="C492" s="355">
        <v>1</v>
      </c>
    </row>
    <row r="493" spans="1:3" ht="12.75" customHeight="1" x14ac:dyDescent="0.35">
      <c r="A493" s="354" t="s">
        <v>7001</v>
      </c>
      <c r="B493" s="354" t="s">
        <v>7002</v>
      </c>
      <c r="C493" s="355">
        <v>1</v>
      </c>
    </row>
    <row r="494" spans="1:3" ht="12.75" customHeight="1" x14ac:dyDescent="0.35">
      <c r="A494" s="354" t="s">
        <v>7003</v>
      </c>
      <c r="B494" s="354" t="s">
        <v>7004</v>
      </c>
      <c r="C494" s="355">
        <v>1</v>
      </c>
    </row>
    <row r="495" spans="1:3" ht="12.75" customHeight="1" x14ac:dyDescent="0.35">
      <c r="A495" s="354" t="s">
        <v>7005</v>
      </c>
      <c r="B495" s="354" t="s">
        <v>7006</v>
      </c>
      <c r="C495" s="355">
        <v>1</v>
      </c>
    </row>
    <row r="496" spans="1:3" ht="12.75" customHeight="1" x14ac:dyDescent="0.35">
      <c r="A496" s="354" t="s">
        <v>7007</v>
      </c>
      <c r="B496" s="354" t="s">
        <v>7008</v>
      </c>
      <c r="C496" s="355">
        <v>1</v>
      </c>
    </row>
    <row r="497" spans="1:3" ht="12.75" customHeight="1" x14ac:dyDescent="0.35">
      <c r="A497" s="354" t="s">
        <v>7009</v>
      </c>
      <c r="B497" s="354" t="s">
        <v>7010</v>
      </c>
      <c r="C497" s="355">
        <v>1</v>
      </c>
    </row>
    <row r="498" spans="1:3" ht="12.75" customHeight="1" x14ac:dyDescent="0.35">
      <c r="A498" s="354" t="s">
        <v>7011</v>
      </c>
      <c r="B498" s="354" t="s">
        <v>7012</v>
      </c>
      <c r="C498" s="355">
        <v>1</v>
      </c>
    </row>
    <row r="499" spans="1:3" ht="12.75" customHeight="1" x14ac:dyDescent="0.35">
      <c r="A499" s="354" t="s">
        <v>7013</v>
      </c>
      <c r="B499" s="354" t="s">
        <v>7014</v>
      </c>
      <c r="C499" s="355">
        <v>1</v>
      </c>
    </row>
    <row r="500" spans="1:3" ht="12.75" customHeight="1" x14ac:dyDescent="0.35">
      <c r="A500" s="354" t="s">
        <v>7015</v>
      </c>
      <c r="B500" s="354" t="s">
        <v>7016</v>
      </c>
      <c r="C500" s="355">
        <v>1</v>
      </c>
    </row>
    <row r="501" spans="1:3" ht="12.75" customHeight="1" x14ac:dyDescent="0.35">
      <c r="A501" s="354" t="s">
        <v>7017</v>
      </c>
      <c r="B501" s="354" t="s">
        <v>7018</v>
      </c>
      <c r="C501" s="355">
        <v>1</v>
      </c>
    </row>
    <row r="502" spans="1:3" ht="12.75" customHeight="1" x14ac:dyDescent="0.35">
      <c r="A502" s="354" t="s">
        <v>7019</v>
      </c>
      <c r="B502" s="354" t="s">
        <v>7020</v>
      </c>
      <c r="C502" s="355">
        <v>1</v>
      </c>
    </row>
    <row r="503" spans="1:3" ht="12.75" customHeight="1" x14ac:dyDescent="0.35">
      <c r="A503" s="354" t="s">
        <v>7021</v>
      </c>
      <c r="B503" s="354" t="s">
        <v>7022</v>
      </c>
      <c r="C503" s="355">
        <v>1</v>
      </c>
    </row>
    <row r="504" spans="1:3" ht="12.75" customHeight="1" x14ac:dyDescent="0.35">
      <c r="A504" s="354" t="s">
        <v>7023</v>
      </c>
      <c r="B504" s="354" t="s">
        <v>7024</v>
      </c>
      <c r="C504" s="355">
        <v>1</v>
      </c>
    </row>
    <row r="505" spans="1:3" ht="12.75" customHeight="1" x14ac:dyDescent="0.35">
      <c r="A505" s="354" t="s">
        <v>7025</v>
      </c>
      <c r="B505" s="354" t="s">
        <v>7026</v>
      </c>
      <c r="C505" s="355">
        <v>1</v>
      </c>
    </row>
    <row r="506" spans="1:3" ht="12.75" customHeight="1" x14ac:dyDescent="0.35">
      <c r="A506" s="354" t="s">
        <v>7027</v>
      </c>
      <c r="B506" s="354" t="s">
        <v>7028</v>
      </c>
      <c r="C506" s="355">
        <v>1</v>
      </c>
    </row>
    <row r="507" spans="1:3" ht="12.75" customHeight="1" x14ac:dyDescent="0.35">
      <c r="A507" s="354" t="s">
        <v>7029</v>
      </c>
      <c r="B507" s="354" t="s">
        <v>7030</v>
      </c>
      <c r="C507" s="355">
        <v>1</v>
      </c>
    </row>
    <row r="508" spans="1:3" ht="12.75" customHeight="1" x14ac:dyDescent="0.35">
      <c r="A508" s="354" t="s">
        <v>7031</v>
      </c>
      <c r="B508" s="354" t="s">
        <v>7032</v>
      </c>
      <c r="C508" s="355">
        <v>1</v>
      </c>
    </row>
    <row r="509" spans="1:3" ht="12.75" customHeight="1" x14ac:dyDescent="0.35">
      <c r="A509" s="354" t="s">
        <v>7033</v>
      </c>
      <c r="B509" s="354" t="s">
        <v>7034</v>
      </c>
      <c r="C509" s="355">
        <v>1</v>
      </c>
    </row>
    <row r="510" spans="1:3" ht="12.75" customHeight="1" x14ac:dyDescent="0.35">
      <c r="A510" s="354" t="s">
        <v>7035</v>
      </c>
      <c r="B510" s="354" t="s">
        <v>7036</v>
      </c>
      <c r="C510" s="355">
        <v>1</v>
      </c>
    </row>
    <row r="511" spans="1:3" ht="12.75" customHeight="1" x14ac:dyDescent="0.35">
      <c r="A511" s="354" t="s">
        <v>7037</v>
      </c>
      <c r="B511" s="354" t="s">
        <v>7038</v>
      </c>
      <c r="C511" s="355">
        <v>1</v>
      </c>
    </row>
    <row r="512" spans="1:3" ht="12.75" customHeight="1" x14ac:dyDescent="0.35">
      <c r="A512" s="354" t="s">
        <v>7039</v>
      </c>
      <c r="B512" s="354" t="s">
        <v>7040</v>
      </c>
      <c r="C512" s="355">
        <v>1</v>
      </c>
    </row>
    <row r="513" spans="1:3" ht="12.75" customHeight="1" x14ac:dyDescent="0.35">
      <c r="A513" s="354" t="s">
        <v>7041</v>
      </c>
      <c r="B513" s="354" t="s">
        <v>7042</v>
      </c>
      <c r="C513" s="355">
        <v>1</v>
      </c>
    </row>
    <row r="514" spans="1:3" ht="12.75" customHeight="1" x14ac:dyDescent="0.35">
      <c r="A514" s="354" t="s">
        <v>7043</v>
      </c>
      <c r="B514" s="354" t="s">
        <v>7044</v>
      </c>
      <c r="C514" s="355">
        <v>1</v>
      </c>
    </row>
    <row r="515" spans="1:3" ht="12.75" customHeight="1" x14ac:dyDescent="0.35">
      <c r="A515" s="354" t="s">
        <v>7045</v>
      </c>
      <c r="B515" s="354" t="s">
        <v>7046</v>
      </c>
      <c r="C515" s="355">
        <v>1</v>
      </c>
    </row>
    <row r="516" spans="1:3" ht="12.75" customHeight="1" x14ac:dyDescent="0.35">
      <c r="A516" s="354" t="s">
        <v>7047</v>
      </c>
      <c r="B516" s="354" t="s">
        <v>7048</v>
      </c>
      <c r="C516" s="355">
        <v>1</v>
      </c>
    </row>
    <row r="517" spans="1:3" ht="12.75" customHeight="1" x14ac:dyDescent="0.35">
      <c r="A517" s="354" t="s">
        <v>7049</v>
      </c>
      <c r="B517" s="354" t="s">
        <v>7050</v>
      </c>
      <c r="C517" s="355">
        <v>1</v>
      </c>
    </row>
    <row r="518" spans="1:3" ht="12.75" customHeight="1" x14ac:dyDescent="0.35">
      <c r="A518" s="354" t="s">
        <v>7051</v>
      </c>
      <c r="B518" s="354" t="s">
        <v>7052</v>
      </c>
      <c r="C518" s="355">
        <v>1</v>
      </c>
    </row>
    <row r="519" spans="1:3" ht="12.75" customHeight="1" x14ac:dyDescent="0.35">
      <c r="A519" s="354" t="s">
        <v>7053</v>
      </c>
      <c r="B519" s="354" t="s">
        <v>7054</v>
      </c>
      <c r="C519" s="355">
        <v>1</v>
      </c>
    </row>
    <row r="520" spans="1:3" ht="12.75" customHeight="1" x14ac:dyDescent="0.35">
      <c r="A520" s="354" t="s">
        <v>7055</v>
      </c>
      <c r="B520" s="354" t="s">
        <v>7056</v>
      </c>
      <c r="C520" s="355">
        <v>1</v>
      </c>
    </row>
    <row r="521" spans="1:3" ht="12.75" customHeight="1" x14ac:dyDescent="0.35">
      <c r="A521" s="354" t="s">
        <v>7057</v>
      </c>
      <c r="B521" s="354" t="s">
        <v>7058</v>
      </c>
      <c r="C521" s="355">
        <v>1</v>
      </c>
    </row>
    <row r="522" spans="1:3" ht="12.75" customHeight="1" x14ac:dyDescent="0.35">
      <c r="A522" s="354" t="s">
        <v>7059</v>
      </c>
      <c r="B522" s="354" t="s">
        <v>7060</v>
      </c>
      <c r="C522" s="355">
        <v>1</v>
      </c>
    </row>
    <row r="523" spans="1:3" ht="12.75" customHeight="1" x14ac:dyDescent="0.35">
      <c r="A523" s="354" t="s">
        <v>7061</v>
      </c>
      <c r="B523" s="354" t="s">
        <v>7062</v>
      </c>
      <c r="C523" s="355">
        <v>1</v>
      </c>
    </row>
    <row r="524" spans="1:3" ht="12.75" customHeight="1" x14ac:dyDescent="0.35">
      <c r="A524" s="354" t="s">
        <v>7063</v>
      </c>
      <c r="B524" s="354" t="s">
        <v>7064</v>
      </c>
      <c r="C524" s="355">
        <v>1</v>
      </c>
    </row>
    <row r="525" spans="1:3" ht="12.75" customHeight="1" x14ac:dyDescent="0.35">
      <c r="A525" s="354" t="s">
        <v>7065</v>
      </c>
      <c r="B525" s="354" t="s">
        <v>7066</v>
      </c>
      <c r="C525" s="355">
        <v>1</v>
      </c>
    </row>
    <row r="526" spans="1:3" ht="12.75" customHeight="1" x14ac:dyDescent="0.35">
      <c r="A526" s="354" t="s">
        <v>7067</v>
      </c>
      <c r="B526" s="354" t="s">
        <v>7068</v>
      </c>
      <c r="C526" s="355">
        <v>1</v>
      </c>
    </row>
    <row r="527" spans="1:3" ht="12.75" customHeight="1" x14ac:dyDescent="0.35">
      <c r="A527" s="354" t="s">
        <v>7069</v>
      </c>
      <c r="B527" s="354" t="s">
        <v>7070</v>
      </c>
      <c r="C527" s="355">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D285DD-17D9-4F98-9A85-5EEF74C87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5E7A16-7B9D-4846-8492-9B30E8F8A3FD}">
  <ds:schemaRefs>
    <ds:schemaRef ds:uri="http://schemas.microsoft.com/sharepoint/v3/contenttype/forms"/>
  </ds:schemaRefs>
</ds:datastoreItem>
</file>

<file path=customXml/itemProps3.xml><?xml version="1.0" encoding="utf-8"?>
<ds:datastoreItem xmlns:ds="http://schemas.openxmlformats.org/officeDocument/2006/customXml" ds:itemID="{FEF6340D-2503-4BA9-946B-109A3E0815B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Dashboard</vt:lpstr>
      <vt:lpstr>Results</vt:lpstr>
      <vt:lpstr>Instructions</vt:lpstr>
      <vt:lpstr>Windows 10</vt:lpstr>
      <vt:lpstr>Win10 20H2</vt:lpstr>
      <vt:lpstr>Win10 21H1 and 21H2</vt:lpstr>
      <vt:lpstr>Change Log</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
  <dc:creator>Booz Allen Hamilton</dc:creator>
  <cp:keywords/>
  <dc:description/>
  <cp:lastModifiedBy>Alobaidi Ruda A (Contractor)</cp:lastModifiedBy>
  <cp:revision/>
  <dcterms:created xsi:type="dcterms:W3CDTF">2016-01-27T20:29:26Z</dcterms:created>
  <dcterms:modified xsi:type="dcterms:W3CDTF">2022-08-24T17:14:27Z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