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codeName="ThisWorkbook" autoCompressPictures="0"/>
  <mc:AlternateContent xmlns:mc="http://schemas.openxmlformats.org/markup-compatibility/2006">
    <mc:Choice Requires="x15">
      <x15ac:absPath xmlns:x15ac="http://schemas.microsoft.com/office/spreadsheetml/2010/11/ac" url="C:\Users\d88pb\Documents\Safeguard\Method\SCSEM Package 09-30-2022\SCSEM Package 09-30-2022 send to IRS\SCSEM Package 09302022\Windows\"/>
    </mc:Choice>
  </mc:AlternateContent>
  <xr:revisionPtr revIDLastSave="0" documentId="13_ncr:1_{237332EB-8CBE-4D73-9E63-A997DA274161}" xr6:coauthVersionLast="47" xr6:coauthVersionMax="47" xr10:uidLastSave="{00000000-0000-0000-0000-000000000000}"/>
  <bookViews>
    <workbookView xWindow="28690" yWindow="-110" windowWidth="29020" windowHeight="15820" tabRatio="759" xr2:uid="{00000000-000D-0000-FFFF-FFFF00000000}"/>
  </bookViews>
  <sheets>
    <sheet name="Dashboard" sheetId="1" r:id="rId1"/>
    <sheet name="Results" sheetId="14" r:id="rId2"/>
    <sheet name="Instructions" sheetId="9" r:id="rId3"/>
    <sheet name="Win 8 Test Cases" sheetId="15" r:id="rId4"/>
    <sheet name="Win 8.1 Test Cases" sheetId="16" r:id="rId5"/>
    <sheet name="Appendix" sheetId="10" r:id="rId6"/>
    <sheet name="Change Log" sheetId="11" r:id="rId7"/>
    <sheet name="New Release Changes" sheetId="18" r:id="rId8"/>
    <sheet name="Issue Code Table" sheetId="17" r:id="rId9"/>
  </sheets>
  <definedNames>
    <definedName name="_xlnm._FilterDatabase" localSheetId="3" hidden="1">'Win 8 Test Cases'!$A$2:$Y$273</definedName>
    <definedName name="_xlnm._FilterDatabase" localSheetId="4" hidden="1">'Win 8.1 Test Cases'!$A$2:$AA$300</definedName>
    <definedName name="_xlnm.Print_Area" localSheetId="5">Appendix!$A$1:$A$26</definedName>
    <definedName name="_xlnm.Print_Area" localSheetId="6">'Change Log'!$A$1:$D$5</definedName>
    <definedName name="_xlnm.Print_Area" localSheetId="0">Dashboard!$A$1:$C$44</definedName>
    <definedName name="_xlnm.Print_Area" localSheetId="2">Instructions!$A$1:$N$61</definedName>
    <definedName name="_xlnm.Print_Area" localSheetId="7">'New Release Changes'!$A$1:$D$3</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6" l="1"/>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91" i="16"/>
  <c r="AA92" i="16"/>
  <c r="AA93" i="16"/>
  <c r="AA94" i="16"/>
  <c r="AA95" i="16"/>
  <c r="AA96" i="16"/>
  <c r="AA97" i="16"/>
  <c r="AA98" i="16"/>
  <c r="AA99" i="16"/>
  <c r="AA100" i="16"/>
  <c r="AA101" i="16"/>
  <c r="AA102" i="16"/>
  <c r="AA103" i="16"/>
  <c r="AA104" i="16"/>
  <c r="AA105" i="16"/>
  <c r="AA106" i="16"/>
  <c r="AA107" i="16"/>
  <c r="AA108" i="16"/>
  <c r="AA109" i="16"/>
  <c r="AA110" i="16"/>
  <c r="AA111" i="16"/>
  <c r="AA112" i="16"/>
  <c r="AA113" i="16"/>
  <c r="AA114" i="16"/>
  <c r="AA115" i="16"/>
  <c r="AA116" i="16"/>
  <c r="AA117" i="16"/>
  <c r="AA118" i="16"/>
  <c r="AA119" i="16"/>
  <c r="AA120" i="16"/>
  <c r="AA121" i="16"/>
  <c r="AA122" i="16"/>
  <c r="AA123" i="16"/>
  <c r="AA124" i="16"/>
  <c r="AA125" i="16"/>
  <c r="AA126" i="16"/>
  <c r="AA127" i="16"/>
  <c r="AA128" i="16"/>
  <c r="AA129" i="16"/>
  <c r="AA130" i="16"/>
  <c r="AA131" i="16"/>
  <c r="AA132" i="16"/>
  <c r="AA133" i="16"/>
  <c r="AA134" i="16"/>
  <c r="AA135" i="16"/>
  <c r="AA136" i="16"/>
  <c r="AA137" i="16"/>
  <c r="AA138" i="16"/>
  <c r="AA139" i="16"/>
  <c r="AA140" i="16"/>
  <c r="AA141" i="16"/>
  <c r="AA142" i="16"/>
  <c r="AA143" i="16"/>
  <c r="AA144" i="16"/>
  <c r="AA145" i="16"/>
  <c r="AA146" i="16"/>
  <c r="AA147" i="16"/>
  <c r="AA148" i="16"/>
  <c r="AA149" i="16"/>
  <c r="AA150" i="16"/>
  <c r="AA151" i="16"/>
  <c r="AA152" i="16"/>
  <c r="AA153" i="16"/>
  <c r="AA154" i="16"/>
  <c r="AA155" i="16"/>
  <c r="AA156" i="16"/>
  <c r="AA157" i="16"/>
  <c r="AA158" i="16"/>
  <c r="AA159" i="16"/>
  <c r="AA160" i="16"/>
  <c r="AA161" i="16"/>
  <c r="AA162" i="16"/>
  <c r="AA163" i="16"/>
  <c r="AA164" i="16"/>
  <c r="AA165" i="16"/>
  <c r="AA166" i="16"/>
  <c r="AA167" i="16"/>
  <c r="AA168" i="16"/>
  <c r="AA169" i="16"/>
  <c r="AA170" i="16"/>
  <c r="AA171" i="16"/>
  <c r="AA172" i="16"/>
  <c r="AA173" i="16"/>
  <c r="AA174" i="16"/>
  <c r="AA175" i="16"/>
  <c r="AA176" i="16"/>
  <c r="AA177" i="16"/>
  <c r="AA178" i="16"/>
  <c r="AA179" i="16"/>
  <c r="AA180" i="16"/>
  <c r="AA181" i="16"/>
  <c r="AA182" i="16"/>
  <c r="AA183" i="16"/>
  <c r="AA184" i="16"/>
  <c r="AA185" i="16"/>
  <c r="AA186" i="16"/>
  <c r="AA187" i="16"/>
  <c r="AA188" i="16"/>
  <c r="AA189" i="16"/>
  <c r="AA190" i="16"/>
  <c r="AA191" i="16"/>
  <c r="AA192" i="16"/>
  <c r="AA193" i="16"/>
  <c r="AA194" i="16"/>
  <c r="AA195" i="16"/>
  <c r="AA196" i="16"/>
  <c r="AA197" i="16"/>
  <c r="AA198" i="16"/>
  <c r="AA199" i="16"/>
  <c r="AA200" i="16"/>
  <c r="AA201" i="16"/>
  <c r="AA202" i="16"/>
  <c r="AA203" i="16"/>
  <c r="AA204" i="16"/>
  <c r="AA205" i="16"/>
  <c r="AA206" i="16"/>
  <c r="AA207" i="16"/>
  <c r="AA208" i="16"/>
  <c r="AA209" i="16"/>
  <c r="AA210" i="16"/>
  <c r="AA211" i="16"/>
  <c r="AA212" i="16"/>
  <c r="AA213" i="16"/>
  <c r="AA214" i="16"/>
  <c r="AA215" i="16"/>
  <c r="AA216" i="16"/>
  <c r="AA217" i="16"/>
  <c r="AA218" i="16"/>
  <c r="AA219" i="16"/>
  <c r="AA220" i="16"/>
  <c r="AA221" i="16"/>
  <c r="AA222" i="16"/>
  <c r="AA223" i="16"/>
  <c r="AA224" i="16"/>
  <c r="AA225" i="16"/>
  <c r="AA226" i="16"/>
  <c r="AA227" i="16"/>
  <c r="AA228" i="16"/>
  <c r="AA229" i="16"/>
  <c r="AA230" i="16"/>
  <c r="AA231" i="16"/>
  <c r="AA232" i="16"/>
  <c r="AA233" i="16"/>
  <c r="AA234" i="16"/>
  <c r="AA235" i="16"/>
  <c r="AA236" i="16"/>
  <c r="AA237" i="16"/>
  <c r="AA238" i="16"/>
  <c r="AA239" i="16"/>
  <c r="AA240" i="16"/>
  <c r="AA241" i="16"/>
  <c r="AA242" i="16"/>
  <c r="AA243" i="16"/>
  <c r="AA244" i="16"/>
  <c r="AA245" i="16"/>
  <c r="AA246" i="16"/>
  <c r="AA247" i="16"/>
  <c r="AA248" i="16"/>
  <c r="AA249" i="16"/>
  <c r="AA250" i="16"/>
  <c r="AA251" i="16"/>
  <c r="AA252" i="16"/>
  <c r="AA253" i="16"/>
  <c r="AA254" i="16"/>
  <c r="AA255" i="16"/>
  <c r="AA256" i="16"/>
  <c r="AA257" i="16"/>
  <c r="AA258" i="16"/>
  <c r="AA259" i="16"/>
  <c r="AA260" i="16"/>
  <c r="AA261" i="16"/>
  <c r="AA262" i="16"/>
  <c r="AA263" i="16"/>
  <c r="AA264" i="16"/>
  <c r="AA265" i="16"/>
  <c r="AA266" i="16"/>
  <c r="AA267" i="16"/>
  <c r="AA268" i="16"/>
  <c r="AA269" i="16"/>
  <c r="AA270" i="16"/>
  <c r="AA271" i="16"/>
  <c r="AA272" i="16"/>
  <c r="AA273" i="16"/>
  <c r="AA274" i="16"/>
  <c r="AA275" i="16"/>
  <c r="AA276" i="16"/>
  <c r="AA277" i="16"/>
  <c r="AA278" i="16"/>
  <c r="AA279" i="16"/>
  <c r="AA280" i="16"/>
  <c r="AA281" i="16"/>
  <c r="AA282" i="16"/>
  <c r="AA283" i="16"/>
  <c r="AA284" i="16"/>
  <c r="AA285" i="16"/>
  <c r="AA286" i="16"/>
  <c r="AA287" i="16"/>
  <c r="AA288" i="16"/>
  <c r="AA289" i="16"/>
  <c r="AA290" i="16"/>
  <c r="AA291" i="16"/>
  <c r="AA292" i="16"/>
  <c r="AA293" i="16"/>
  <c r="AA294" i="16"/>
  <c r="AA295" i="16"/>
  <c r="AA296" i="16"/>
  <c r="AA297" i="16"/>
  <c r="AA298" i="16"/>
  <c r="AA299" i="16"/>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191" i="15"/>
  <c r="AA192" i="15"/>
  <c r="AA193" i="15"/>
  <c r="AA194" i="15"/>
  <c r="AA195" i="15"/>
  <c r="AA196" i="15"/>
  <c r="AA197" i="15"/>
  <c r="AA198" i="15"/>
  <c r="AA199" i="15"/>
  <c r="AA200" i="15"/>
  <c r="AA201" i="15"/>
  <c r="AA202" i="15"/>
  <c r="AA203" i="15"/>
  <c r="AA204" i="15"/>
  <c r="AA205" i="15"/>
  <c r="AA206" i="15"/>
  <c r="AA207" i="15"/>
  <c r="AA208" i="15"/>
  <c r="AA209" i="15"/>
  <c r="AA210" i="15"/>
  <c r="AA211" i="15"/>
  <c r="AA212" i="15"/>
  <c r="AA213" i="15"/>
  <c r="AA214" i="15"/>
  <c r="AA215" i="15"/>
  <c r="AA216" i="15"/>
  <c r="AA217" i="15"/>
  <c r="AA218" i="15"/>
  <c r="AA219" i="15"/>
  <c r="AA220" i="15"/>
  <c r="AA221" i="15"/>
  <c r="AA222" i="15"/>
  <c r="AA223" i="15"/>
  <c r="AA224" i="15"/>
  <c r="AA225" i="15"/>
  <c r="AA226" i="15"/>
  <c r="AA227" i="15"/>
  <c r="AA228" i="15"/>
  <c r="AA229" i="15"/>
  <c r="AA230" i="15"/>
  <c r="AA231" i="15"/>
  <c r="AA232" i="15"/>
  <c r="AA233" i="15"/>
  <c r="AA234" i="15"/>
  <c r="AA235" i="15"/>
  <c r="AA236" i="15"/>
  <c r="AA237" i="15"/>
  <c r="AA238" i="15"/>
  <c r="AA239" i="15"/>
  <c r="AA240" i="15"/>
  <c r="AA241" i="15"/>
  <c r="AA242" i="15"/>
  <c r="AA243" i="15"/>
  <c r="AA244" i="15"/>
  <c r="AA245" i="15"/>
  <c r="AA246" i="15"/>
  <c r="AA247" i="15"/>
  <c r="AA248" i="15"/>
  <c r="AA249" i="15"/>
  <c r="AA250" i="15"/>
  <c r="AA251" i="15"/>
  <c r="AA252" i="15"/>
  <c r="AA253" i="15"/>
  <c r="AA254" i="15"/>
  <c r="AA255" i="15"/>
  <c r="AA256" i="15"/>
  <c r="AA257" i="15"/>
  <c r="AA258" i="15"/>
  <c r="AA259" i="15"/>
  <c r="AA260" i="15"/>
  <c r="AA261" i="15"/>
  <c r="AA262" i="15"/>
  <c r="AA263" i="15"/>
  <c r="AA264" i="15"/>
  <c r="AA265" i="15"/>
  <c r="AA266" i="15"/>
  <c r="AA267" i="15"/>
  <c r="AA268" i="15"/>
  <c r="AA269" i="15"/>
  <c r="AA270" i="15"/>
  <c r="AA271" i="15"/>
  <c r="AA272" i="15"/>
  <c r="AA3" i="15" l="1"/>
  <c r="O217" i="16" l="1"/>
  <c r="O216" i="16"/>
  <c r="O215" i="16"/>
  <c r="O151" i="16"/>
  <c r="O142" i="16"/>
  <c r="O134" i="16"/>
  <c r="AA3" i="16"/>
  <c r="O266" i="15"/>
  <c r="O265" i="15"/>
  <c r="O262" i="15"/>
  <c r="O259" i="15"/>
  <c r="O257" i="15"/>
  <c r="O256" i="15"/>
  <c r="O237" i="15"/>
  <c r="O236" i="15"/>
  <c r="O235" i="15"/>
  <c r="O231" i="15"/>
  <c r="O230" i="15"/>
  <c r="O222" i="15"/>
  <c r="O221" i="15"/>
  <c r="O220" i="15"/>
  <c r="O219" i="15"/>
  <c r="O218" i="15"/>
  <c r="O217" i="15"/>
  <c r="O216" i="15"/>
  <c r="O209" i="15"/>
  <c r="O206" i="15"/>
  <c r="O199" i="15"/>
  <c r="O183" i="15"/>
  <c r="O174" i="15"/>
  <c r="O173" i="15"/>
  <c r="O144" i="15"/>
  <c r="O132" i="15"/>
  <c r="O131" i="15"/>
  <c r="O124" i="15"/>
  <c r="O116" i="15"/>
  <c r="O107" i="15"/>
  <c r="O90" i="15"/>
  <c r="O87" i="15"/>
  <c r="O86" i="15"/>
  <c r="O69" i="15"/>
  <c r="O68" i="15"/>
  <c r="O67" i="15"/>
  <c r="O64" i="15"/>
  <c r="O62" i="15"/>
  <c r="O61" i="15"/>
  <c r="O60" i="15"/>
  <c r="O58" i="15"/>
  <c r="O57" i="15"/>
  <c r="O56" i="15"/>
  <c r="O55" i="15"/>
  <c r="O54" i="15"/>
  <c r="O53" i="15"/>
  <c r="O52" i="15"/>
  <c r="O51" i="15"/>
  <c r="O50" i="15"/>
  <c r="O48" i="15"/>
  <c r="O46" i="15"/>
  <c r="O45" i="15"/>
  <c r="O44" i="15"/>
  <c r="O43" i="15"/>
  <c r="O42" i="15"/>
  <c r="O41" i="15"/>
  <c r="O39" i="15"/>
  <c r="O38" i="15"/>
  <c r="O37" i="15"/>
  <c r="O36" i="15"/>
  <c r="O35" i="15"/>
  <c r="O34" i="15"/>
  <c r="O33" i="15"/>
  <c r="O30" i="15"/>
  <c r="O29" i="15"/>
  <c r="O26" i="15"/>
  <c r="O24" i="15"/>
  <c r="O23" i="15"/>
  <c r="O22" i="15"/>
  <c r="O21" i="15"/>
  <c r="O20" i="15"/>
  <c r="O19" i="15"/>
  <c r="O18" i="15"/>
  <c r="K41" i="14"/>
  <c r="K40" i="14"/>
  <c r="K37" i="14"/>
  <c r="K36" i="14"/>
  <c r="O32" i="14"/>
  <c r="M32" i="14"/>
  <c r="E32" i="14"/>
  <c r="D32" i="14"/>
  <c r="C32" i="14"/>
  <c r="B32" i="14"/>
  <c r="K22" i="14"/>
  <c r="K21" i="14"/>
  <c r="K18" i="14"/>
  <c r="K17" i="14"/>
  <c r="O13" i="14"/>
  <c r="M13" i="14"/>
  <c r="E13" i="14"/>
  <c r="D13" i="14"/>
  <c r="C13" i="14"/>
  <c r="B13" i="14"/>
  <c r="F13" i="14" l="1"/>
  <c r="N32" i="14"/>
  <c r="J36" i="14" s="1"/>
  <c r="C38" i="14"/>
  <c r="F32" i="14"/>
  <c r="F43" i="14"/>
  <c r="F40" i="14"/>
  <c r="N13" i="14"/>
  <c r="J17" i="14" s="1"/>
  <c r="F21" i="14"/>
  <c r="E22" i="14"/>
  <c r="F22" i="14"/>
  <c r="C19" i="14"/>
  <c r="C20" i="14"/>
  <c r="F24" i="14"/>
  <c r="D20" i="14"/>
  <c r="I20" i="14" s="1"/>
  <c r="E20" i="14"/>
  <c r="F23" i="14"/>
  <c r="E21" i="14"/>
  <c r="J21" i="14"/>
  <c r="C39" i="14"/>
  <c r="E40" i="14"/>
  <c r="E41" i="14"/>
  <c r="E39" i="14"/>
  <c r="C17" i="14"/>
  <c r="C18" i="14"/>
  <c r="F20" i="14"/>
  <c r="C24" i="14"/>
  <c r="C36" i="14"/>
  <c r="D38" i="14"/>
  <c r="I38" i="14" s="1"/>
  <c r="F39" i="14"/>
  <c r="C43" i="14"/>
  <c r="D17" i="14"/>
  <c r="I17" i="14" s="1"/>
  <c r="D18" i="14"/>
  <c r="I18" i="14" s="1"/>
  <c r="E19" i="14"/>
  <c r="D24" i="14"/>
  <c r="I24" i="14" s="1"/>
  <c r="D37" i="14"/>
  <c r="I37" i="14" s="1"/>
  <c r="E17" i="14"/>
  <c r="E18" i="14"/>
  <c r="E24" i="14"/>
  <c r="E37" i="14"/>
  <c r="C42" i="14"/>
  <c r="D21" i="14"/>
  <c r="I21" i="14" s="1"/>
  <c r="D22" i="14"/>
  <c r="I22" i="14" s="1"/>
  <c r="E23" i="14"/>
  <c r="D40" i="14"/>
  <c r="I40" i="14" s="1"/>
  <c r="D41" i="14"/>
  <c r="I41" i="14" s="1"/>
  <c r="E42" i="14"/>
  <c r="F42" i="14"/>
  <c r="D39" i="14"/>
  <c r="I39" i="14" s="1"/>
  <c r="F41" i="14"/>
  <c r="D19" i="14"/>
  <c r="I19" i="14" s="1"/>
  <c r="C37" i="14"/>
  <c r="J40" i="14"/>
  <c r="D43" i="14"/>
  <c r="I43" i="14" s="1"/>
  <c r="D36" i="14"/>
  <c r="I36" i="14" s="1"/>
  <c r="E38" i="14"/>
  <c r="F19" i="14"/>
  <c r="C23" i="14"/>
  <c r="E36" i="14"/>
  <c r="F38" i="14"/>
  <c r="H38" i="14" s="1"/>
  <c r="E43" i="14"/>
  <c r="F17" i="14"/>
  <c r="F18" i="14"/>
  <c r="C21" i="14"/>
  <c r="C22" i="14"/>
  <c r="D23" i="14"/>
  <c r="I23" i="14" s="1"/>
  <c r="F36" i="14"/>
  <c r="F37" i="14"/>
  <c r="C40" i="14"/>
  <c r="C41" i="14"/>
  <c r="D42" i="14"/>
  <c r="I42" i="14" s="1"/>
  <c r="H21" i="14" l="1"/>
  <c r="H20" i="14"/>
  <c r="H24" i="14"/>
  <c r="H43" i="14"/>
  <c r="H40" i="14"/>
  <c r="H41" i="14"/>
  <c r="H22" i="14"/>
  <c r="H19" i="14"/>
  <c r="H23" i="14"/>
  <c r="H17" i="14"/>
  <c r="H36" i="14"/>
  <c r="H39" i="14"/>
  <c r="H37" i="14"/>
  <c r="H42" i="14"/>
  <c r="H18" i="14"/>
  <c r="D44" i="14" l="1"/>
  <c r="G32" i="14" s="1"/>
  <c r="D25" i="14"/>
  <c r="G13" i="14" s="1"/>
</calcChain>
</file>

<file path=xl/sharedStrings.xml><?xml version="1.0" encoding="utf-8"?>
<sst xmlns="http://schemas.openxmlformats.org/spreadsheetml/2006/main" count="12283" uniqueCount="6903">
  <si>
    <t>Internal Revenue Service</t>
  </si>
  <si>
    <t>Office of Safeguards</t>
  </si>
  <si>
    <t xml:space="preserve"> ▪ SCSEM Subject: Microsoft Windows 8 / 8.1</t>
  </si>
  <si>
    <t xml:space="preserve"> ▪ SCSEM Version: 3.4</t>
  </si>
  <si>
    <t xml:space="preserve"> ▪ SCSEM Release Date: September 30, 2022</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</si>
  <si>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</si>
  <si>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</si>
  <si>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</si>
  <si>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</si>
  <si>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</si>
  <si>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</si>
  <si>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</si>
  <si>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</si>
  <si>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</si>
  <si>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</si>
  <si>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</si>
  <si>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</si>
  <si>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</si>
  <si>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</si>
  <si>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</si>
  <si>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</si>
  <si>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</si>
  <si>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</si>
  <si>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</si>
  <si>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</si>
  <si>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</si>
  <si>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</si>
  <si>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</si>
  <si>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</si>
  <si>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</si>
  <si>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</si>
  <si>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</si>
  <si>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</si>
  <si>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</si>
  <si>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</si>
  <si>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</si>
  <si>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</si>
  <si>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</si>
  <si>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</si>
  <si>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</si>
  <si>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Windows 8</t>
  </si>
  <si>
    <t xml:space="preserve">       Use this box if Windows 8 SCSEM tests were conducted.</t>
  </si>
  <si>
    <t>This table calculates all tests in the Win 8 tab.</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</si>
  <si>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</si>
  <si>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</si>
  <si>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</si>
  <si>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</si>
  <si>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</si>
  <si>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</si>
  <si>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</si>
  <si>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</si>
  <si>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</si>
  <si>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</si>
  <si>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</si>
  <si>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</si>
  <si>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</si>
  <si>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</si>
  <si>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</si>
  <si>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</si>
  <si>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</si>
  <si>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</si>
  <si>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</si>
  <si>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</si>
  <si>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</si>
  <si>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</si>
  <si>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Windows 8.1</t>
  </si>
  <si>
    <t xml:space="preserve">       Use this box if Windows 8.1 SCSEM tests were conducted.</t>
  </si>
  <si>
    <t>This table calculates all tests in the Win 8.1 tab.</t>
  </si>
  <si>
    <t>Instructions</t>
  </si>
  <si>
    <t>Introduction and Purpose:</t>
  </si>
  <si>
    <t xml:space="preserve">This SCSEM is used by the IRS Office of Safeguards to evaluate compliance with IRS Publication 1075 for agencies that have implemented              
Microsoft Windows 8 for a system that receives, stores, processes or transmits Federal Tax Information (FTI).  The tests in this SCSEM              
complement tests executed through the Security Content Automation Protocol (SCAP) or through manual evaluation.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Win 8 Test Cases - Test cases specific to Microsoft Windows 8.  
Win 8.1 Test Cases - Test cases specific to Microsoft Windows 8.1.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</si>
  <si>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</si>
  <si>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</si>
  <si>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</si>
  <si>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</si>
  <si>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</si>
  <si>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</si>
  <si>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</si>
  <si>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</si>
  <si>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</si>
  <si>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</si>
  <si>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</si>
  <si>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</si>
  <si>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</si>
  <si>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</si>
  <si>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</si>
  <si>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</si>
  <si>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</si>
  <si>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</si>
  <si>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</si>
  <si>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</si>
  <si>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</si>
  <si>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</si>
  <si>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</si>
  <si>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</si>
  <si>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</si>
  <si>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</si>
  <si>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</si>
  <si>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</si>
  <si>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</si>
  <si>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</si>
  <si>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</si>
  <si>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</si>
  <si>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</si>
  <si>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</si>
  <si>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</si>
  <si>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</si>
  <si>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</si>
  <si>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</si>
  <si>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</si>
  <si>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</si>
  <si>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</si>
  <si>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</si>
  <si>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</si>
  <si>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</si>
  <si>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</si>
  <si>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</si>
  <si>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</si>
  <si>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</si>
  <si>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</si>
  <si>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</si>
  <si>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</si>
  <si>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</si>
  <si>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</si>
  <si>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</si>
  <si>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</si>
  <si>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</si>
  <si>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</si>
  <si>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</si>
  <si>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</si>
  <si>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</si>
  <si>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</si>
  <si>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</si>
  <si>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</si>
  <si>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</si>
  <si>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</si>
  <si>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</si>
  <si>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</si>
  <si>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</si>
  <si>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</si>
  <si>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</si>
  <si>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</si>
  <si>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</si>
  <si>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</si>
  <si>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</si>
  <si>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</si>
  <si>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</si>
  <si>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</si>
  <si>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</si>
  <si>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</si>
  <si>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</si>
  <si>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</si>
  <si>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</si>
  <si>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</si>
  <si>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</si>
  <si>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</si>
  <si>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</si>
  <si>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</si>
  <si>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</si>
  <si>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</si>
  <si>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CAP Request Statement (Internal Use Only)</t>
  </si>
  <si>
    <t>Risk Rating (Do Not Edit)</t>
  </si>
  <si>
    <t>WIN8-001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</si>
  <si>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</si>
  <si>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</si>
  <si>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</si>
  <si>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</si>
  <si>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</si>
  <si>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</si>
  <si>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</si>
  <si>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</si>
  <si>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r>
      <t xml:space="preserve">End of General </t>
    </r>
    <r>
      <rPr>
        <sz val="10"/>
        <rFont val="Arial"/>
        <family val="2"/>
      </rPr>
      <t>Support:
Mainstream Support: 01/09/2018
Extended Support: 01/10/2023</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</si>
  <si>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</si>
  <si>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</si>
  <si>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</si>
  <si>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</si>
  <si>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Operation System to a vendor-supported version. Once deployed, harden the upgraded system in accordance with IRS standards using the corresponding SCSEM for a Windows.</t>
  </si>
  <si>
    <t>To close this finding, please provide a screenshot of the updated windows version and its patch level with the agency's CAP.</t>
  </si>
  <si>
    <t>WIN8-002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</si>
  <si>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</si>
  <si>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</si>
  <si>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</si>
  <si>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</si>
  <si>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</si>
  <si>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</si>
  <si>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</si>
  <si>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</si>
  <si>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</si>
  <si>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</si>
  <si>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2008 Server security patches for Security-relevant software updates to include, patches, service packs, hot fixes, and antivirus signatures. </t>
  </si>
  <si>
    <t>WIN8-003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</si>
  <si>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</si>
  <si>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</si>
  <si>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</si>
  <si>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</si>
  <si>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 </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</si>
  <si>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</si>
  <si>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</si>
  <si>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</si>
  <si>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</si>
  <si>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</si>
  <si>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</si>
  <si>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</si>
  <si>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</si>
  <si>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WIN8-004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</si>
  <si>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</si>
  <si>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</si>
  <si>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</si>
  <si>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</si>
  <si>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</si>
  <si>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</si>
  <si>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</si>
  <si>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</si>
  <si>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</si>
  <si>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</si>
  <si>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</si>
  <si>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WIN8-005</t>
  </si>
  <si>
    <t>AC-7</t>
  </si>
  <si>
    <t>Unsuccessful Logon Attempts</t>
  </si>
  <si>
    <t>Test (Automated)</t>
  </si>
  <si>
    <t>Set Account lockout threshold to 3 invalid logon attempt(s)</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</si>
  <si>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 The recommended state for this setting is: 5 invalid logon attempt(s).</t>
  </si>
  <si>
    <t>Navigate to the UI Path articulated in the Remediation section and confirm it is set as prescribed.</t>
  </si>
  <si>
    <t>The security setting Account lockout threshold is set to 3 invalid logon attempt(s).</t>
  </si>
  <si>
    <t>The security setting Account lockout threshold is not set to 3 invalid logon attempt(s).</t>
  </si>
  <si>
    <t>HAC15</t>
  </si>
  <si>
    <t>HAC15: User accounts not locked out after 3 unsuccessful login attempts</t>
  </si>
  <si>
    <t>1.1.1</t>
  </si>
  <si>
    <t>1.1.1.1</t>
  </si>
  <si>
    <t>Password attacks can use automated methods to try millions of password combinations for any user account. The effectiveness of such attacks can be almost eliminated if you limit the number of failed logons that can be performed.
However, a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</si>
  <si>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To establish the recommended configuration via GP, set the following UI path to 3 invalid logon attempt(s).
Computer Configuration&gt;Windows Settings&gt;Security Settings&gt;Account Policies&gt;Account Lockout Policy&gt;Account lockout threshold.</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</si>
  <si>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</si>
  <si>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CCE-21671-3</t>
  </si>
  <si>
    <t>Set Account lockout threshold to 3 invalid logon attempt(s).One method to achieve the recommended configuration via GP: Set the following UI path to 3 invalid logon attempt(s).
Computer Configuration&gt;Windows  Settings&gt;Security  Settings&gt;Account Policies&gt;Account Lockout Policy&gt;Account lockout threshold</t>
  </si>
  <si>
    <t>To close this finding, please provide a screenshot of the setting and/or a comprehensive group policy result report (e.g., gpresult) with the agency's CAP.</t>
  </si>
  <si>
    <t>WIN8-006</t>
  </si>
  <si>
    <t>Set Account lockout duration to 120 or greater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</si>
  <si>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</si>
  <si>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The security setting Account lockout duration is set to 120 or greater.</t>
  </si>
  <si>
    <t>The security setting Account lockout duration is not set to 120 or greater.</t>
  </si>
  <si>
    <t>Updated from "120 or greater" - Pub 1075 Revised 9/2016</t>
  </si>
  <si>
    <t>Limited</t>
  </si>
  <si>
    <t>HAC17</t>
  </si>
  <si>
    <t>HAC17: Account lockouts do not require administrator action</t>
  </si>
  <si>
    <t>1.1.1.2</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</si>
  <si>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</si>
  <si>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greater.
Computer Configuration&gt;Windows Settings&gt;Security Settings&gt;Account Policies&gt;Account Lockout Policy&gt;Account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</si>
  <si>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</si>
  <si>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CCE-22402-2</t>
  </si>
  <si>
    <t>Set Account lockout duration to 120 or greater. One method to achieve the recommended configuration via GP: Set the following UI path to 120 or greater.
Computer Configuration&gt;Windows  Settings&gt;Security  Settings&gt;Account Policies&gt;Account Lockout Policy&gt;Account lockout duration</t>
  </si>
  <si>
    <t>WIN8-007</t>
  </si>
  <si>
    <t>Set Reset account lockout counter after to 120 or greater</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</si>
  <si>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Accountlockout duration setting. If you leave this policy setting at its default value or configure the value to an interval that is too long, your environment could be vulnerable to a DoS attack.An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120 minute(s).</t>
  </si>
  <si>
    <t>The security setting Reset account lockout counter after is set to 120 or greater</t>
  </si>
  <si>
    <t>The security setting Reset account lockout counter after is not set to 120 or greater.</t>
  </si>
  <si>
    <t>1.1.1.3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</si>
  <si>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</si>
  <si>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establish the recommended configuration via GP, set the following UI path to 120 or greater. 
Computer Configuration&gt;Windows Settings&gt;Security Settings&gt;Account Policies&gt;Account Lockout Policy&gt;Reset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</si>
  <si>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</si>
  <si>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CCE-22541-7</t>
  </si>
  <si>
    <t>Set Re Set account lockout counter after to 120 or greater. One method to achieve the recommended configuration via GP: Set the following UI path to 120 or greater. 
Computer Configuration&gt;Windows  Settings&gt;Security  Settings&gt;Account Policies&gt;Account Lockout Policy&gt;Re Set account lockout counter after</t>
  </si>
  <si>
    <t>WIN8-008</t>
  </si>
  <si>
    <t>IA-5</t>
  </si>
  <si>
    <t>Authenticator Management</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</si>
  <si>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</si>
  <si>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The recommended state for this setting is: 14 or more character(s).</t>
  </si>
  <si>
    <t>The security setting Minimum password length is set to 14 or more character(s).</t>
  </si>
  <si>
    <t>The security setting Minimum password length is not set to 14 or more character(s).</t>
  </si>
  <si>
    <t>Change the password minimum length of 8 to 14 characters to comply with the new publication</t>
  </si>
  <si>
    <t>HPW3</t>
  </si>
  <si>
    <t>HPW3: Minimum password length is too short</t>
  </si>
  <si>
    <t>1.1.1.4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</si>
  <si>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</si>
  <si>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Configuration&gt;Windows Settings&gt;Security Settings&gt;Account Policies&gt;Password Policy&gt;minimum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</si>
  <si>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</si>
  <si>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CCE-22921-1</t>
  </si>
  <si>
    <t>Set Minimum password length to 14 or more character(s). One method to achieve the recommended configuration via GP: Set the following UI path to 14 or more character(s).
Computer Configuration&gt;Windows  Settings&gt;Security  Settings&gt;Account Policies&gt;Password Policy&gt;minimum password length</t>
  </si>
  <si>
    <t>WIN8-009</t>
  </si>
  <si>
    <t>CM-6</t>
  </si>
  <si>
    <t>Configuration Settings</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</si>
  <si>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</si>
  <si>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</si>
  <si>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The security setting Enforce password history is set to 24 or more password(s).</t>
  </si>
  <si>
    <t>The security setting Enforce password history is not set to 24 or more password(s).</t>
  </si>
  <si>
    <t>Moderate</t>
  </si>
  <si>
    <t>HPW6</t>
  </si>
  <si>
    <t>HPW6: Password history is insufficient</t>
  </si>
  <si>
    <t>1.1.1.5</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</si>
  <si>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</si>
  <si>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Configuration&gt;Windows Settings&gt;Security Settings&gt;Account Policies&gt;Password Policy&gt;Enforce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</si>
  <si>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</si>
  <si>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CCE-22909-6</t>
  </si>
  <si>
    <t>Set Enforce password history to 24 or more password(s). One method to achieve the recommended configuration via GP: Set the following UI path to 24 or more password(s).
Computer Configuration&gt;Windows  Settings&gt;Security  Settings&gt;Account Policies&gt;Password Policy&gt;Enforce password history</t>
  </si>
  <si>
    <t>WIN8-010</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</si>
  <si>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</si>
  <si>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</si>
  <si>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security setting Password must meet complexity requirements is set to  Enabled.</t>
  </si>
  <si>
    <t>The security setting Password must meet complexity requirements is not enabled.</t>
  </si>
  <si>
    <t>HPW12</t>
  </si>
  <si>
    <t>HPW12: Passwords do not meet complexity requirements</t>
  </si>
  <si>
    <t>1.1.1.6</t>
  </si>
  <si>
    <t>Passwords that contain only alphanumeric characters are extremely easy to discover with several publicly available tools.</t>
  </si>
  <si>
    <t>To establish the recommended configuration via GP, set the following UI path to Enabled. 
Computer Configuration&gt;Windows Settings&gt;Security Settings&gt;Account Policies&gt;Password Policy&gt;Password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</si>
  <si>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</si>
  <si>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CCE-22567-2</t>
  </si>
  <si>
    <t>Set Password must meet complexity requirements to Enabled. One method to achieve the recommended configuration via GP: Set the following UI path to Enabled. 
Computer Configuration&gt;Windows  Settings&gt;Security  Settings&gt;Account Policies&gt;Password Policy&gt;Password must meet complexity requirements</t>
  </si>
  <si>
    <t>WIN8-011</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</si>
  <si>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</si>
  <si>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</si>
  <si>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security setting Store passwords using reversible encryption is set to Disabled.</t>
  </si>
  <si>
    <t>The security setting Store passwords using reversible encryption is not disabled.</t>
  </si>
  <si>
    <t>HAC47</t>
  </si>
  <si>
    <t xml:space="preserve">HAC47: Files containing authentication information are not adequately protected </t>
  </si>
  <si>
    <t>1.1.1.7</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</si>
  <si>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</si>
  <si>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Configuration&gt;Windows Settings&gt;Security Settings&gt;Account Policies&gt;Password Policy&gt;Store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</si>
  <si>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</si>
  <si>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CCE-21910-5</t>
  </si>
  <si>
    <t>Set Store passwords using reversible encryption to Disabled. One method to achieve the recommended configuration via GP: Set the following UI path to Disabled. 
Computer Configuration&gt;Windows  Settings&gt;Security  Settings&gt;Account Policies&gt;Password Policy&gt;Store passwords using reversible encryption</t>
  </si>
  <si>
    <t>WIN8-012</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</si>
  <si>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</si>
  <si>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</si>
  <si>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The security setting Minimum password age is set to 1 day.</t>
  </si>
  <si>
    <t>The security setting Minimum password age is not set to 1 day.</t>
  </si>
  <si>
    <t>HPW4</t>
  </si>
  <si>
    <t>HPW4: Minimum password age does not exist</t>
  </si>
  <si>
    <t>1.1.1.8</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</si>
  <si>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</si>
  <si>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day.
Computer Configuration&gt;Windows Settings&gt;Security Settings&gt;Account Policies&gt;Password Policy&gt;minimum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</si>
  <si>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</si>
  <si>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CCE-21414-8</t>
  </si>
  <si>
    <t>Set Minimum password age to 1 or more day(s). One method to achieve the recommended configuration via GP: Set the following UI path to 1 day.
Computer Configuration&gt;Windows  Settings&gt;Security  Settings&gt;Account Policies&gt;Password Policy&gt;minimum password age</t>
  </si>
  <si>
    <t>WIN8-013</t>
  </si>
  <si>
    <t xml:space="preserve">Set Maximum password age to 90 or fewer days for Administrators and for Standard users. </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</si>
  <si>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t>
  </si>
  <si>
    <t xml:space="preserve">The security setting Maximum password age is set to 90 or fewer days for Administrators and Standard users. </t>
  </si>
  <si>
    <t xml:space="preserve">The security setting Maximum password age has not been configured per IRS Publication 1075 requirements. </t>
  </si>
  <si>
    <t>Changing or refreshing authenticators every 90 days for all user accounts</t>
  </si>
  <si>
    <t>HPW2</t>
  </si>
  <si>
    <t>HPW2: Password does not expire timely</t>
  </si>
  <si>
    <t>1.1.1.9</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</si>
  <si>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</si>
  <si>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establish the recommended configuration via GP, set the following UI path to 90 or fewer days for administrators and for standard users. 
Computer Configuration&gt;Windows Settings&gt;Security Settings&gt;Account Policies&gt;Password Policy&gt;Maximum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</si>
  <si>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</si>
  <si>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CCE-22592-0</t>
  </si>
  <si>
    <t>Set Maximum password age to 90 or fewer days for Administrators and for Standard users. One method to achieve the recommended configuration via GP: Set the following UI path to 90 or fewer days for administrators and for standard users. 
Computer Configuration&gt;Windows  Settings&gt;Security  Settings&gt;Account Policies&gt;Password Policy&gt;Maximum password age</t>
  </si>
  <si>
    <t>WIN8-014</t>
  </si>
  <si>
    <t>AU-2</t>
  </si>
  <si>
    <t>Audit Events</t>
  </si>
  <si>
    <t>Set Audit Policy: Privilege Use: Sensitive Privilege Use to Success and Failure</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</si>
  <si>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</si>
  <si>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Privilege Use: Sensitive Privilege Use is set to Success and Failure.</t>
  </si>
  <si>
    <t>The security setting Audit Policy: Privilege Use: Sensitive Privilege Use is not set to Success and Failure.</t>
  </si>
  <si>
    <t>HAU21</t>
  </si>
  <si>
    <t xml:space="preserve">HAU21: System does not audit all attempts to gain access </t>
  </si>
  <si>
    <t>1.1.2</t>
  </si>
  <si>
    <t>1.1.2.1</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</si>
  <si>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</si>
  <si>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To establish the recommended configuration via GP, set the following UI path to Success and Failure. 
Computer Configuration&gt;Windows Settings&gt;Security Settings&gt;Advanced Audit Policy Configuration&gt;Audit Policies&gt;Privilege Use&gt;Audit Policy: Privilege Use: Sensitive Privilege Use</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</si>
  <si>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</si>
  <si>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CCE-22624-1</t>
  </si>
  <si>
    <t>Set Audit Policy: Privilege Use: Sensitive Privilege Use to Success and Failure. One method to achieve the recommended configuration via GP: Set the following UI path to Success and Failure. 
Computer Configuration&gt;Windows  Settings&gt;Security  Settings&gt;Advanced Audit Policy Configuration&gt;Audit Policies&gt;Privilege Use&gt;Audit Policy: Privilege Use: Sensitive Privilege Use</t>
  </si>
  <si>
    <t>WIN8-015</t>
  </si>
  <si>
    <t>Set Audit Policy: Account Management: Other Account Management Events to Success and Failure</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</si>
  <si>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</si>
  <si>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Management: Other Account Management Events is set to Success and Failure.</t>
  </si>
  <si>
    <t>The security setting Audit Policy: Account Management: Other Account Management Events is not set to Success and Failure.</t>
  </si>
  <si>
    <t>HAU6</t>
  </si>
  <si>
    <t>HAU6: System does not audit changes to access control settings</t>
  </si>
  <si>
    <t>1.1.2.2</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</si>
  <si>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</si>
  <si>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To establish the recommended configuration via GP, set the following UI path to Success and Failure. 
Computer Configuration&gt;Windows Settings&gt;Security Settings&gt;Advanced Audit Policy Configuration&gt;Audit Policies&gt;Account Management&gt;Audit Policy: Account Management: Other Account Management Events</t>
  </si>
  <si>
    <t>CCE-23036-7</t>
  </si>
  <si>
    <t>Set Audit Policy: Account Management: Other Account Management Events to Success and Failure. One method to achieve the recommended configuration via GP: Set the following UI path to Success and Failure. 
Computer Configuration&gt;Windows  Settings&gt;Security  Settings&gt;Advanced Audit Policy Configuration&gt;Audit Policies&gt;Account Management&gt;Audit Policy: Account Management: Other Account Management Events</t>
  </si>
  <si>
    <t>WIN8-016</t>
  </si>
  <si>
    <t>Set Audit Policy: Logon-Logoff: IPsec Quick Mode to No Auditing</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</si>
  <si>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</si>
  <si>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IPsec Quick Mode is set to No Auditing.</t>
  </si>
  <si>
    <t>The security setting Audit Policy: Logon-Logoff: IPsec Quick Mode is not set to No Auditing.</t>
  </si>
  <si>
    <t>HAU17</t>
  </si>
  <si>
    <t>1.1.2.3</t>
  </si>
  <si>
    <t>To establish the recommended configuration via GP, set the following UI path to No Auditing. 
Computer Configuration&gt;Windows Settings&gt;Security Settings&gt;Advanced Audit Policy Configuration&gt;Audit Policies&gt;Logon/Logoff&gt;Audit Policy: Logon-Logoff: IPsec Quick Mode</t>
  </si>
  <si>
    <t>CCE-21855-2</t>
  </si>
  <si>
    <t>Set Audit Policy: Logon-Logoff: IPsec Quick Mode to No Auditing. One method to achieve the recommended configuration via GP: Set the following UI path to No Auditing. 
Computer Configuration&gt;Windows  Settings&gt;Security  Settings&gt;Advanced Audit Policy Configuration&gt;Audit Policies&gt;Logon/Logoff&gt;Audit Policy: Logon-Logoff: IPsec Quick Mode</t>
  </si>
  <si>
    <t>WIN8-017</t>
  </si>
  <si>
    <t>Set Audit Policy: Detailed Tracking: RPC Events to No Auditing</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</si>
  <si>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</si>
  <si>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Detailed Tracking: RPC Events is set to No Auditing.</t>
  </si>
  <si>
    <t>The security setting Audit Policy: Detailed Tracking: RPC Events is not set to No Auditing.</t>
  </si>
  <si>
    <t>1.1.2.4</t>
  </si>
  <si>
    <t>To establish the recommended configuration via GP, set the following UI path to No Auditing. 
Computer Configuration&gt;Windows Settings&gt;Security Settings&gt;Advanced Audit Policy Configuration&gt;Audit Policies&gt;Detailed Tracking&gt;Audit Policy: Detailed Tracking: RPC Events</t>
  </si>
  <si>
    <t>CCE-21820-6</t>
  </si>
  <si>
    <t>Set Audit Policy: Detailed Tracking: RPC Events to No Auditing. One method to achieve the recommended configuration via GP: Set the following UI path to No Auditing. 
Computer Configuration&gt;Windows  Settings&gt;Security  Settings&gt;Advanced Audit Policy Configuration&gt;Audit Policies&gt;Detailed Tracking&gt;Audit Policy: Detailed Tracking: RPC Events</t>
  </si>
  <si>
    <t>WIN8-018</t>
  </si>
  <si>
    <t>Set Audit Policy: DS Access: Directory Service Access to No Auditing</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</si>
  <si>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</si>
  <si>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Directory Service Access is set to No Auditing.</t>
  </si>
  <si>
    <t>The security setting Audit Policy: DS Access: Directory Service Access is not set to No Auditing.</t>
  </si>
  <si>
    <t>1.1.2.5</t>
  </si>
  <si>
    <t>To establish the recommended configuration via GP, set the following UI path to No Auditing. 
Computer Configuration&gt;Windows Settings&gt;Security Settings&gt;Advanced Audit Policy Configuration&gt;Audit Policies&gt;DS Access&gt;Audit Policy: DS Access: Directory Service Access</t>
  </si>
  <si>
    <t>CCE-22534-2</t>
  </si>
  <si>
    <t>Set Audit Policy: DS Access: Directory Service Access to No Auditing. One method to achieve the recommended configuration via GP: Set the following UI path to No Auditing. 
Computer Configuration&gt;Windows  Settings&gt;Security  Settings&gt;Advanced Audit Policy Configuration&gt;Audit Policies&gt;DS Access&gt;Audit Policy: DS Access: Directory Service Access</t>
  </si>
  <si>
    <t>WIN8-019</t>
  </si>
  <si>
    <t>Set Audit Policy: Policy Change: MPSSVC Rule-Level Policy Change to No Auditing</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</si>
  <si>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</si>
  <si>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MPSSVC Rule-Level Policy Change is set to No Auditing.</t>
  </si>
  <si>
    <t>The security setting Audit Policy: Policy Change: MPSSVC Rule-Level Policy Change is not set to No Auditing.</t>
  </si>
  <si>
    <t>1.1.2.6</t>
  </si>
  <si>
    <t>To establish the recommended configuration via GP, set the following UI path to No Auditing. 
Computer Configuration&gt;Windows Settings&gt;Security Settings&gt;Advanced Audit Policy Configuration&gt;Audit Policies&gt;Policy Change&gt;Audit Policy: Policy Change: MPSSVC Rule-Level Policy Change</t>
  </si>
  <si>
    <t>CCE-22630-8</t>
  </si>
  <si>
    <t>Set Audit Policy: Policy Change: MPSSVC Rule-Level Policy Change to No Auditing. One method to achieve the recommended configuration via GP: Set the following UI path to No Auditing. 
Computer Configuration&gt;Windows  Settings&gt;Security  Settings&gt;Advanced Audit Policy Configuration&gt;Audit Policies&gt;Policy Change&gt;Audit Policy: Policy Change: MPSSVC Rule-Level Policy Change</t>
  </si>
  <si>
    <t>WIN8-020</t>
  </si>
  <si>
    <t>Set Audit Policy: Account Management: Distribution Group Management to No Auditing</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</si>
  <si>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</si>
  <si>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Management: Distribution Group Management is set to No Auditing.</t>
  </si>
  <si>
    <t>The security setting Audit Policy: Account Management: Distribution Group Management is not set to No Auditing.</t>
  </si>
  <si>
    <t>1.1.2.7</t>
  </si>
  <si>
    <t>To establish the recommended configuration via GP, set the following UI path to No Auditing. 
Computer Configuration&gt;Windows Settings&gt;Security Settings&gt;Advanced Audit Policy Configuration&gt;Audit Policies&gt;Account Management&gt;Audit Policy: Account Management: Distribution Group Management</t>
  </si>
  <si>
    <t>CCE-23096-1</t>
  </si>
  <si>
    <t>Set Audit Policy: Account Management: Distribution Group Management to No Auditing. One method to achieve the recommended configuration via GP: Set the following UI path to No Auditing. 
Computer Configuration&gt;Windows  Settings&gt;Security  Settings&gt;Advanced Audit Policy Configuration&gt;Audit Policies&gt;Account Management&gt;Audit Policy: Account Management: Distribution Group Management</t>
  </si>
  <si>
    <t>WIN8-021</t>
  </si>
  <si>
    <t>Set Audit Policy: Detailed Tracking: Process Termination to No Auditing</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</si>
  <si>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</si>
  <si>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Detailed Tracking: Process Termination is set to No Auditing.</t>
  </si>
  <si>
    <t>The security setting Audit Policy: Detailed Tracking: Process Termination is not set to No Auditing.</t>
  </si>
  <si>
    <t>1.1.2.8</t>
  </si>
  <si>
    <t>To establish the recommended configuration via GP, set the following UI path to No Auditing. 
Computer Configuration&gt;Windows Settings&gt;Security Settings&gt;Advanced Audit Policy Configuration&gt;Audit Policies&gt;Detailed Tracking&gt;Audit Policy: Detailed Tracking: Process Termination</t>
  </si>
  <si>
    <t>CCE-23604-2</t>
  </si>
  <si>
    <t>Set Audit Policy: Detailed Tracking: Process Termination to No Auditing. One method to achieve the recommended configuration via GP: Set the following UI path to No Auditing. 
Computer Configuration&gt;Windows  Settings&gt;Security  Settings&gt;Advanced Audit Policy Configuration&gt;Audit Policies&gt;Detailed Tracking&gt;Audit Policy: Detailed Tracking: Process Termination</t>
  </si>
  <si>
    <t>WIN8-022</t>
  </si>
  <si>
    <t>Set Audit Policy: Object Access: Detailed File Share to No Auditing</t>
  </si>
  <si>
    <t>This policy setting allows you to audit attempts to access files and folders on a shared folder. The Detailed File Share setting logs an event every time a file or folder is accessed, whereas the File Share setting only records one event for any connection established between a client and file share. Detailed File Share audit events include detailed information about the permissions or other criteria used to grant or deny access. If you configure this policy setting, an audit event is generated when an attempt is made to access a file or folder on a share. The administrator can specify whether to audit only successes, only failures, or both successes and failures. Note: There are no system access control lists (SACLs) for shared folders. If this policy setting is enabled, access to all shared files and folders on the system is audited. Volume: High on a file server or domain controller because of SYSVOL network access required by Group Policy. The recommended state for this setting is: No Auditing.</t>
  </si>
  <si>
    <t>The security setting Audit Policy: Object Access: Detailed File Share is set to No Auditing.</t>
  </si>
  <si>
    <t>The security setting Audit Policy: Object Access: Detailed File Share is not set to No Auditing.</t>
  </si>
  <si>
    <t>1.1.2.9</t>
  </si>
  <si>
    <t>To establish the recommended configuration via GP, set the following UI path to No Auditing. 
Computer Configuration&gt;Windows Settings&gt;Security Settings&gt;Advanced Audit Policy Configuration&gt;Audit Policies&gt;Object Access&gt;Audit Policy: Object Access: Detailed File Share</t>
  </si>
  <si>
    <t>CCE-23288-4</t>
  </si>
  <si>
    <t xml:space="preserve"> Set Audit Policy: Object Access: Detailed File Share to No Auditing. One method to achieve the recommended configuration via GP: Set the following UI path to No Auditing. 
Computer Configuration&gt;Windows  Settings&gt;Security  Settings&gt;Advanced Audit Policy Configuration&gt;Audit Policies&gt;Object Access&gt;Audit Policy: Object Access: Detailed File Share</t>
  </si>
  <si>
    <t>WIN8-023</t>
  </si>
  <si>
    <t>Set Audit Policy: Account Management: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</si>
  <si>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</si>
  <si>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Management: User Account Management is set to Success and Failure.</t>
  </si>
  <si>
    <t>The security setting Audit Policy: Account Management: User Account Management is not set to Success and Failure.</t>
  </si>
  <si>
    <t>1.1.2.10</t>
  </si>
  <si>
    <t>To establish the recommended configuration via GP, set the following UI path to Success and Failure. 
Computer Configuration&gt;Windows Settings&gt;Security Settings&gt;Advanced Audit Policy Configuration&gt;Audit Policies&gt;Account Management&gt;Audit Policy: Account Management: User Account Management</t>
  </si>
  <si>
    <t>CCE-22890-8</t>
  </si>
  <si>
    <t>Set Audit Policy: Account Management: User Account Management to Success and Failure. One method to achieve the recommended configuration via GP: Set the following UI path to Success and Failure. 
Computer Configuration&gt;Windows  Settings&gt;Security  Settings&gt;Advanced Audit Policy Configuration&gt;Audit Policies&gt;Account Management&gt;Audit Policy: Account Management: User Account Management</t>
  </si>
  <si>
    <t>WIN8-024</t>
  </si>
  <si>
    <t>Set Audit Policy: Account Management: Computer Account Management to Success</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</si>
  <si>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</si>
  <si>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Management: Computer Account Management is set to Success and Failure.</t>
  </si>
  <si>
    <t>The security setting Audit Policy: Account Management: Computer Account Management is not set to Success and Failure.</t>
  </si>
  <si>
    <t>Updated from "No Auditing" to "Success and Failure"</t>
  </si>
  <si>
    <t>1.1.2.11</t>
  </si>
  <si>
    <t>To establish the recommended configuration via GP, set the following UI path to Success and Failure. 
Computer Configuration&gt;Windows Settings&gt;Security Settings&gt;Advanced Audit Policy Configuration&gt;Audit Policies&gt;Account Management&gt;Audit Policy: Account Management: Computer Account Management</t>
  </si>
  <si>
    <t>CCE-21905-5</t>
  </si>
  <si>
    <t>Set Audit Policy: Account Management: Computer Account Management to Success. One method to achieve the recommended configuration via GP: Set the following UI path to Success and Failure. 
Computer Configuration&gt;Windows  Settings&gt;Security  Settings&gt;Advanced Audit Policy Configuration&gt;Audit Policies&gt;Account Management&gt;Audit Policy: Account Management: Computer Account Management</t>
  </si>
  <si>
    <t>WIN8-025</t>
  </si>
  <si>
    <t>Set Audit Policy: System: Security System Extension to Success and Failure</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</si>
  <si>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</si>
  <si>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Security System Extension is set to Success and Failure.</t>
  </si>
  <si>
    <t>The security setting Audit Policy: System: Security System Extension is not set to Success and Failure.</t>
  </si>
  <si>
    <t>1.1.2.12</t>
  </si>
  <si>
    <t>To establish the recommended configuration via GP, set the following UI path to Success and Failure. 
Computer Configuration&gt;Windows Settings&gt;Security Settings&gt;Advanced Audit Policy Configuration&gt;Audit Policies&gt;System&gt;Audit Policy: System: Security System Extension</t>
  </si>
  <si>
    <t>CCE-23073-0</t>
  </si>
  <si>
    <t>Set Audit Policy: System: Security System Extension to Success and Failure. One method to achieve the recommended configuration via GP: Set the following UI path to Success and Failure. 
Computer Configuration&gt;Windows  Settings&gt;Security  Settings&gt;Advanced Audit Policy Configuration&gt;Audit Policies&gt;System&gt;Audit Policy: System: Security System Extension</t>
  </si>
  <si>
    <t>WIN8-026</t>
  </si>
  <si>
    <t>Set Audit Policy: System: Security State Change to Success and Failure</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</si>
  <si>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</si>
  <si>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Security State Change is set to Success and Failure.</t>
  </si>
  <si>
    <t>The security setting Audit Policy: System: Security State Change is not set to Success and Failure.</t>
  </si>
  <si>
    <t>HAU17: Audit logs do not capture sufficient auditable events</t>
  </si>
  <si>
    <t>1.1.2.13</t>
  </si>
  <si>
    <t>To establish the recommended configuration via GP, set the following UI path to Success and Failure. 
Computer Configuration&gt;Windows Settings&gt;Security Settings&gt;Advanced Audit Policy Configuration&gt;Audit Policies&gt;System&gt;Audit Policy: System: Security State Change</t>
  </si>
  <si>
    <t>CCE-22876-7</t>
  </si>
  <si>
    <t>Set Audit Policy: System: Security State Change to Success and Failure. One method to achieve the recommended configuration via GP: Set the following UI path to Success and Failure. 
Computer Configuration&gt;Windows  Settings&gt;Security  Settings&gt;Advanced Audit Policy Configuration&gt;Audit Policies&gt;System&gt;Audit Policy: System: Security State Change</t>
  </si>
  <si>
    <t>WIN8-027</t>
  </si>
  <si>
    <t>Set Audit Policy: Logon-Logoff: Network Policy Server to No Auditing</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</si>
  <si>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</si>
  <si>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Network Policy Server is set to No Auditing.</t>
  </si>
  <si>
    <t>The security setting Audit Policy: Logon-Logoff: Network Policy Server is not set to No Auditing.</t>
  </si>
  <si>
    <t>1.1.2.14</t>
  </si>
  <si>
    <t>To establish the recommended configuration via GP, set the following UI path to No Auditing. 
Computer Configuration&gt;Windows Settings&gt;Security Settings&gt;Advanced Audit Policy Configuration&gt;Audit Policies&gt;Logon/Logoff&gt;Audit Policy: Logon-Logoff: Network Policy Server</t>
  </si>
  <si>
    <t>CCE-23313-0</t>
  </si>
  <si>
    <t>Set Audit Policy: Logon-Logoff: Network Policy Server to No Auditing. One method to achieve the recommended configuration via GP: Set the following UI path to No Auditing. 
Computer Configuration&gt;Windows  Settings&gt;Security  Settings&gt;Advanced Audit Policy Configuration&gt;Audit Policies&gt;Logon/Logoff&gt;Audit Policy: Logon-Logoff: Network Policy Server</t>
  </si>
  <si>
    <t>WIN8-028</t>
  </si>
  <si>
    <t>Set Audit Policy: Detailed Tracking: DPAPI Activity to No Auditing</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</si>
  <si>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</si>
  <si>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Detailed Tracking: DPAPI Activity is set to No Auditing.</t>
  </si>
  <si>
    <t>The security setting Audit Policy: Detailed Tracking: DPAPI Activity is not set to No Auditing.</t>
  </si>
  <si>
    <t>1.1.2.15</t>
  </si>
  <si>
    <t>To establish the recommended configuration via GP, set the following UI path to No Auditing. 
Computer Configuration&gt;Windows Settings&gt;Security Settings&gt;Advanced Audit Policy Configuration&gt;Audit Policies&gt;Detailed Tracking&gt;Audit Policy: Detailed Tracking: DPAPI Activity</t>
  </si>
  <si>
    <t>CCE-23076-3</t>
  </si>
  <si>
    <t>Set Audit Policy: Detailed Tracking: DPAPI Activity to No Auditing. One method to achieve the recommended configuration via GP: Set the following UI path to No Auditing. 
Computer Configuration&gt;Windows  Settings&gt;Security  Settings&gt;Advanced Audit Policy Configuration&gt;Audit Policies&gt;Detailed Tracking&gt;Audit Policy: Detailed Tracking: DPAPI Activity</t>
  </si>
  <si>
    <t>WIN8-029</t>
  </si>
  <si>
    <t>Set Audit Policy: System: IPsec Driver to Success and Failure</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</si>
  <si>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</si>
  <si>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IPsec Driver is set to Success and Failure.</t>
  </si>
  <si>
    <t>The security setting Audit Policy: System: IPsec Driver is not set to Success and Failure.</t>
  </si>
  <si>
    <t>1.1.2.16</t>
  </si>
  <si>
    <t>To establish the recommended configuration via GP, set the following UI path to Success and Failure. 
Computer Configuration&gt;Windows Settings&gt;Security Settings&gt;Advanced Audit Policy Configuration&gt;Audit Policies&gt;System&gt;Audit Policy: System: IPsec Driver</t>
  </si>
  <si>
    <t>CCE-23505-1</t>
  </si>
  <si>
    <t>Set Audit Policy: System: IPsec Driver to Success and Failure. One method to achieve the recommended configuration via GP: Set the following UI path to Success and Failure. 
Computer Configuration&gt;Windows  Settings&gt;Security  Settings&gt;Advanced Audit Policy Configuration&gt;Audit Policies&gt;System&gt;Audit Policy: System: IPsec Driver</t>
  </si>
  <si>
    <t>WIN8-030</t>
  </si>
  <si>
    <t>Set Audit Policy: Account Management: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</si>
  <si>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</si>
  <si>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Management: Security Group Management is set to Success and Failure.</t>
  </si>
  <si>
    <t>The security setting Audit Policy: Account Management: Security Group Management is not set to Success and Failure.</t>
  </si>
  <si>
    <t>1.1.2.17</t>
  </si>
  <si>
    <t>To establish the recommended configuration via GP, set the following UI path to Success and Failure. 
Computer Configuration&gt;Windows Settings&gt;Security Settings&gt;Advanced Audit Policy Configuration&gt;Audit Policies&gt;Account Management&gt;Audit Policy: Account Management: Security Group Management</t>
  </si>
  <si>
    <t>CCE-22381-8</t>
  </si>
  <si>
    <t>Set Audit Policy: Account Management: Security Group Management to Success and Failure. One method to achieve the recommended configuration via GP: Set the following UI path to Success and Failure. 
Computer Configuration&gt;Windows  Settings&gt;Security  Settings&gt;Advanced Audit Policy Configuration&gt;Audit Policies&gt;Account Management&gt;Audit Policy: Account Management: Security Group Management</t>
  </si>
  <si>
    <t>WIN8-031</t>
  </si>
  <si>
    <t>Set Audit Policy: Account Logon: Other Account Logon Events to No Auditing</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</si>
  <si>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</si>
  <si>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Logon: Other Account Logon Events is set to No Auditing.</t>
  </si>
  <si>
    <t>The security setting Audit Policy: Account Logon: Other Account Logon Events is not set to No Auditing.</t>
  </si>
  <si>
    <t>1.1.2.18</t>
  </si>
  <si>
    <t>To establish the recommended configuration via GP, set the following UI path to No Auditing. 
Computer Configuration&gt;Windows Settings&gt;Security Settings&gt;Advanced Audit Policy Configuration&gt;Audit Policies&gt;Account Logon&gt;Audit Policy: Account Logon: Other Account Logon Events</t>
  </si>
  <si>
    <t>CCE-22351-1</t>
  </si>
  <si>
    <t>Set Audit Policy: Account Logon: Other Account Logon Events to No Auditing. One method to achieve the recommended configuration via GP: Set the following UI path to No Auditing. 
Computer Configuration&gt;Windows  Settings&gt;Security  Settings&gt;Advanced Audit Policy Configuration&gt;Audit Policies&gt;Account Logon&gt;Audit Policy: Account Logon: Other Account Logon Events</t>
  </si>
  <si>
    <t>WIN8-032</t>
  </si>
  <si>
    <t>Set Audit Policy: Object Access: Registry to No Auditing</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</si>
  <si>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</si>
  <si>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Registry is set to No Auditing.</t>
  </si>
  <si>
    <t>The security setting Audit Policy: Object Access: Registry is not set to No Auditing.</t>
  </si>
  <si>
    <t>1.1.2.19</t>
  </si>
  <si>
    <t>To establish the recommended configuration via GP, set the following UI path to No Auditing. 
Computer Configuration&gt;Windows Settings&gt;Security Settings&gt;Advanced Audit Policy Configuration&gt;Audit Policies&gt;Object Access&gt;Audit Policy: Object Access: Registry</t>
  </si>
  <si>
    <t>CCE-21996-4</t>
  </si>
  <si>
    <t>Set Audit Policy: Object Access: Registry to No Auditing. One method to achieve the recommended configuration via GP: Set the following UI path to No Auditing. 
Computer Configuration&gt;Windows  Settings&gt;Security  Settings&gt;Advanced Audit Policy Configuration&gt;Audit Policies&gt;Object Access&gt;Audit Policy: Object Access: Registry</t>
  </si>
  <si>
    <t>WIN8-033</t>
  </si>
  <si>
    <t>Set Audit Policy: Privilege Use: Other Privilege Use Events to No Auditing</t>
  </si>
  <si>
    <t>This subcategory is not used. The recommended state for this setting is: No Auditing.</t>
  </si>
  <si>
    <t>The security setting Audit Policy: Privilege Use: Other Privilege Use Events is set to No Auditing.</t>
  </si>
  <si>
    <t>The security setting Audit Policy: Privilege Use: Other Privilege Use Events is not set to No Auditing.</t>
  </si>
  <si>
    <t>1.1.2.20</t>
  </si>
  <si>
    <t>To establish the recommended configuration via GP, set the following UI path to No Auditing. 
Computer Configuration&gt;Windows Settings&gt;Security Settings&gt;Advanced Audit Policy Configuration&gt;Audit Policies&gt;Privilege Use&gt;Audit Policy: Privilege Use: Other Privilege Use Events</t>
  </si>
  <si>
    <t>CCE-22124-2</t>
  </si>
  <si>
    <t>Set Audit Policy: Privilege Use: Other Privilege Use Events to No Auditing. One method to achieve the recommended configuration via GP: Set the following UI path to No Auditing. 
Computer Configuration&gt;Windows  Settings&gt;Security  Settings&gt;Advanced Audit Policy Configuration&gt;Audit Policies&gt;Privilege Use&gt;Audit Policy: Privilege Use: Other Privilege Use Events</t>
  </si>
  <si>
    <t>WIN8-034</t>
  </si>
  <si>
    <t>Set Audit Policy: Policy Change: Filtering Platform Policy Change to No Auditing</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</si>
  <si>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</si>
  <si>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Filtering Platform Policy Change is set to No Auditing.</t>
  </si>
  <si>
    <t>The security setting Audit Policy: Policy Change: Filtering Platform Policy Change is not set to No Auditing.</t>
  </si>
  <si>
    <t>1.1.2.21</t>
  </si>
  <si>
    <t>To establish the recommended configuration via GP, set the following UI path to No Auditing. 
Computer Configuration&gt;Windows Settings&gt;Security Settings&gt;Advanced Audit Policy Configuration&gt;Audit Policies&gt;Policy Change&gt;Audit Policy: Policy Change: Filtering Platform Policy Change</t>
  </si>
  <si>
    <t>CCE-22210-9</t>
  </si>
  <si>
    <t>Set Audit Policy: Policy Change: Filtering Platform Policy Change to No Auditing. One method to achieve the recommended configuration via GP: Set the following UI path to No Auditing. 
Computer Configuration&gt;Windows  Settings&gt;Security  Settings&gt;Advanced Audit Policy Configuration&gt;Audit Policies&gt;Policy Change&gt;Audit Policy: Policy Change: Filtering Platform Policy Change</t>
  </si>
  <si>
    <t>WIN8-035</t>
  </si>
  <si>
    <t>Set Audit Policy: Object Access: Central Access Policy Staging to No Auditing</t>
  </si>
  <si>
    <t>This policy setting allows you to audit access requests where the permission granted or denied by a proposed policy differs from the current central access policy on an object. If you configure this policy setting, an audit event is generated each time a user accesses an object and the permission granted by the current central access policy on the object differs from that granted by the proposed policy. The resulting audit event will be generated as follows: 1) Success audits, when configured, records access attempts when the current central access policy grants access but the proposed policy denies access. 2) Failure audits when configured records access attempts when: a) The current central access policy does not grant access but the proposed policy grants access. b) A principal requests the maximum access rights they are allowed and the access rights granted by the current central access policy are different than the access rights granted by the proposed policy. Volume: Potentially high on a file server when the proposed policy differs significantly from the current central access policy. The recommended state for this setting is: No Auditing.</t>
  </si>
  <si>
    <t>The security setting Audit Policy: Object Access: Central Access Policy Staging is set to No Auditing.</t>
  </si>
  <si>
    <t>The security setting Audit Policy: Object Access: Central Access Policy Staging is not set to No Auditing.</t>
  </si>
  <si>
    <t>1.1.2.22</t>
  </si>
  <si>
    <t>To establish the recommended configuration via GP, set the following UI path to No Auditing. 
Computer Configuration&gt;Windows Settings&gt;Security Settings&gt;Advanced Audit Policy Configuration&gt;Audit Policies&gt;Object Access&gt;Audit Policy: Object Access: Central Access Policy Staging</t>
  </si>
  <si>
    <t>CCE-23207-4</t>
  </si>
  <si>
    <t>Set Audit Policy: Object Access: Central Access Policy Staging to No Auditing. One method to achieve the recommended configuration via GP: Set the following UI path to No Auditing. 
Computer Configuration&gt;Windows  Settings&gt;Security  Settings&gt;Advanced Audit Policy Configuration&gt;Audit Policies&gt;Object Access&gt;Audit Policy: Object Access: Central Access Policy Staging</t>
  </si>
  <si>
    <t>WIN8-036</t>
  </si>
  <si>
    <t>Set Audit Policy: Policy Change: Authorization Policy Change to No Auditing</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</si>
  <si>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</si>
  <si>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Authorization Policy Change is set to No Auditing.</t>
  </si>
  <si>
    <t>The security setting Audit Policy: Policy Change: Authorization Policy Change is not set to No Auditing.</t>
  </si>
  <si>
    <t>1.1.2.23</t>
  </si>
  <si>
    <t>To establish the recommended configuration via GP, set the following UI path to No Auditing. 
Computer Configuration&gt;Windows Settings&gt;Security Settings&gt;Advanced Audit Policy Configuration&gt;Audit Policies&gt;Policy Change&gt;Audit Policy: Policy Change: Authorization Policy Change</t>
  </si>
  <si>
    <t>CCE-22204-2</t>
  </si>
  <si>
    <t>Set Audit Policy: Policy Change: Authorization Policy Change to No Auditing. One method to achieve the recommended configuration via GP: Set the following UI path to No Auditing. 
Computer Configuration&gt;Windows  Settings&gt;Security  Settings&gt;Advanced Audit Policy Configuration&gt;Audit Policies&gt;Policy Change&gt;Audit Policy: Policy Change: Authorization Policy Change</t>
  </si>
  <si>
    <t>WIN8-037</t>
  </si>
  <si>
    <t>Set Audit Policy: Account Logon: Kerberos Authentication Service to No Auditing</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</si>
  <si>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</si>
  <si>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Logon: Kerberos Authentication Service is set to No Auditing.</t>
  </si>
  <si>
    <t>The security setting Audit Policy: Account Logon: Kerberos Authentication Service is not set to No Auditing.</t>
  </si>
  <si>
    <t>1.1.2.24</t>
  </si>
  <si>
    <t>To establish the recommended configuration via GP, set the following UI path to No Auditing. 
Computer Configuration&gt;Windows Settings&gt;Security Settings&gt;Advanced Audit Policy Configuration&gt;Audit Policies&gt;Account Logon&gt;Audit Policy: Account Logon: Kerberos Authentication Service</t>
  </si>
  <si>
    <t>CCE-22178-8</t>
  </si>
  <si>
    <t>Set Audit Policy: Account Logon: Kerberos Authentication Service to No Auditing. One method to achieve the recommended configuration via GP: Set the following UI path to No Auditing. 
Computer Configuration&gt;Windows  Settings&gt;Security  Settings&gt;Advanced Audit Policy Configuration&gt;Audit Policies&gt;Account Logon&gt;Audit Policy: Account Logon: Kerberos Authentication Service</t>
  </si>
  <si>
    <t>WIN8-038</t>
  </si>
  <si>
    <t>Set Audit Policy: Logon-Logoff: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</si>
  <si>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</si>
  <si>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Logon-Logoff: Logoff is set to Success.</t>
  </si>
  <si>
    <t>The security setting Audit Policy: Logon-Logoff: Logoff is not set to Success.</t>
  </si>
  <si>
    <t>1.1.2.25</t>
  </si>
  <si>
    <t>To establish the recommended configuration via GP, set the following UI path to Success. 
Computer Configuration&gt;Windows Settings&gt;Security Settings&gt;Advanced Audit Policy Configuration&gt;Audit Policies&gt;Logon/Logoff&gt;Audit Policy: Logon-Logoff: Logoff</t>
  </si>
  <si>
    <t>CCE-22565-6</t>
  </si>
  <si>
    <t>Set Audit Policy: Logon-Logoff: Logoff to Success. One method to achieve the recommended configuration via GP: Set the following UI path to Success. 
Computer Configuration&gt;Windows  Settings&gt;Security  Settings&gt;Advanced Audit Policy Configuration&gt;Audit Policies&gt;Logon/Logoff&gt;Audit Policy: Logon-Logoff: Logoff</t>
  </si>
  <si>
    <t>WIN8-039</t>
  </si>
  <si>
    <t>Set Audit Policy: Account Management: Application Group Management to No Auditing</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</si>
  <si>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</si>
  <si>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Management: Application Group Management is set to No Auditing.</t>
  </si>
  <si>
    <t>The security setting Audit Policy: Account Management: Application Group Management is not set to No Auditing.</t>
  </si>
  <si>
    <t>1.1.2.26</t>
  </si>
  <si>
    <t>To establish the recommended configuration via GP, set the following UI path to No Auditing. 
Computer Configuration&gt;Windows Settings&gt;Security Settings&gt;Advanced Audit Policy Configuration&gt;Audit Policies&gt;Account Management&gt;Audit Policy: Account Management: Application Group Management</t>
  </si>
  <si>
    <t>CCE-23336-1</t>
  </si>
  <si>
    <t>Set Audit Policy: Account Management: Application Group Management to No Auditing. One method to achieve the recommended configuration via GP: Set the following UI path to No Auditing. 
Computer Configuration&gt;Windows  Settings&gt;Security  Settings&gt;Advanced Audit Policy Configuration&gt;Audit Policies&gt;Account Management&gt;Audit Policy: Account Management: Application Group Management</t>
  </si>
  <si>
    <t>WIN8-040</t>
  </si>
  <si>
    <t>Set Audit Policy: DS Access: Directory Service Changes to No Auditing</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</si>
  <si>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</si>
  <si>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Directory Service Changes is set to No Auditing.</t>
  </si>
  <si>
    <t>The security setting Audit Policy: DS Access: Directory Service Changes is not set to No Auditing.</t>
  </si>
  <si>
    <t>1.1.2.27</t>
  </si>
  <si>
    <t>To establish the recommended configuration via GP, set the following UI path to No Auditing. 
Computer Configuration&gt;Windows Settings&gt;Security Settings&gt;Advanced Audit Policy Configuration&gt;Audit Policies&gt;DS Access&gt;Audit Policy: DS Access: Directory Service Changes</t>
  </si>
  <si>
    <t>CCE-21956-8</t>
  </si>
  <si>
    <t>Set Audit Policy: DS Access: Directory Service Changes to No Auditing. One method to achieve the recommended configuration via GP: Set the following UI path to No Auditing. 
Computer Configuration&gt;Windows  Settings&gt;Security  Settings&gt;Advanced Audit Policy Configuration&gt;Audit Policies&gt;DS Access&gt;Audit Policy: DS Access: Directory Service Changes</t>
  </si>
  <si>
    <t>WIN8-041</t>
  </si>
  <si>
    <t>Set Audit Policy: Object Access: Kernel Object to No Auditing</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</si>
  <si>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</si>
  <si>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Kernel Object is set to No Auditing.</t>
  </si>
  <si>
    <t>The security setting Audit Policy: Object Access: Kernel Object is not set to No Auditing.</t>
  </si>
  <si>
    <t>1.1.2.28</t>
  </si>
  <si>
    <t>To establish the recommended configuration via GP, set the following UI path to No Auditing. 
Computer Configuration&gt;Windows Settings&gt;Security Settings&gt;Advanced Audit Policy Configuration&gt;Audit Policies&gt;Object Access&gt;Audit Policy: Object Access: Kernel Object</t>
  </si>
  <si>
    <t>CCE-22184-6</t>
  </si>
  <si>
    <t>Set Audit Policy: Object Access: Kernel Object to No Auditing. One method to achieve the recommended configuration via GP: Set the following UI path to No Auditing. 
Computer Configuration&gt;Windows  Settings&gt;Security  Settings&gt;Advanced Audit Policy Configuration&gt;Audit Policies&gt;Object Access&gt;Audit Policy: Object Access: Kernel Object</t>
  </si>
  <si>
    <t>WIN8-042</t>
  </si>
  <si>
    <t>Set Audit Policy: Policy Change: Other Policy Change Events to No Auditing</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</si>
  <si>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</si>
  <si>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Policy Change: Other Policy Change Events is set to No Auditing.</t>
  </si>
  <si>
    <t>The security setting Audit Policy: Policy Change: Other Policy Change Events is not set to No Auditing.</t>
  </si>
  <si>
    <t>1.1.2.29</t>
  </si>
  <si>
    <t>To establish the recommended configuration via GP, set the following UI path to No Auditing. 
Computer Configuration&gt;Windows Settings&gt;Security Settings&gt;Advanced Audit Policy Configuration&gt;Audit Policies&gt;Policy Change&gt;Audit Policy: Policy Change: Other Policy Change Events</t>
  </si>
  <si>
    <t>CCE-22798-3</t>
  </si>
  <si>
    <t>Set Audit Policy: Policy Change: Other Policy Change Events to No Auditing. One method to achieve the recommended configuration via GP: Set the following UI path to No Auditing. 
Computer Configuration&gt;Windows  Settings&gt;Security  Settings&gt;Advanced Audit Policy Configuration&gt;Audit Policies&gt;Policy Change&gt;Audit Policy: Policy Change: Other Policy Change Events</t>
  </si>
  <si>
    <t>WIN8-043</t>
  </si>
  <si>
    <t>Set Audit Policy: Object Access: Application Generated to No Auditing</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</si>
  <si>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</si>
  <si>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Application Generated is set to No Auditing.</t>
  </si>
  <si>
    <t>The security setting Audit Policy: Object Access: Application Generated is not set to No Auditing.</t>
  </si>
  <si>
    <t>1.1.2.30</t>
  </si>
  <si>
    <t>To establish the recommended configuration via GP, set the following UI path to No Auditing. 
Computer Configuration&gt;Windows Settings&gt;Security Settings&gt;Advanced Audit Policy Configuration&gt;Audit Policies&gt;Object Access&gt;Audit Policy: Object Access: Application Generated</t>
  </si>
  <si>
    <t>CCE-23565-5</t>
  </si>
  <si>
    <t>Set Audit Policy: Object Access: Application Generated to No Auditing. One method to achieve the recommended configuration via GP: Set the following UI path to No Auditing. 
Computer Configuration&gt;Windows  Settings&gt;Security  Settings&gt;Advanced Audit Policy Configuration&gt;Audit Policies&gt;Object Access&gt;Audit Policy: Object Access: Application Generated</t>
  </si>
  <si>
    <t>WIN8-044</t>
  </si>
  <si>
    <t>Set Audit Policy: Logon-Logoff: Account Lockout to No Auditing</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</si>
  <si>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</si>
  <si>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Account Lockout is set to No Auditing.</t>
  </si>
  <si>
    <t>The security setting Audit Policy: Logon-Logoff: Account Lockout is not set to No Auditing.</t>
  </si>
  <si>
    <t>1.1.2.31</t>
  </si>
  <si>
    <t>To establish the recommended configuration via GP, set the following UI path to No Auditing. 
Computer Configuration&gt;Windows Settings&gt;Security Settings&gt;Advanced Audit Policy Configuration&gt;Audit Policies&gt;Logon/Logoff&gt;Audit Policy: Logon-Logoff: Account Lockout</t>
  </si>
  <si>
    <t>CCE-22859-3</t>
  </si>
  <si>
    <t>Set Audit Policy: Logon-Logoff: Account Lockout to No Auditing. One method to achieve the recommended configuration via GP: Set the following UI path to No Auditing. 
Computer Configuration&gt;Windows  Settings&gt;Security  Settings&gt;Advanced Audit Policy Configuration&gt;Audit Policies&gt;Logon/Logoff&gt;Audit Policy: Logon-Logoff: Account Lockout</t>
  </si>
  <si>
    <t>WIN8-045</t>
  </si>
  <si>
    <t>Set Audit Policy: Policy Change: Audit Policy Change to Success and Failure</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</si>
  <si>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</si>
  <si>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Policy Change: Audit Policy Change is set to Success and Failure.</t>
  </si>
  <si>
    <t>The security setting Audit Policy: Policy Change: Audit Policy Change is not set to Success and Failure.</t>
  </si>
  <si>
    <t>1.1.2.32</t>
  </si>
  <si>
    <t>To establish the recommended configuration via GP, set the following UI path to Success and Failure. 
Computer Configuration&gt;Windows Settings&gt;Security Settings&gt;Advanced Audit Policy Configuration&gt;Audit Policies&gt;Policy Change&gt;Audit Policy: Policy Change: Audit Policy Change</t>
  </si>
  <si>
    <t>CCE-22854-4</t>
  </si>
  <si>
    <t>Set Audit Policy: Policy Change: Audit Policy Change to Success and Failure. One method to achieve the recommended configuration via GP: Set the following UI path to Success and Failure. 
Computer Configuration&gt;Windows  Settings&gt;Security  Settings&gt;Advanced Audit Policy Configuration&gt;Audit Policies&gt;Policy Change&gt;Audit Policy: Policy Change: Audit Policy Change</t>
  </si>
  <si>
    <t>WIN8-046</t>
  </si>
  <si>
    <t>Set Audit Policy: Object Access: File Share to No Auditing</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</si>
  <si>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</si>
  <si>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File Share is set to No Auditing.</t>
  </si>
  <si>
    <t>The security setting Audit Policy: Object Access: File Share is not set to No Auditing.</t>
  </si>
  <si>
    <t>1.1.2.33</t>
  </si>
  <si>
    <t>To establish the recommended configuration via GP, set the following UI path to No Auditing. 
Computer Configuration&gt;Windows Settings&gt;Security Settings&gt;Advanced Audit Policy Configuration&gt;Audit Policies&gt;Object Access&gt;Audit Policy: Object Access: File Share</t>
  </si>
  <si>
    <t>CCE-21844-6</t>
  </si>
  <si>
    <t>Set Audit Policy: Object Access: File Share to No Auditing. One method to achieve the recommended configuration via GP: Set the following UI path to No Auditing. 
Computer Configuration&gt;Windows  Settings&gt;Security  Settings&gt;Advanced Audit Policy Configuration&gt;Audit Policies&gt;Object Access&gt;Audit Policy: Object Access: File Share</t>
  </si>
  <si>
    <t>WIN8-047</t>
  </si>
  <si>
    <t>Set Audit Policy: System: System Integrity to Success and Failure</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</si>
  <si>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</si>
  <si>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System: System Integrity is set to Success and Failure.</t>
  </si>
  <si>
    <t>The security setting Audit Policy: System: System Integrity is not set to Success and Failure.</t>
  </si>
  <si>
    <t>1.1.2.34</t>
  </si>
  <si>
    <t>To establish the recommended configuration via GP, set the following UI path to Success and Failure. 
Computer Configuration&gt;Windows Settings&gt;Security Settings&gt;Advanced Audit Policy Configuration&gt;Audit Policies&gt;System&gt;Audit Policy: System: System Integrity</t>
  </si>
  <si>
    <t>CCE-23558-0</t>
  </si>
  <si>
    <t>Set Audit Policy: System: System Integrity to Success and Failure. One method to achieve the recommended configuration via GP: Set the following UI path to Success and Failure. 
Computer Configuration&gt;Windows  Settings&gt;Security  Settings&gt;Advanced Audit Policy Configuration&gt;Audit Policies&gt;System&gt;Audit Policy: System: System Integrity</t>
  </si>
  <si>
    <t>WIN8-048</t>
  </si>
  <si>
    <t>Set Audit Policy: System: Other System Events to No Auditing</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</si>
  <si>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</si>
  <si>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System: Other System Events is set to No Auditing.</t>
  </si>
  <si>
    <t>The security setting Audit Policy: System: Other System Events is not set to No Auditing.</t>
  </si>
  <si>
    <t>1.1.2.35</t>
  </si>
  <si>
    <t>To establish the recommended configuration via GP, set the following UI path to No Auditing. 
Computer Configuration&gt;Windows Settings&gt;Security Settings&gt;Advanced Audit Policy Configuration&gt;Audit Policies&gt;System&gt;Audit Policy: System: Other System Events</t>
  </si>
  <si>
    <t>CCE-23028-4</t>
  </si>
  <si>
    <t>Set Audit Policy: System: Other System Events to No Auditing. One method to achieve the recommended configuration via GP: Set the following UI path to No Auditing. 
Computer Configuration&gt;Windows  Settings&gt;Security  Settings&gt;Advanced Audit Policy Configuration&gt;Audit Policies&gt;System&gt;Audit Policy: System: Other System Events</t>
  </si>
  <si>
    <t>WIN8-049</t>
  </si>
  <si>
    <t>Set Audit Policy: Logon-Logoff: Other Logon/Logoff Events to No Auditing</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</si>
  <si>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</si>
  <si>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Other Logon/Logoff Events is set to No Auditing.</t>
  </si>
  <si>
    <t>The security setting Audit Policy: Logon-Logoff: Other Logon/Logoff Events is not set to No Auditing.</t>
  </si>
  <si>
    <t>1.1.2.36</t>
  </si>
  <si>
    <t>To establish the recommended configuration via GP, set the following UI path to No Auditing. 
Computer Configuration&gt;Windows Settings&gt;Security Settings&gt;Advanced Audit Policy Configuration&gt;Audit Policies&gt;Logon/Logoff&gt;Audit Policy: Logon-Logoff: Other Logon/Logoff Events</t>
  </si>
  <si>
    <t>CCE-22723-1</t>
  </si>
  <si>
    <t>Set Audit Policy: Logon-Logoff: Other Logon/Logoff Events to No Auditing. One method to achieve the recommended configuration via GP: Set the following UI path to No Auditing. 
Computer Configuration&gt;Windows  Settings&gt;Security  Settings&gt;Advanced Audit Policy Configuration&gt;Audit Policies&gt;Logon/Logoff&gt;Audit Policy: Logon-Logoff: Other Logon/Logoff Events</t>
  </si>
  <si>
    <t>WIN8-050</t>
  </si>
  <si>
    <t>Set Audit Policy: DS Access: Directory Service Replication to No Auditing</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</si>
  <si>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</si>
  <si>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Directory Service Replication is set to No Auditing.</t>
  </si>
  <si>
    <t>The security setting Audit Policy: DS Access: Directory Service Replication is not set to No Auditing.</t>
  </si>
  <si>
    <t>1.1.2.37</t>
  </si>
  <si>
    <t>To establish the recommended configuration via GP, set the following UI path to No Auditing. 
Computer Configuration&gt;Windows Settings&gt;Security Settings&gt;Advanced Audit Policy Configuration&gt;Audit Policies&gt;DS Access&gt;Audit Policy: DS Access: Directory Service Replication</t>
  </si>
  <si>
    <t>CCE-22437-8</t>
  </si>
  <si>
    <t>Set Audit Policy: DS Access: Directory Service Replication to No Auditing. One method to achieve the recommended configuration via GP: Set the following UI path to No Auditing. 
Computer Configuration&gt;Windows  Settings&gt;Security  Settings&gt;Advanced Audit Policy Configuration&gt;Audit Policies&gt;DS Access&gt;Audit Policy: DS Access: Directory Service Replication</t>
  </si>
  <si>
    <t>WIN8-051</t>
  </si>
  <si>
    <t>Set Audit Policy: Object Access: Filtering Platform Packet Drop to No Auditing</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</si>
  <si>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</si>
  <si>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Filtering Platform Packet Drop is set to No Auditing.</t>
  </si>
  <si>
    <t>The security setting Audit Policy: Object Access: Filtering Platform Packet Drop is not set to No Auditing.</t>
  </si>
  <si>
    <t>1.1.2.38</t>
  </si>
  <si>
    <t>To establish the recommended configuration via GP, set the following UI path to No Auditing. 
Computer Configuration&gt;Windows Settings&gt;Security Settings&gt;Advanced Audit Policy Configuration&gt;Audit Policies&gt;Object Access&gt;Audit Policy: Object Access: Filtering Platform Packet Drop</t>
  </si>
  <si>
    <t>CCE-22558-1</t>
  </si>
  <si>
    <t>Set Audit Policy: Object Access: Filtering Platform Packet Drop to No Auditing. One method to achieve the recommended configuration via GP: Set the following UI path to No Auditing. 
Computer Configuration&gt;Windows  Settings&gt;Security  Settings&gt;Advanced Audit Policy Configuration&gt;Audit Policies&gt;Object Access&gt;Audit Policy: Object Access: Filtering Platform Packet Drop</t>
  </si>
  <si>
    <t>WIN8-052</t>
  </si>
  <si>
    <t>Set Audit Policy: DS Access: Detailed Directory Service Replication to No Auditing</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</si>
  <si>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</si>
  <si>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DS Access: Detailed Directory Service Replication is set to No Auditing.</t>
  </si>
  <si>
    <t>The security setting Audit Policy: DS Access: Detailed Directory Service Replication is not set to No Auditing.</t>
  </si>
  <si>
    <t>1.1.2.39</t>
  </si>
  <si>
    <t>To establish the recommended configuration via GP, set the following UI path to No Auditing. 
Computer Configuration&gt;Windows Settings&gt;Security Settings&gt;Advanced Audit Policy Configuration&gt;Audit Policies&gt;DS Access&gt;Audit Policy: DS Access: Detailed Directory Service Replication</t>
  </si>
  <si>
    <t>CCE-21471-8</t>
  </si>
  <si>
    <t>Set Audit Policy: DS Access: Detailed Directory Service Replication to No Auditing. One method to achieve the recommended configuration via GP: Set the following UI path to No Auditing. 
Computer Configuration&gt;Windows  Settings&gt;Security  Settings&gt;Advanced Audit Policy Configuration&gt;Audit Policies&gt;DS Access&gt;Audit Policy: DS Access: Detailed Directory Service Replication</t>
  </si>
  <si>
    <t>WIN8-053</t>
  </si>
  <si>
    <t>Set Audit Policy: Object Access: Other Object Access Events to No Auditing</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</si>
  <si>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</si>
  <si>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Other Object Access Events is set to No Auditing.</t>
  </si>
  <si>
    <t>The security setting Audit Policy: Object Access: Other Object Access Events is not set to No Auditing.</t>
  </si>
  <si>
    <t>1.1.2.40</t>
  </si>
  <si>
    <t>To establish the recommended configuration via GP, set the following UI path to No Auditing. 
Computer Configuration&gt;Windows Settings&gt;Security Settings&gt;Advanced Audit Policy Configuration&gt;Audit Policies&gt;Object Access&gt;Audit Policy: Object Access: Other Object Access Events</t>
  </si>
  <si>
    <t>CCE-22206-7</t>
  </si>
  <si>
    <t>Set Audit Policy: Object Access: Other Object Access Events to No Auditing. One method to achieve the recommended configuration via GP: Set the following UI path to No Auditing. 
Computer Configuration&gt;Windows  Settings&gt;Security  Settings&gt;Advanced Audit Policy Configuration&gt;Audit Policies&gt;Object Access&gt;Audit Policy: Object Access: Other Object Access Events</t>
  </si>
  <si>
    <t>WIN8-054</t>
  </si>
  <si>
    <t>Set Audit Policy: Object Access: Filtering Platform Connection to No Auditing</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</si>
  <si>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</si>
  <si>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Filtering Platform Connection is set to No Auditing.</t>
  </si>
  <si>
    <t>The security setting Audit Policy: Object Access: Filtering Platform Connection is not set to No Auditing.</t>
  </si>
  <si>
    <t>1.1.2.41</t>
  </si>
  <si>
    <t>To establish the recommended configuration via GP, set the following UI path to No Auditing. 
Computer Configuration&gt;Windows Settings&gt;Security Settings&gt;Advanced Audit Policy Configuration&gt;Audit Policies&gt;Object Access&gt;Audit Policy: Object Access: Filtering Platform Connection</t>
  </si>
  <si>
    <t>CCE-22577-1</t>
  </si>
  <si>
    <t>Set Audit Policy: Object Access: Filtering Platform Connection to No Auditing. One method to achieve the recommended configuration via GP: Set the following UI path to No Auditing. 
Computer Configuration&gt;Windows  Settings&gt;Security  Settings&gt;Advanced Audit Policy Configuration&gt;Audit Policies&gt;Object Access&gt;Audit Policy: Object Access: Filtering Platform Connection</t>
  </si>
  <si>
    <t>WIN8-055</t>
  </si>
  <si>
    <t>Set Audit Policy: Privilege Use: Non Sensitive Privilege Use to No Auditing</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</si>
  <si>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</si>
  <si>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Privilege Use: Non Sensitive Privilege Use is set to No Auditing.</t>
  </si>
  <si>
    <t>The security setting Audit Policy: Privilege Use: Non Sensitive Privilege Use is not set to No Auditing.</t>
  </si>
  <si>
    <t>1.1.2.42</t>
  </si>
  <si>
    <t>To establish the recommended configuration via GP, set the following UI path to No Auditing. 
Computer Configuration&gt;Windows Settings&gt;Security Settings&gt;Advanced Audit Policy Configuration&gt;Audit Policies&gt;Privilege Use&gt;Audit Policy: Privilege Use: Non Sensitive Privilege Use</t>
  </si>
  <si>
    <t>CCE-21816-4</t>
  </si>
  <si>
    <t>Set Audit Policy: Privilege Use: Non Sensitive Privilege Use to No Auditing. One method to achieve the recommended configuration via GP: Set the following UI path to No Auditing. 
Computer Configuration&gt;Windows  Settings&gt;Security  Settings&gt;Advanced Audit Policy Configuration&gt;Audit Policies&gt;Privilege Use&gt;Audit Policy: Privilege Use: Non Sensitive Privilege Use</t>
  </si>
  <si>
    <t>WIN8-056</t>
  </si>
  <si>
    <t>Set Audit Policy: Object Access: Certification Services to No Auditing</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</si>
  <si>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</si>
  <si>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Certification Services is set to No Auditing.</t>
  </si>
  <si>
    <t>The security setting Audit Policy: Object Access: Certification Services is not set to No Auditing.</t>
  </si>
  <si>
    <t>1.1.2.43</t>
  </si>
  <si>
    <t>To establish the recommended configuration via GP, set the following UI path to No Auditing. 
Computer Configuration&gt;Windows Settings&gt;Security Settings&gt;Advanced Audit Policy Configuration&gt;Audit Policies&gt;Object Access&gt;Audit Policy: Object Access: Certification Services</t>
  </si>
  <si>
    <t>CCE-21726-5</t>
  </si>
  <si>
    <t>Set Audit Policy: Object Access: Certification Services to No Auditing. One method to achieve the recommended configuration via GP: Set the following UI path to No Auditing. 
Computer Configuration&gt;Windows  Settings&gt;Security  Settings&gt;Advanced Audit Policy Configuration&gt;Audit Policies&gt;Object Access&gt;Audit Policy: Object Access: Certification Services</t>
  </si>
  <si>
    <t>WIN8-057</t>
  </si>
  <si>
    <t>Set Audit Policy: Logon-Logoff: Special Logon to Success</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</si>
  <si>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</si>
  <si>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Logon-Logoff: Special Logon is set to Success.</t>
  </si>
  <si>
    <t>The security setting Audit Policy: Logon-Logoff: Special Logon is not set to Success.</t>
  </si>
  <si>
    <t>1.1.2.44</t>
  </si>
  <si>
    <t>To establish the recommended configuration via GP, set the following UI path to Success. 
Computer Configuration&gt;Windows Settings&gt;Security Settings&gt;Advanced Audit Policy Configuration&gt;Audit Policies&gt;Logon/Logoff&gt;Audit Policy: Logon-Logoff: Special Logon</t>
  </si>
  <si>
    <t>CCE-21798-4</t>
  </si>
  <si>
    <t>Set Audit Policy: Logon-Logoff: Special Logon to Success. One method to achieve the recommended configuration via GP: Set the following UI path to Success. 
Computer Configuration&gt;Windows  Settings&gt;Security  Settings&gt;Advanced Audit Policy Configuration&gt;Audit Policies&gt;Logon/Logoff&gt;Audit Policy: Logon-Logoff: Special Logon</t>
  </si>
  <si>
    <t>WIN8-058</t>
  </si>
  <si>
    <t>Set Audit Policy: Object Access: Handle Manipulation to No Auditing</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</si>
  <si>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</si>
  <si>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Handle Manipulation is set to No Auditing.</t>
  </si>
  <si>
    <t>The security setting Audit Policy: Object Access: Handle Manipulation is not set to No Auditing.</t>
  </si>
  <si>
    <t>1.1.2.45</t>
  </si>
  <si>
    <t>To establish the recommended configuration via GP, set the following UI path to No Auditing. 
Computer Configuration&gt;Windows Settings&gt;Security Settings&gt;Advanced Audit Policy Configuration&gt;Audit Policies&gt;Object Access&gt;Audit Policy: Object Access: Handle Manipulation</t>
  </si>
  <si>
    <t>CCE-22465-9</t>
  </si>
  <si>
    <t>Set Audit Policy: Object Access: Handle Manipulation to No Auditing. One method to achieve the recommended configuration via GP: Set the following UI path to No Auditing. 
Computer Configuration&gt;Windows  Settings&gt;Security  Settings&gt;Advanced Audit Policy Configuration&gt;Audit Policies&gt;Object Access&gt;Audit Policy: Object Access: Handle Manipulation</t>
  </si>
  <si>
    <t>WIN8-059</t>
  </si>
  <si>
    <t>Set Audit Policy: Object Access: Removable Storage to No Auditing</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</si>
  <si>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No Auditing.</t>
  </si>
  <si>
    <t>The security setting Audit Policy: Object Access: Removable Storage is set to No Auditing.</t>
  </si>
  <si>
    <t>The security setting Audit Policy: Object Access: Removable Storage is not set to No Auditing.</t>
  </si>
  <si>
    <t>1.1.2.46</t>
  </si>
  <si>
    <t>To establish the recommended configuration via GP, set the following UI path to No Auditing. 
Computer Configuration&gt;Windows Settings&gt;Security Settings&gt;Advanced Audit Policy Configuration&gt;Audit Policies&gt;Object Access&gt;Audit Policy: Object Access: Removable Storage</t>
  </si>
  <si>
    <t>CCE-21659-8</t>
  </si>
  <si>
    <t>Set Audit Policy: Object Access: Removable Storage to No Auditing. One method to achieve the recommended configuration via GP: Set the following UI path to No Auditing. 
Computer Configuration&gt;Windows  Settings&gt;Security  Settings&gt;Advanced Audit Policy Configuration&gt;Audit Policies&gt;Object Access&gt;Audit Policy: Object Access: Removable Storage</t>
  </si>
  <si>
    <t>WIN8-060</t>
  </si>
  <si>
    <t>Set Audit Policy: Logon-Logoff: IPsec Main Mode to No Auditing</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</si>
  <si>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</si>
  <si>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IPsec Main Mode is set to No Auditing.</t>
  </si>
  <si>
    <t>The security setting Audit Policy: Logon-Logoff: IPsec Main Mode is not set to No Auditing.</t>
  </si>
  <si>
    <t>1.1.2.47</t>
  </si>
  <si>
    <t>To establish the recommended configuration via GP, set the following UI path to No Auditing. 
Computer Configuration&gt;Windows Settings&gt;Security Settings&gt;Advanced Audit Policy Configuration&gt;Audit Policies&gt;Logon/Logoff&gt;Audit Policy: Logon-Logoff: IPsec Main Mode</t>
  </si>
  <si>
    <t>CCE-22378-4</t>
  </si>
  <si>
    <t>Set Audit Policy: Logon-Logoff: IPsec Main Mode to No Auditing. One method to achieve the recommended configuration via GP: Set the following UI path to No Auditing. 
Computer Configuration&gt;Windows  Settings&gt;Security  Settings&gt;Advanced Audit Policy Configuration&gt;Audit Policies&gt;Logon/Logoff&gt;Audit Policy: Logon-Logoff: IPsec Main Mode</t>
  </si>
  <si>
    <t>WIN8-061</t>
  </si>
  <si>
    <t>Set Audit Policy: Account Logon: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</si>
  <si>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</si>
  <si>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Account Logon: Credential Validation is set to Success and Failure.</t>
  </si>
  <si>
    <t>The security setting Audit Policy: Account Logon: Credential Validation is not set to Success and Failure.</t>
  </si>
  <si>
    <t>1.1.2.48</t>
  </si>
  <si>
    <t>To establish the recommended configuration via GP, set the following UI path to Success and Failure. 
Computer Configuration&gt;Windows Settings&gt;Security Settings&gt;Advanced Audit Policy Configuration&gt;Audit Policies&gt;Account Logon&gt;Audit Policy: Account Logon: Credential Validation</t>
  </si>
  <si>
    <t>CCE-23198-5</t>
  </si>
  <si>
    <t>Set Audit Policy: Account Logon: Credential Validation to Success and Failure. One method to achieve the recommended configuration via GP: Set the following UI path to Success and Failure. 
Computer Configuration&gt;Windows  Settings&gt;Security  Settings&gt;Advanced Audit Policy Configuration&gt;Audit Policies&gt;Account Logon&gt;Audit Policy: Account Logon: Credential Validation</t>
  </si>
  <si>
    <t>WIN8-062</t>
  </si>
  <si>
    <t>Set Audit Policy: Account Logon: Kerberos Service Ticket Operations to No Auditing</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</si>
  <si>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</si>
  <si>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Account Logon: Kerberos Service Ticket Operations is set to No Auditing.</t>
  </si>
  <si>
    <t>The security setting Audit Policy: Account Logon: Kerberos Service Ticket Operations is not set to No Auditing.</t>
  </si>
  <si>
    <t>1.1.2.49</t>
  </si>
  <si>
    <t>To establish the recommended configuration via GP, set the following UI path to No Auditing. 
Computer Configuration&gt;Windows Settings&gt;Security Settings&gt;Advanced Audit Policy Configuration&gt;Audit Policies&gt;Account Logon&gt;Audit Policy: Account Logon: Kerberos Service Ticket Operations</t>
  </si>
  <si>
    <t>CCE-23241-3</t>
  </si>
  <si>
    <t>Set Audit Policy: Account Logon: Kerberos Service Ticket Operations to No Auditing. One method to achieve the recommended configuration via GP: Set the following UI path to No Auditing. 
Computer Configuration&gt;Windows  Settings&gt;Security  Settings&gt;Advanced Audit Policy Configuration&gt;Audit Policies&gt;Account Logon&gt;Audit Policy: Account Logon: Kerberos Service Ticket Operations</t>
  </si>
  <si>
    <t>WIN8-063</t>
  </si>
  <si>
    <t>Set Audit Policy: Logon-Logoff: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</si>
  <si>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 The recommended state for this setting is: Success and Failure.</t>
  </si>
  <si>
    <t>The security setting Audit Policy: Logon-Logoff: Logon is set to Success and Failure.</t>
  </si>
  <si>
    <t>The security setting Audit Policy: Logon-Logoff: Logon is not set to Success and Failure.</t>
  </si>
  <si>
    <t>1.1.2.50</t>
  </si>
  <si>
    <t>To establish the recommended configuration via GP, set the following UI path to Success and Failure. 
Computer Configuration&gt;Windows Settings&gt;Security Settings&gt;Advanced Audit Policy Configuration&gt;Audit Policies&gt;Logon/Logoff&gt;Audit Policy: Logon-Logoff: Logon</t>
  </si>
  <si>
    <t>CCE-22438-6</t>
  </si>
  <si>
    <t>Set Audit Policy: Logon-Logoff: Logon to Success and Failure. One method to achieve the recommended configuration via GP: Set the following UI path to Success and Failure. 
Computer Configuration&gt;Windows  Settings&gt;Security  Settings&gt;Advanced Audit Policy Configuration&gt;Audit Policies&gt;Logon/Logoff&gt;Audit Policy: Logon-Logoff: Logon</t>
  </si>
  <si>
    <t>WIN8-064</t>
  </si>
  <si>
    <t>Set Audit Policy: Detailed Tracking: Process Creation to Success</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</si>
  <si>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</si>
  <si>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Detailed Tracking: Process Creation is set to Success.</t>
  </si>
  <si>
    <t>The security setting Audit Policy: Detailed Tracking: Process Creation is not set to Success.</t>
  </si>
  <si>
    <t>1.1.2.51</t>
  </si>
  <si>
    <t>To establish the recommended configuration via GP, set the following UI path to Success. 
Computer Configuration&gt;Windows Settings&gt;Security Settings&gt;Advanced Audit Policy Configuration&gt;Audit Policies&gt;Detailed Tracking&gt;Audit Policy: Detailed Tracking: Process Creation</t>
  </si>
  <si>
    <t>CCE-22905-4</t>
  </si>
  <si>
    <t>Set Audit Policy: Detailed Tracking: Process Creation to Success. One method to achieve the recommended configuration via GP: Set the following UI path to Success. 
Computer Configuration&gt;Windows  Settings&gt;Security  Settings&gt;Advanced Audit Policy Configuration&gt;Audit Policies&gt;Detailed Tracking&gt;Audit Policy: Detailed Tracking: Process Creation</t>
  </si>
  <si>
    <t>WIN8-065</t>
  </si>
  <si>
    <t>Set Audit Policy: Logon-Logoff: IPsec Extended Mode to No Auditing</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</si>
  <si>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</si>
  <si>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Logon-Logoff: IPsec Extended Mode is set to No Auditing.</t>
  </si>
  <si>
    <t>The security setting Audit Policy: Logon-Logoff: IPsec Extended Mode is not set to No Auditing.</t>
  </si>
  <si>
    <t>1.1.2.52</t>
  </si>
  <si>
    <t>To establish the recommended configuration via GP, set the following UI path to No Auditing. 
Computer Configuration&gt;Windows Settings&gt;Security Settings&gt;Advanced Audit Policy Configuration&gt;Audit Policies&gt;Logon/Logoff&gt;Audit Policy: Logon-Logoff: IPsec Extended Mode</t>
  </si>
  <si>
    <t>CCE-22902-1</t>
  </si>
  <si>
    <t>Set Audit Policy: Logon-Logoff: IPsec Extended Mode to No Auditing. One method to achieve the recommended configuration via GP: Set the following UI path to No Auditing. 
Computer Configuration&gt;Windows  Settings&gt;Security  Settings&gt;Advanced Audit Policy Configuration&gt;Audit Policies&gt;Logon/Logoff&gt;Audit Policy: Logon-Logoff: IPsec Extended Mode</t>
  </si>
  <si>
    <t>WIN8-066</t>
  </si>
  <si>
    <t>Set Audit Policy: Object Access: SAM to No Auditing</t>
  </si>
  <si>
    <t>This subcategory reports when SAM objects are accessed.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</si>
  <si>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SAM is set to No Auditing.</t>
  </si>
  <si>
    <t>The security setting Audit Policy: Object Access: SAM is not set to No Auditing.</t>
  </si>
  <si>
    <t>1.1.2.53</t>
  </si>
  <si>
    <t>To establish the recommended configuration via GP, set the following UI path to No Auditing. 
Computer Configuration&gt;Windows Settings&gt;Security Settings&gt;Advanced Audit Policy Configuration&gt;Audit Policies&gt;Object Access&gt;Audit Policy: Object Access: SAM</t>
  </si>
  <si>
    <t>CCE-22906-2</t>
  </si>
  <si>
    <t>Set Audit Policy: Object Access: SAM to No Auditing. One method to achieve the recommended configuration via GP: Set the following UI path to No Auditing. 
Computer Configuration&gt;Windows  Settings&gt;Security  Settings&gt;Advanced Audit Policy Configuration&gt;Audit Policies&gt;Object Access&gt;Audit Policy: Object Access: SAM</t>
  </si>
  <si>
    <t>WIN8-067</t>
  </si>
  <si>
    <t>Set Audit Policy: Object Access: File System to No Auditing</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</si>
  <si>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 The recommended state for this setting is: No Auditing.</t>
  </si>
  <si>
    <t>The security setting Audit Policy: Object Access: File System is set to No Auditing.</t>
  </si>
  <si>
    <t>The security setting Audit Policy: Object Access: File System is not set to No Auditing.</t>
  </si>
  <si>
    <t>1.1.2.54</t>
  </si>
  <si>
    <t>To establish the recommended configuration via GP, set the following UI path to No Auditing. 
Computer Configuration&gt;Windows Settings&gt;Security Settings&gt;Advanced Audit Policy Configuration&gt;Audit Policies&gt;Object Access&gt;Audit Policy: Object Access: File System</t>
  </si>
  <si>
    <t>CCE-22156-4</t>
  </si>
  <si>
    <t>Set Audit Policy: Object Access: File System to No Auditing. One method to achieve the recommended configuration via GP: Set the following UI path to No Auditing. 
Computer Configuration&gt;Windows  Settings&gt;Security  Settings&gt;Advanced Audit Policy Configuration&gt;Audit Policies&gt;Object Access&gt;Audit Policy: Object Access: File System</t>
  </si>
  <si>
    <t>WIN8-068</t>
  </si>
  <si>
    <t>Set Audit Policy: Policy Change: Authentication Policy Change to Success</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</si>
  <si>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 The recommended state for this setting is: Success.</t>
  </si>
  <si>
    <t>The security setting Audit Policy: Policy Change: Authentication Policy Change is set to Success.</t>
  </si>
  <si>
    <t>The security setting Audit Policy: Policy Change: Authentication Policy Change is not set to Success.</t>
  </si>
  <si>
    <t>1.1.2.55</t>
  </si>
  <si>
    <t>To establish the recommended configuration via GP, set the following UI path to Success. 
Computer Configuration&gt;Windows Settings&gt;Security Settings&gt;Advanced Audit Policy Configuration&gt;Audit Policies&gt;Policy Change&gt;Audit Policy: Policy Change: Authentication Policy Change</t>
  </si>
  <si>
    <t>CCE-23454-2</t>
  </si>
  <si>
    <t>Set Audit Policy: Policy Change: Authentication Policy Change to Success. One method to achieve the recommended configuration via GP: Set the following UI path to Success. 
Computer Configuration&gt;Windows  Settings&gt;Security  Settings&gt;Advanced Audit Policy Configuration&gt;Audit Policies&gt;Policy Change&gt;Audit Policy: Policy Change: Authentication Policy Change</t>
  </si>
  <si>
    <t>WIN8-069</t>
  </si>
  <si>
    <t>AC-3</t>
  </si>
  <si>
    <t>Access Enforcement</t>
  </si>
  <si>
    <t>Set Accounts: Block Microsoft accounts to Users can't add or log on with Microsoft accounts</t>
  </si>
  <si>
    <t>This policy setting prevents users from adding new Microsoft accounts on this computer.
If you select the "Users can't add Microsoft accounts" option, users will not be able to create new Microsoft accounts on this computer, switch a local account to a Microsoft account, or connect a domain account to a Microsoft account. This is the preferred option if you need to limit the use of Microsoft accounts in your enterprise.
If you select the "Users can't add or log on with Microsoft accounts" option, existing Microsoft account users will not be able to log on to Windows. Selecting this option might make it impossible for an existing administrator on this computer to log on and manage the system.
If you disable or do not configure this policy (recommended), users will be able to use Microsoft accounts with Windows. The recommended state for this setting is: Users can't add or log on with Microsoft accounts.</t>
  </si>
  <si>
    <t>Navigate to the UI Path articulated in the Remediation section and confirm it is set as prescribed. This group policy setting is backed by the following registry location:
	HKEY_LOCAL_MACHINESoftwareMicrosoftWindowsCurrentVersionPoliciesSystemNoConnectedUser</t>
  </si>
  <si>
    <t>The security setting Accounts: Block Microsoft accounts add or log on with Microsoft accounts is set to Users can't add or log on with Microsoft accounts.</t>
  </si>
  <si>
    <t>The security setting Accounts: Block Microsoft accounts add or log on with Microsoft accounts is not properly configured.</t>
  </si>
  <si>
    <t>HIA5</t>
  </si>
  <si>
    <t>HIA5: System does not properly control authentication process</t>
  </si>
  <si>
    <t>1.1.3.1</t>
  </si>
  <si>
    <t>1.1.3.1.1</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</si>
  <si>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</si>
  <si>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Configuration&gt;Windows Settings&gt;Security Settings&gt;Local Policies&gt;Security Options&gt;Accounts: Block Microsoft accounts</t>
  </si>
  <si>
    <t>Users will not be able to log onto the computer with their Microsoft account.</t>
  </si>
  <si>
    <t>CCE-21665-5</t>
  </si>
  <si>
    <t>Set Accounts: Block Microsoft accounts to Users can't add or log on with Microsoft accounts. One method to achieve the recommended configuration via GP: Set the following UI path to Users can't add or log on with Microsoft accounts.
Computer Configuration&gt;Windows  Settings&gt;Security  Settings&gt;Local Policies&gt;Security Options&gt;Accounts: Block Microsoft accounts</t>
  </si>
  <si>
    <t>WIN8-070</t>
  </si>
  <si>
    <t>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</si>
  <si>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t>
  </si>
  <si>
    <t>The Windows Policy Setting Accounts: Rename guest account is not set to guest.</t>
  </si>
  <si>
    <t>The Guest account has not been renamed.</t>
  </si>
  <si>
    <t>HAC27</t>
  </si>
  <si>
    <t>HAC27: Default accounts have not been disabled or renamed</t>
  </si>
  <si>
    <t>1.1.3.1.2</t>
  </si>
  <si>
    <t>The Guest account exists on all computers that run the Windows 2000, Windows Server 2003, or Windows XP Professional operating systems. If you rename this account. it is slightly more difficult for unauthorized persons to guess this privileged user name and password combination.</t>
  </si>
  <si>
    <t>To establish the recommended configuration via GP, set the following UI path to a name other than Guest.
Computer Configuration&gt;Windows Settings&gt;Security Settings&gt;Local Policies&gt;Security Options&gt;Accounts: Rename guest account</t>
  </si>
  <si>
    <t>There should be little impact, because the Guest account is disabled by default.</t>
  </si>
  <si>
    <t>CCE-21399-1</t>
  </si>
  <si>
    <t>Configure Accounts: Rename guest account. One method to achieve the recommended configuration via GP: Set the following UI path to a name other than Guest.
Computer Configuration&gt;Windows  Settings&gt;Security  Settings&gt;Local Policies&gt;Security Options&gt;Accounts: Rename guest account</t>
  </si>
  <si>
    <t>WIN8-071</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</si>
  <si>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</si>
  <si>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 The recommended state for this setting is: Disabled.</t>
  </si>
  <si>
    <t>The security setting Accounts: Administrator account status is set to Disabled.</t>
  </si>
  <si>
    <t>The security setting Accounts: Administrator account status is not disabled.</t>
  </si>
  <si>
    <t>1.1.3.1.3</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</si>
  <si>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</si>
  <si>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Configuration&gt;Windows Settings&gt;Security Settings&gt;Local Policies&gt;Security Options&gt;Accounts: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</si>
  <si>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</si>
  <si>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CCE-22297-6</t>
  </si>
  <si>
    <t>Set Accounts: Administrator account status to Disabled. One method to achieve the recommended configuration via GP: Set the following UI path to Disabled.
Computer Configuration&gt;Windows  Settings&gt;Security  Settings&gt;Local Policies&gt;Security Options&gt;Accounts: Administrator account status</t>
  </si>
  <si>
    <t>WIN8-072</t>
  </si>
  <si>
    <t>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</si>
  <si>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t>
  </si>
  <si>
    <t>The security setting Accounts: Rename administrator account is not set to Administrator or Admin (non standard).</t>
  </si>
  <si>
    <t xml:space="preserve">The administrator account has not been renamed.  </t>
  </si>
  <si>
    <t>1.1.3.1.4</t>
  </si>
  <si>
    <t>The Administrator account exists on all computers that run the Windows 2000, Windows Server 2003, or Windows XP Professional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</si>
  <si>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set the following UI path to a less common account name not associated with administration.
Computer Configuration&gt;Windows Settings&gt;Security Settings&gt;Local Policies&gt;Security Options&gt;Accounts: Rename administrator account</t>
  </si>
  <si>
    <t>You will have to inform users who are authorized to use this account of the new account name. (The guidance for this setting assumes that the Administrator account was not disabled, which was recommended earlier in this chapter.)</t>
  </si>
  <si>
    <t>CCE-22097-0</t>
  </si>
  <si>
    <t>Configure Accounts: Rename administrator account. One method to achieve the recommended configuration via GP: Set the following UI path to a less common account name not associated with administration.
Computer Configuration&gt;Windows  Settings&gt;Security  Settings&gt;Local Policies&gt;Security Options&gt;Accounts: Rename administrator account</t>
  </si>
  <si>
    <t>WIN8-073</t>
  </si>
  <si>
    <t>Set Accounts: Guest account status to Disabled</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</si>
  <si>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 The recommended state for this setting is: Disabled.</t>
  </si>
  <si>
    <t>The security setting Accounts: Guest account status is set to Disabled.</t>
  </si>
  <si>
    <t>The security setting Accounts: Guest account status is not disabled.</t>
  </si>
  <si>
    <t>HAC59</t>
  </si>
  <si>
    <t>HAC59: The guest account has improper access to data and/or resources</t>
  </si>
  <si>
    <t>1.1.3.1.5</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</si>
  <si>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</si>
  <si>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Configuration&gt;Windows Settings&gt;Security Settings&gt;Local Policies&gt;Security Options&gt;Accounts: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</si>
  <si>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Server(tm) 2003.</t>
  </si>
  <si>
    <t>CCE-22548-2</t>
  </si>
  <si>
    <t xml:space="preserve"> Set Accounts: Guest account status to Disabled. One method to achieve the recommended configuration via GP: Set the following UI path to Disabled.
Computer Configuration&gt;Windows  Settings&gt;Security  Settings&gt;Local Policies&gt;Security Options&gt;Accounts: Guest account status</t>
  </si>
  <si>
    <t>WIN8-074</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</si>
  <si>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</si>
  <si>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</si>
  <si>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HKEY_LOCAL_MACHINESystemCurrentControlSetControlLsaLimitBlankPasswordUse</t>
  </si>
  <si>
    <t>The security setting Accounts: Limit local account use of blank passwords to console logon only is set to Enabled.</t>
  </si>
  <si>
    <t>The security setting Accounts: Limit local account use of blank passwords to console logon only is not enabled.</t>
  </si>
  <si>
    <t>HCM45</t>
  </si>
  <si>
    <t>HCM45: System configuration provides additional attack surface</t>
  </si>
  <si>
    <t>1.1.3.1.6</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</si>
  <si>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</si>
  <si>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Configuration&gt;Windows Settings&gt;Security Settings&gt;Local Policies&gt;Security Options&gt;Accounts: Limit local account use of blank passwords to console logon only</t>
  </si>
  <si>
    <t>None. This is the default configuration.</t>
  </si>
  <si>
    <t>CCE-23264-5</t>
  </si>
  <si>
    <t>Set Accounts: Limit local account use of blank passwords to console logon only to Enabled. One method to achieve the recommended configuration via GP: Set the following UI path to Enabled.
Computer Configuration&gt;Windows  Settings&gt;Security  Settings&gt;Local Policies&gt;Security Options&gt;Accounts: Limit local account use of blank passwords to console logon only</t>
  </si>
  <si>
    <t>WIN8-075</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</si>
  <si>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</si>
  <si>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</si>
  <si>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HKEY_LOCAL_MACHINESystemCurrentControlSetControlLsacrashonauditfail</t>
  </si>
  <si>
    <t>The security setting Audit: Shut down system immediately if unable to log security audits is set to Disabled.</t>
  </si>
  <si>
    <t>The security setting Audit: Shut down system immediately if unable to log security audits is not disabled.</t>
  </si>
  <si>
    <t>HAU25</t>
  </si>
  <si>
    <t>HAU25: Audit processing failures are not properly reported and responded to</t>
  </si>
  <si>
    <t>1.1.3.2</t>
  </si>
  <si>
    <t>1.1.3.2.1</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</si>
  <si>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</si>
  <si>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Configuration&gt;Windows Settings&gt;Security Settings&gt;Local Policies&gt;Security Options&gt;Audit: Shut down system immediately if unable to log security audits</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</si>
  <si>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</si>
  <si>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CCE-22303-2</t>
  </si>
  <si>
    <t>Set Audit: Shut down system immediately if unable to log security audits to Disabled. One method to achieve the recommended configuration via GP: Set the following UI path to Disabled.
Computer Configuration&gt;Windows  Settings&gt;Security  Settings&gt;Local Policies&gt;Security Options&gt;Audit: Shut down system immediately if unable to log security audits</t>
  </si>
  <si>
    <t>WIN8-076</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</si>
  <si>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</si>
  <si>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</si>
  <si>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HKEY_LOCAL_MACHINESystemCurrentControlSetControlLsascenoapplylegacyauditpolicy</t>
  </si>
  <si>
    <t>The security setting Audit: Force audit policy subcategory settings (Windows Vista or later) to override audit policy category settings is set to Enabled.</t>
  </si>
  <si>
    <t>The security setting Audit: Force audit policy subcategory settings (Windows Vista or later) to override audit policy category settings is not enabled.</t>
  </si>
  <si>
    <t>1.1.3.2.2</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</si>
  <si>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</si>
  <si>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Configuration&gt;Windows Settings&gt;Security Settings&gt;Local Policies&gt;Security Options&gt;Audit: Force audit policy subcategory settings (Windows Vista or later) to over&gt;Ride audit policy category settings</t>
  </si>
  <si>
    <t>The individual audit policy subcategories that are available in Windows Vista are not exposed in the interface of Group Policy tools. Administrators can deploy a custom audit policy that applies detailed security auditing settings to Windows Vista-based client computers in a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</si>
  <si>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CCE-22973-2</t>
  </si>
  <si>
    <t>Set Audit: Force audit policy subcategory  Settings (Windows Vista or later) to override audit policy category  Settings to Enabled. One method to achieve the recommended configuration via GP: Set the following UI path to Enabled.
Computer Configuration&gt;Windows  Settings&gt;Security  Settings&gt;Local Policies&gt;Security Options&gt;Audit: Force audit policy subcategory  Settings (Windows Vista or later) to over&gt;Ride audit policy category  Settings</t>
  </si>
  <si>
    <t>WIN8-077</t>
  </si>
  <si>
    <t>Set Devices: Allowed to format and eject removable media to Administrators and Interactive Users</t>
  </si>
  <si>
    <t>This policy setting determines who is allowed to format and eject removable media. You can use this policy setting to prevent unauthorized users from removing data on one computer to access it on another computer on which they have local administrator privileges. The recommended state for this setting is: Administrators and Interactive Users.</t>
  </si>
  <si>
    <t>Navigate to the UI Path articulated in the Remediation section and confirm it is set as prescribed. This group policy setting is backed by the following registry location:
	HKEY_LOCAL_MACHINESoftwareMicrosoftWindows NTCurrentVersionWinlogonAllocateDASD</t>
  </si>
  <si>
    <t>The security setting Devices: Allowed to format and eject removable media is set to Administrators and Interactive Users.</t>
  </si>
  <si>
    <t>The security setting Devices: Allowed to format and eject removable media is not set to Administrators and Interactive Users.</t>
  </si>
  <si>
    <t>HAC61</t>
  </si>
  <si>
    <t>HAC61: User rights and permissions are not adequately configured</t>
  </si>
  <si>
    <t>1.1.3.4</t>
  </si>
  <si>
    <t>1.1.3.4.3</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</si>
  <si>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</si>
  <si>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and Interactive Users.
Computer Configuration&gt;Windows Settings&gt;Security Settings&gt;Local Policies&gt;Security Options&gt;Devices: Allowed to format and eject removable media</t>
  </si>
  <si>
    <t>Only Administrators will be able to format and eject removable media. If users are in the habit of using removable media for file transfers and storage, they will need to be informed of the change in policy.</t>
  </si>
  <si>
    <t>CCE-23193-6</t>
  </si>
  <si>
    <t>Set Devices: Allowed to format and eject removable media to Administrators and Interactive Users. One method to achieve the recommended configuration via GP: Set the following UI path to Administrators and Interactive Users.
Computer Configuration&gt;Windows  Settings&gt;Security  Settings&gt;Local Policies&gt;Security Options&gt;Devices: Allowed to format and eject removable media</t>
  </si>
  <si>
    <t>WIN8-078</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</si>
  <si>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</si>
  <si>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</si>
  <si>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HKEY_LOCAL_MACHINESystemCurrentControlSetServicesNetlogonParametersrequirestrongkey</t>
  </si>
  <si>
    <t>The security setting Domain member: Require strong (Windows 2000 or later) session key is set to Enabled.</t>
  </si>
  <si>
    <t>The security setting Domain member: Require strong (Windows 2000 or later) session key is not enabled.</t>
  </si>
  <si>
    <t>1.1.3.5</t>
  </si>
  <si>
    <t>1.1.3.5.1</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</si>
  <si>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</si>
  <si>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Configuration&gt;Windows Settings&gt;Security Settings&gt;Local Policies&gt;Security Options&gt;Domain member: Require strong (Windows 2000 or later) session key</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</si>
  <si>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</si>
  <si>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CCE-23007-8</t>
  </si>
  <si>
    <t>Set Domain member: Require strong (Windows 2000 or later) session key to Enabled. One method to achieve the recommended configuration via GP: Set the following UI path to Enabled.
Computer Configuration&gt;Windows  Settings&gt;Security  Settings&gt;Local Policies&gt;Security Options&gt;Domain member: Require strong (Windows 2000 or later) session key</t>
  </si>
  <si>
    <t>WIN8-079</t>
  </si>
  <si>
    <t>SC-8</t>
  </si>
  <si>
    <t>Transmission Confidentiality and Integrity</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</si>
  <si>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</si>
  <si>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</si>
  <si>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HKEY_LOCAL_MACHINESystemCurrentControlSetServicesNetlogonParameterssignsecurechannel</t>
  </si>
  <si>
    <t>The security setting Domain member: Digitally sign secure channel data (when possible) is set to Enabled.</t>
  </si>
  <si>
    <t>The security setting Domain member: Digitally sign secure channel data (when possible) is not enabled.</t>
  </si>
  <si>
    <t>HPW11</t>
  </si>
  <si>
    <t>HPW11: Password transmission does not use strong cryptography</t>
  </si>
  <si>
    <t>1.1.3.5.2</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</si>
  <si>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</si>
  <si>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establish the recommended configuration via GP, set the following UI path to Enabled.
Computer Configuration&gt;Windows Settings&gt;Security Settings&gt;Local Policies&gt;Security Options&gt;Domain member: Digitally sign secure channel data (when possible)</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</si>
  <si>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</si>
  <si>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CCE-22386-7</t>
  </si>
  <si>
    <t>Set Domain member: Digitally sign secure channel data (when possible) to Enabled. One method to achieve the recommended configuration via GP: Set the following UI path to Enabled.
Computer Configuration&gt;Windows  Settings&gt;Security  Settings&gt;Local Policies&gt;Security Options&gt;Domain member: Digitally sign secure channel data (when possible)</t>
  </si>
  <si>
    <t>WIN8-080</t>
  </si>
  <si>
    <t>Set Domain member: Digitally encrypt secure channel data (when possible) to Enabled</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</si>
  <si>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</si>
  <si>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HKEY_LOCAL_MACHINESystemCurrentControlSetServicesNetlogonParameterssealsecurechannel</t>
  </si>
  <si>
    <t>The security setting Domain member: Digitally encrypt secure channel data (when possible) is set to Enabled.</t>
  </si>
  <si>
    <t>The security setting Domain member: Digitally encrypt secure channel data (when possible) is not enabled.</t>
  </si>
  <si>
    <t>1.1.3.5.3</t>
  </si>
  <si>
    <t>When a Windows Server 2003, Windows XP, Windows 2000, or Windows NT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</si>
  <si>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To establish the recommended configuration via GP, set the following UI path to Enabled.
Computer Configuration&gt;Windows Settings&gt;Security Settings&gt;Local Policies&gt;Security Options&gt;Domain member: Digitally encrypt secure channel data (when possible)</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</si>
  <si>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t>
  </si>
  <si>
    <t>CCE-22611-8</t>
  </si>
  <si>
    <t>Set Domain member: Digitally encrypt secure channel data (when possible) to Enabled. One method to achieve the recommended configuration via GP: Set the following UI path to Enabled.
Computer Configuration&gt;Windows  Settings&gt;Security  Settings&gt;Local Policies&gt;Security Options&gt;Domain member: Digitally encrypt secure channel data (when possible)</t>
  </si>
  <si>
    <t>WIN8-081</t>
  </si>
  <si>
    <t>Set Domain member: Maximum machine account password age to 30 or fewer day(s)</t>
  </si>
  <si>
    <t>This policy setting determines the maximum allowable age for a computer account password. By default, domain members automatically change their domain passwords every 30 days. If you increase this interval significantly or set it to 0 so that the computers no longer change their passwords, an attacker would have more time to undertake a brute force attack against one of the computer accounts. The recommended state for this setting is: 30 or fewer day(s).</t>
  </si>
  <si>
    <t>The security setting Domain member: Maximum machine account password age is set to 30 or fewer day(s).</t>
  </si>
  <si>
    <t>The security setting Domain member: Maximum machine account password age is not set to 30 or fewer day(s).</t>
  </si>
  <si>
    <t>1.1.3.5.4</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</si>
  <si>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</si>
  <si>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To establish the recommended configuration via GP, set the following UI path to 30 or fewer day(s).
Computer Configuration&gt;Windows Settings&gt;Security Settings&gt;Local Policies&gt;Security Options&gt;Domain member: Maximum machine account password age</t>
  </si>
  <si>
    <t>CCE-21621-8</t>
  </si>
  <si>
    <t>Set Domain member: Maximum machine account password age to 30 or fewer day(s). One method to achieve the recommended configuration via GP: Set the following UI path to 30 or fewer day(s).
Computer Configuration&gt;Windows  Settings&gt;Security  Settings&gt;Local Policies&gt;Security Options&gt;Domain member: Maximum machine account password age</t>
  </si>
  <si>
    <t>WIN8-082</t>
  </si>
  <si>
    <t>Set Domain member: Digitally encrypt or sign secure channel data (always) to Enabled</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</si>
  <si>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</si>
  <si>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HKEY_LOCAL_MACHINESystemCurrentControlSetServicesNetlogonParametersrequiresignorseal</t>
  </si>
  <si>
    <t>The security setting Domain member: Digitally encrypt or sign secure channel data (always) is set to Enabled.</t>
  </si>
  <si>
    <t>The security setting Domain member: Digitally encrypt or sign secure channel data (always) is not enabled.</t>
  </si>
  <si>
    <t>1.1.3.5.5</t>
  </si>
  <si>
    <t>To establish the recommended configuration via GP, set the following UI path to Enabled.
Computer Configuration&gt;Windows Settings&gt;Security Settings&gt;Local Policies&gt;Security Options&gt;Domain member: Digitally encrypt or sign secure channel data (always)</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</si>
  <si>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
	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</si>
  <si>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CCE-22707-4</t>
  </si>
  <si>
    <t>Set Domain member: Digitally encrypt or sign secure channel data (always) to Enabled. One method to achieve the recommended configuration via GP: Set the following UI path to Enabled.
Computer Configuration&gt;Windows  Settings&gt;Security  Settings&gt;Local Policies&gt;Security Options&gt;Domain member: Digitally encrypt or sign secure channel data (always)</t>
  </si>
  <si>
    <t>WIN8-083</t>
  </si>
  <si>
    <t>Set Domain member: Disable machine account password changes to Disabled</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</si>
  <si>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 The recommended state for this setting is: Disabled.</t>
  </si>
  <si>
    <t>Navigate to the UI Path articulated in the Remediation section and confirm it is set as prescribed. This group policy setting is backed by the following registry location:
	HKEY_LOCAL_MACHINESystemCurrentControlSetServicesNetlogonParametersdisablepasswordchange</t>
  </si>
  <si>
    <t>The security setting Domain member: Disable machine account password changes is set to Disabled.</t>
  </si>
  <si>
    <t>The security setting Domain member: Disable machine account password changes is not disabled.</t>
  </si>
  <si>
    <t>1.1.3.5.6</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</si>
  <si>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</si>
  <si>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Configuration&gt;Windows Settings&gt;Security Settings&gt;Local Policies&gt;Security Options&gt;Domain member: Disable machine account password changes</t>
  </si>
  <si>
    <t>CCE-22359-4</t>
  </si>
  <si>
    <t>Set Domain member: Disable machine account password changes to Disabled. One method to achieve the recommended configuration via GP: Set the following UI path to Disabled.
Computer Configuration&gt;Windows  Settings&gt;Security  Settings&gt;Local Policies&gt;Security Options&gt;Domain member: Disable machine account password changes</t>
  </si>
  <si>
    <t>WIN8-084</t>
  </si>
  <si>
    <t>Set Interactive logon: Machine account lockout threshold to 3 or fewer invalid logon attempts</t>
  </si>
  <si>
    <t>The machine lockout policy is enforced only on those machines that have Bitlocker enabled for protecting OS volumes. Please ensure that appropriate recovery password backup policies are enabled.
This security setting determines the number of failed logon attempts that causes the machine to be locked out. A locked out machine can only be recovered by providing recovery key at console. You can set the value between 1 and 999 failed logon attempts. If you set the value to 0, the machine will never be locked out. Values from 1 to 3 will be interpreted as 4.
Failed password attempts against workstations or member servers that have been locked using either CTRL+ALT+DELETE or password protected screen savers counts as failed logon attempts.
The machine lockout policy is enforced only on those machines that have Bitlocker enabled for protecting OS volumes. Please ensure that the appropriate recovery password backup policies are enabled. The recommended state for this setting is: 10 or fewer invalid logon attempts.</t>
  </si>
  <si>
    <t>Navigate to the UI Path articulated in the Remediation section and confirm it is set as prescribed. This group policy setting is backed by the following registry location:
	HKEY_LOCAL_MACHINESoftwareMicrosoftWindowsCurrentVersionPoliciesSystemMaxDevicePasswordFailedAttempts</t>
  </si>
  <si>
    <t>The security setting Interactive logon: Machine account lockout threshold is set to 3 or fewer invalid logon attempts.</t>
  </si>
  <si>
    <t>The security setting Interactive logon: Machine account lockout threshold is not set to 3.</t>
  </si>
  <si>
    <t>1.1.3.6</t>
  </si>
  <si>
    <t>1.1.3.6.1</t>
  </si>
  <si>
    <t>This policy setting determines the number of failed logon attempts before a lock occurs. Authorized users can lock themselves out of the computer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machine lockout feature. There are two options to consider for this policy setting.
* Configure the value for Machine lockout threshold to 0 to ensure that accounts will not be locked out. This setting value will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 The second option is:
* Configure the value for Machine lockout threshold to a value that provides users with the ability to mistype their password several times, but locks out the account if a brute force password attack occurs. This configuration will prevent accidental account lockouts and reduce help desk calls.</t>
  </si>
  <si>
    <t>To establish the recommended configuration via GP, set the following UI path to 3 or fewer invalid logon attempts.
Computer Configuration&gt;Windows Settings&gt;Security Settings&gt;Local Policies&gt;Security Options&gt;Interactive logon: Machine account lockout threshold</t>
  </si>
  <si>
    <t>Because vulnerabilities can exist when this value is configured as well as when it is not configured, two distinct countermeasures are defined. Any organization should weigh the choice between the two based on their identified threats and the risks that they want to mitigate. The two countermeasure options are:
* Configure the Machine Lockout Threshold setting to 0. This configuration ensures that accounts will not be locked out, and also helps reduce help desk calls because users cannot accidentally lock themselves out of their accounts. Because it will not prevent a brute force attack, this configuration should only be chosen if both of the following criteria are explicitly met:
* The password policy requires all users to have complex passwords of 8 or more characters.
* A robust audit mechanism is in place to alert administrators when a series of failed logons occur in the environment.
* Configure the Machine Lockout Threshold setting to a sufficiently high value to provide users with the ability to accidentally mistype their password several times before the machine is locked, but ensure that a brute force password attack will still lock the account. A good recommendation for such a configuration is 50 invalid logon attempts, which will prevent accidental account lockouts and reduce the number of help desk calls. This option is recommended if your organization does not have complex password requirements and an audit policy that alerts administrators to a series of failed logon attempts.</t>
  </si>
  <si>
    <t>CCE-22731-4</t>
  </si>
  <si>
    <t>Set Interactive logon: Machine account lockout threshold to 3 or fewer invalid logon attempts. One method to achieve the recommended configuration via GP: Set the following UI path to 3 or fewer invalid logon attempts.
Computer Configuration&gt;Windows  Settings&gt;Security  Settings&gt;Local Policies&gt;Security Options&gt;Interactive logon: Machine account lockout threshold</t>
  </si>
  <si>
    <t>WIN8-085</t>
  </si>
  <si>
    <t>Set startup (minutes) to 10 or more minute(s)</t>
  </si>
  <si>
    <t>This policy setting determines the amount of time before previously scheduled Automatic Update installations will proceed after system startup. If you configure this policy setting to Enabled, a previously scheduled installation will begin after a specified number of minutes when you next start the computer. If you configure this policy setting to Disabled or Not configured, previously scheduled installations will occur during the next regularly scheduled installation time.
Note: This policy setting only works when Automatic Updates is configured to perform scheduled update installations. If the Configure Automatic Updates setting is Disabled, the Reschedule Automatic Updates scheduled installations setting has no effect. You can enable the latter two settings to ensure that previously missed installations will be scheduled to install each time the computer restarts. The recommended state for this setting is: '10 or more minute(s)'.</t>
  </si>
  <si>
    <t>Navigate to the UI Path articulated in the Remediation section and confirm it is set as prescribed. This group policy setting is backed by the following registry location:
	HKEY_LOCAL_MACHINESoftwarePoliciesMicrosoftWindowsWindowsUpdateAURescheduleWaitTime</t>
  </si>
  <si>
    <t>The security setting startup (minutes) is set to 10 or more minute(s).</t>
  </si>
  <si>
    <t>The security setting startup (minutes) is not set to 10 or more minute(s).</t>
  </si>
  <si>
    <t>HSI14</t>
  </si>
  <si>
    <t>1.1.3.6.3</t>
  </si>
  <si>
    <t>If Automatic Updates is not forced to wait a few minutes after a restart, computers in your environment might not have enough time to completely start all of their applications and services. If you specify enough time after a restart, new update installations should not conflict with the computer's startup procedures.</t>
  </si>
  <si>
    <t>To establish the recommended configuration via GP, set the following UI path to '10 or more minute(s)'. 
Computer Configuration&gt;Administrative Templates&gt;Windows Components&gt;Windows Update&gt;Reschedule Automatic Updates scheduled installations: startup (minutes)</t>
  </si>
  <si>
    <t>Automatic Updates will not start until 10 minutes after the computer restarts.</t>
  </si>
  <si>
    <t>Set startup (minutes) to 10 or more minute(s). One method to achieve the recommended configuration via GP: Set the following UI path to '10 or more minute(s)'. 
Computer Configuration&gt;Administrative Templates&gt;Windows Components&gt;Windows Update&gt;Reschedule Automatic Updates scheduled installations: startup (minutes)</t>
  </si>
  <si>
    <t>WIN8-086</t>
  </si>
  <si>
    <t>AC-2</t>
  </si>
  <si>
    <t>Account Management</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</si>
  <si>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</si>
  <si>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</si>
  <si>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</si>
  <si>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The security setting Interactive logon: Do not display last user name is set to Enabled.</t>
  </si>
  <si>
    <t>The security setting Interactive logon: Do not display last user name is not enabled.</t>
  </si>
  <si>
    <t>1.1.3.6.4</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</si>
  <si>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</si>
  <si>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Configuration&gt;Windows Settings&gt;Security Settings&gt;Local Policies&gt;Security Options&gt;Interactive logon: Do not display last user name</t>
  </si>
  <si>
    <t>Users will not see their user name or domain name when unlocking their computer, they will have to enter that information.</t>
  </si>
  <si>
    <t>CCE-22615-9</t>
  </si>
  <si>
    <t>Set Interactive logon: Do not display last user name to Enabled. One method to achieve the recommended configuration via GP: Set the following UI path to Enabled.
Computer Configuration&gt;Windows  Settings&gt;Security  Settings&gt;Local Policies&gt;Security Options&gt;Interactive logon: Do not display last user name</t>
  </si>
  <si>
    <t>WIN8-087</t>
  </si>
  <si>
    <t>Set Interactive logon: Number of previous logons to cache (in case domain controller is not available) to 2 or fewer logon(s)</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</si>
  <si>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 The recommended state for this setting is: 4 or fewer logon(s).</t>
  </si>
  <si>
    <t>Navigate to the UI Path articulated in the Remediation section and confirm it is set as prescribed. This group policy setting is backed by the following registry location:
	HKEY_LOCAL_MACHINESoftwareMicrosoftWindows NTCurrentVersionWinlogoncachedlogonscount</t>
  </si>
  <si>
    <t>The security setting Interactive logon: Number of previous logons to cache (in case domain controller is not available) is set to 2 or fewer logon(s).</t>
  </si>
  <si>
    <t>The security setting Interactive logon: Number of previous logons to cache (in case domain controller is not available) is not set to 2 or fewer logon(s).</t>
  </si>
  <si>
    <t>HPW10</t>
  </si>
  <si>
    <t>HPW10: Passwords are allowed to be stored</t>
  </si>
  <si>
    <t>1.1.3.6.5</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</si>
  <si>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</si>
  <si>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To establish the recommended configuration via GP, set the following UI path to 2 or fewer logon(s).
Computer Configuration&gt;Windows Settings&gt;Security Settings&gt;Local Policies&gt;Security Options&gt;Interactive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</si>
  <si>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2 means that the user's logon information will still be in the cache, even if a member of the IT department has recently logged on to their computer to perform system maintenance. This method allows users to log on to their computers when they are not connected to the organization's network.</t>
  </si>
  <si>
    <t>CCE-22102-8</t>
  </si>
  <si>
    <t>Set Interactive logon: Number of previous logons to cache (in case domain controller is not available) to 2 or fewer logon(s). One method to achieve the recommended configuration via GP: Set the following UI path to 2 or fewer logon(s).
Computer Configuration&gt;Windows  Settings&gt;Security  Settings&gt;Local Policies&gt;Security Options&gt;Interactive logon: Number of previous logons to cache (in case domain Controller is not available)</t>
  </si>
  <si>
    <t>WIN8-088</t>
  </si>
  <si>
    <t>Set Interactive logon: Require Domain Controller authentication to unlock workstation to Disabled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</si>
  <si>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</si>
  <si>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NTCurrentVersionWinlogonForceUnlockLogon</t>
  </si>
  <si>
    <t>The security setting Interactive logon: Require Domain Controller authentication to unlock workstation is set to Disabled.</t>
  </si>
  <si>
    <t>The security setting Interactive logon: Require Domain Controller authentication to unlock workstation is not disabled.</t>
  </si>
  <si>
    <t>HCM48</t>
  </si>
  <si>
    <t>1.1.3.6.6</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</si>
  <si>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</si>
  <si>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To establish the recommended configuration via GP, set the following UI path to Disabled.
Computer Configuration&gt;Windows Settings&gt;Security Settings&gt;Local Policies&gt;Security Options&gt;Interactive logon: Require Domain Controller authentication to unlock workstation</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</si>
  <si>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</si>
  <si>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CCE-23063-1</t>
  </si>
  <si>
    <t>Set Interactive logon: Require Domain Controller authentication to unlock workstation to Disabled. One method to achieve the recommended configuration via GP: Set the following UI path to Disabled.
Computer Configuration&gt;Windows  Settings&gt;Security  Settings&gt;Local Policies&gt;Security Options&gt;Interactive logon: Require Domain Controller authentication to unlock workstation</t>
  </si>
  <si>
    <t>WIN8-089</t>
  </si>
  <si>
    <t>Set Interactive logon: Prompt user to change password before expiration to 14 or more day(s)</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</si>
  <si>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or more day(s).</t>
  </si>
  <si>
    <t>Navigate to the UI Path articulated in the Remediation section and confirm it is set as prescribed. This group policy setting is backed by the following registry location:
	HKEY_LOCAL_MACHINESoftwareMicrosoftWindows NTCurrentVersionWinlogonpasswordexpirywarning</t>
  </si>
  <si>
    <t>The security setting Interactive logon: Prompt user to change password before expiration is set to 14 or more day(s).</t>
  </si>
  <si>
    <t>The security setting Interactive logon: Prompt user to change password before expiration is not set to 14 or more day(s).</t>
  </si>
  <si>
    <t>HPW7</t>
  </si>
  <si>
    <t>HPW7: Password change notification is not sufficient</t>
  </si>
  <si>
    <t>1.1.3.6.7</t>
  </si>
  <si>
    <t>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</si>
  <si>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14 or more day(s).
Computer Configuration&gt;Windows Settings&gt;Security Settings&gt;Local Policies&gt;Security Options&gt;Interactive logon: Prompt user to change password before expiration</t>
  </si>
  <si>
    <t>Users will see a dialog box prompt to change their password each time that they log on to the domain when their password is configured to expire in 14 or fewer days.</t>
  </si>
  <si>
    <t>CCE-21892-5</t>
  </si>
  <si>
    <t>Set Interactive logon: Prompt user to change password before expiration to 14 or more day(s). One method to achieve the recommended configuration via GP: Set the following UI path to 14 or more day(s).
Computer Configuration&gt;Windows  Settings&gt;Security  Settings&gt;Local Policies&gt;Security Options&gt;Interactive logon: Prompt user to change password before expiration</t>
  </si>
  <si>
    <t>WIN8-090</t>
  </si>
  <si>
    <t>Set Interactive logon: Do not require CTRL+ALT+DEL to Disabled</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</si>
  <si>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</si>
  <si>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HKEY_LOCAL_MACHINESoftwareMicrosoftWindowsCurrentVersionPoliciesSystemDisableCAD</t>
  </si>
  <si>
    <t>The security setting Interactive logon: Do not require CTRL+ALT+DEL is set to Disabled.</t>
  </si>
  <si>
    <t>The security setting Interactive logon: Do not require CTRL+ALT+DEL is not disabled.</t>
  </si>
  <si>
    <t>1.1.3.6.8</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</si>
  <si>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</si>
  <si>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Configuration&gt;Windows Settings&gt;Security Settings&gt;Local Policies&gt;Security Options&gt;Interactive logon: Do not require CTRL+ALT+DEL</t>
  </si>
  <si>
    <t>Unless they use a smart card to log on, users will have to simultaneously press three keys before the logon dialog box will display.</t>
  </si>
  <si>
    <t>CCE-23522-6</t>
  </si>
  <si>
    <t>Set Interactive logon: Do not require CTRL+ALT+DEL to Disabled. One method to achieve the recommended configuration via GP: Set the following UI path to Disabled.
Computer Configuration&gt;Windows  Settings&gt;Security  Settings&gt;Local Policies&gt;Security Options&gt;Interactive logon: Do not require CTRL+ALT+DEL</t>
  </si>
  <si>
    <t>WIN8-091</t>
  </si>
  <si>
    <t xml:space="preserve">AC-8
</t>
  </si>
  <si>
    <t>System Use Notification</t>
  </si>
  <si>
    <t>Configure Interactive logon: Message text for users attempting to log on</t>
  </si>
  <si>
    <t>This policy setting specifies a text message that displays to users when they log on. Set the following group policy to a value that is consistent with the security and operational requirements of your organization.</t>
  </si>
  <si>
    <t>Navigate to the UI Path articulated in the Remediation section and confirm it is set as prescribed. This group policy setting is backed by the following registry location:
HKEY_LOCAL_MACHINE&gt;Software&gt;Microsoft&gt;Windows&gt;CurrentVersion&gt;Policies&gt;System&gt;LegalNoticeText</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</si>
  <si>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</si>
  <si>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</si>
  <si>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</si>
  <si>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</si>
  <si>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</si>
  <si>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1.1.3.6.9</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</si>
  <si>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</si>
  <si>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implement the recommended configuration state, set the following GP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Exhibit 8 for examples
Computer Configuration&gt;Windows Settings&gt;Security Settings&gt;Local Policies&gt;Security Options&gt;Interactive logon: Message text for users attempting to log on</t>
  </si>
  <si>
    <t>Users will see a message in a dialog box before they can log on to the server console.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t>
  </si>
  <si>
    <t>CCE-23427-8</t>
  </si>
  <si>
    <t>Configure Interactive logon: Message text for users attempting to log on.  To implement the recommended configuration state,  Set the following GP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Computer Configuration&gt;Windows  Settings&gt;Security  Settings&gt;Local Policies&gt;Security Options&gt;Interactive logon: Message text for users attempting to log on</t>
  </si>
  <si>
    <t>WIN8-092</t>
  </si>
  <si>
    <t>Set Interactive logon: Machine inactivity limit to 900 or fewer seconds</t>
  </si>
  <si>
    <t>Windows notices inactivity of a logon session, and if the amount of inactive time exceeds the inactivity limit, then the screen saver will run, locking the session. The recommended state for this setting is: 900 or fewer seconds.</t>
  </si>
  <si>
    <t>Navigate to the UI Path articulated in the Remediation section and confirm it is set as prescribed. This group policy setting is backed by the following registry location:
	HKEY_LOCAL_MACHINESoftwareMicrosoftWindowsCurrentVersionPoliciesSystemInactivityTimeoutSecs</t>
  </si>
  <si>
    <t>The security setting Interactive logon: Machine inactivity limit is set to 900 or fewer seconds.</t>
  </si>
  <si>
    <t>The security setting Interactive logon: Machine inactivity limit is not set to 900 or fewer seconds.</t>
  </si>
  <si>
    <t>HAC2</t>
  </si>
  <si>
    <t>HAC2: User sessions do not lock after the Publication 1075 required timeframe</t>
  </si>
  <si>
    <t>1.1.3.6.10</t>
  </si>
  <si>
    <t>If a user forgets to lock their computer when they walk away its possible that a passerby will hijack it.</t>
  </si>
  <si>
    <t>To establish the recommended configuration via GP, set the following UI path to 900 or fewer seconds.
Computer Configuration&gt;Windows Settings&gt;Security Settings&gt;Local Policies&gt;Security Options&gt;Interactive logon: Machine inactivity limit</t>
  </si>
  <si>
    <t>The screen saver will automatically activate when the computer has been unattended for the amount of time specified. The impact should be minimal since the screen saver is enabled by default.</t>
  </si>
  <si>
    <t>CCE-21920-4</t>
  </si>
  <si>
    <t>Set Interactive logon: Machine inactivity limit to 900 or fewer seconds. One method to achieve the recommended configuration via GP: Set the following UI path to 900 or fewer seconds.
Computer Configuration&gt;Windows  Settings&gt;Security  Settings&gt;Local Policies&gt;Security Options&gt;Interactive logon: Machine inactivity limit</t>
  </si>
  <si>
    <t>WIN8-093</t>
  </si>
  <si>
    <t>Set Microsoft network client: Send unencrypted password to third-party SMB servers to Disabled</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</si>
  <si>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</si>
  <si>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</si>
  <si>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The security setting Microsoft network client: Send unencrypted password to third-party SMB servers is set to Disabled.</t>
  </si>
  <si>
    <t>The security setting Microsoft network client: Send unencrypted password to third-party SMB servers is not disabled.</t>
  </si>
  <si>
    <t>1.1.3.7</t>
  </si>
  <si>
    <t>1.1.3.7.1</t>
  </si>
  <si>
    <t>If you enable this policy setting, the server can transmit passwords in plaintext across the network to other computers that offer SMB services. These other computers may not use any of the SMB security mechanisms that are included with Windows Server 2003.</t>
  </si>
  <si>
    <t>To establish the recommended configuration via GP, set the following UI path to Disabled.
Computer Configuration&gt;Windows Settings&gt;Security Settings&gt;Local Policies&gt;Security Options&gt;Microsoft network client: Send unencrypted password to third-party SMB servers</t>
  </si>
  <si>
    <t>Some very old applications and operating systems such as MS-DOS, Windows for Workgroups 3.11, and Windows 95a may not be able to communicate with the servers in your organization by means of the SMB protocol.</t>
  </si>
  <si>
    <t>CCE-22405-5</t>
  </si>
  <si>
    <t>Set Microsoft network client: Send unencrypted password to third-party SMB servers to Disabled. One method to achieve the recommended configuration via GP: Set the following UI path to Disabled.
Computer Configuration&gt;Windows  Settings&gt;Security  Settings&gt;Local Policies&gt;Security Options&gt;Microsoft network client: Send unencrypted password to third-party SMB servers</t>
  </si>
  <si>
    <t>WIN8-094</t>
  </si>
  <si>
    <t>Set Microsoft network client: Digitally sign communications (always) to Enabled</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</si>
  <si>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</si>
  <si>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</si>
  <si>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The security setting Microsoft network client: Digitally sign communications (always) is set to Enabled.</t>
  </si>
  <si>
    <t>The security setting Microsoft network client: Digitally sign communications (always) is not enabled.</t>
  </si>
  <si>
    <t>1.1.3.7.2</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</si>
  <si>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</si>
  <si>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Configuration&gt;Windows Settings&gt;Security Settings&gt;Local Policies&gt;Security Options&gt;Microsoft network client: Digitally sign communications (always)</t>
  </si>
  <si>
    <t>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</si>
  <si>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CCE-22428-7</t>
  </si>
  <si>
    <t>Set Microsoft network client: Digitally sign communications (always) to Enabled. One method to achieve the recommended configuration via GP: Set the following UI path to Enabled.
Computer Configuration&gt;Windows  Settings&gt;Security  Settings&gt;Local Policies&gt;Security Options&gt;Microsoft network client: Digitally sign communications (always)</t>
  </si>
  <si>
    <t>WIN8-095</t>
  </si>
  <si>
    <t>Set Microsoft network client: Digitally sign communications (if server agrees) to Enabled</t>
  </si>
  <si>
    <t>This policy setting determines whether the SMB client will attempt to negotiate SMB packet signing. The implementation of digital signing in Windows-based networks helps to prevent sessions from being hijacked. If you enable this policy setting, the Microsoft network client will use signing only if the server with which it communicates accepts digitally signed communication. The recommended state for this setting is: Enabled.
	NOTE: Enabling this policy setting on SMB clients on your network makes them fully effective for packet signing with all clients and servers in your environment.</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</si>
  <si>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</si>
  <si>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The security setting Microsoft network client: Digitally sign communications (if server agrees) is set to Enabled.</t>
  </si>
  <si>
    <t>The security setting Microsoft network client: Digitally sign communications (if server agrees) is not enabled.</t>
  </si>
  <si>
    <t>1.1.3.7.3</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</si>
  <si>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</si>
  <si>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Configuration&gt;Windows Settings&gt;Security Settings&gt;Local Policies&gt;Security Options&gt;Microsoft network client: Digitally sign communications (if server agrees)</t>
  </si>
  <si>
    <t>CCE-21863-6</t>
  </si>
  <si>
    <t>Set Microsoft network client: Digitally sign communications (if server agrees) to Enabled. One method to achieve the recommended configuration via GP: Set the following UI path to Enabled.
Computer Configuration&gt;Windows  Settings&gt;Security  Settings&gt;Local Policies&gt;Security Options&gt;Microsoft network client: Digitally sign communications (if server agrees)</t>
  </si>
  <si>
    <t>WIN8-096</t>
  </si>
  <si>
    <t>Set Microsoft network server: Disconnect clients when logon hours expire to Enabled</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</si>
  <si>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</si>
  <si>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HKEY_LOCAL_MACHINESystemCurrentControlSetServicesLanManServerParametersenableforcedlogoff</t>
  </si>
  <si>
    <t>The security setting Microsoft network server: Disconnect clients when logon hours expire is set to Enabled.</t>
  </si>
  <si>
    <t>The security setting Microsoft network server: Disconnect clients when logon hours expire is not enabled.</t>
  </si>
  <si>
    <t>1.1.3.8</t>
  </si>
  <si>
    <t>1.1.3.8.1</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</si>
  <si>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</si>
  <si>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Configuration&gt;Windows Settings&gt;Security Settings&gt;Local Policies&gt;Security Options&gt;Microsoft network server: Disconnect clients when logon hours expire</t>
  </si>
  <si>
    <t>If logon hours are not used in your organization, this policy setting will have no impact. If logon hours are used, existing user sessions will be forcibly terminated when their logon hours expire.</t>
  </si>
  <si>
    <t>CCE-21516-0</t>
  </si>
  <si>
    <t>Set Microsoft network server: Disconnect clients when logon hours expire to Enabled. One method to achieve the recommended configuration via GP: Set the following UI path to Enabled.
Computer Configuration&gt;Windows  Settings&gt;Security  Settings&gt;Local Policies&gt;Security Options&gt;Microsoft network server: Disconnect clients when logon hours expire</t>
  </si>
  <si>
    <t>WIN8-097</t>
  </si>
  <si>
    <t>AC-12</t>
  </si>
  <si>
    <t>Session Termination</t>
  </si>
  <si>
    <t>Set Microsoft network server: Amount of idle time required before suspending session to 30 or fewer minute(s)</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</si>
  <si>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 The recommended state for this setting is: 30 or fewer minute(s).</t>
  </si>
  <si>
    <t>Navigate to the UI Path articulated in the Remediation section and confirm it is set as prescribed. This group policy setting is backed by the following registry location:
	HKEY_LOCAL_MACHINESystemCurrentControlSetServicesLanManServerParametersautodisconnect</t>
  </si>
  <si>
    <t>The security setting Microsoft network server: Amount of idle time required before suspending session is set to 30 or fewer minute(s).</t>
  </si>
  <si>
    <t>The security setting Microsoft network server: Amount of idle time required before suspending session is not set to 15 or fewer minute(s).</t>
  </si>
  <si>
    <t>Changed session termination from 15 to 30 min to comply with 1075 pub requirement.</t>
  </si>
  <si>
    <t>HRM5</t>
  </si>
  <si>
    <t>HRM5: User sessions do not terminate after the Publication 1075 period of inactivity</t>
  </si>
  <si>
    <t>1.1.3.8.2</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</si>
  <si>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</si>
  <si>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Computer Configuration&gt;Windows Settings&gt;Security Settings&gt;Local Policies&gt;Security Options&gt;Microsoft network server: Amount of idle time required before suspending session</t>
  </si>
  <si>
    <t>There will be little impact because SMB sessions will be re-established automatically if the client resumes activity.</t>
  </si>
  <si>
    <t>CCE-23023-6</t>
  </si>
  <si>
    <t>Set Microsoft network server: Amount of idle time required before suspending session to 15 or fewer minute(s). One method to achieve the recommended configuration via GP: Set the following UI path to 15 or fewer minute(s).
Computer Configuration&gt;Windows  Settings&gt;Security  Settings&gt;Local Policies&gt;Security Options&gt;Microsoft network server: Amount of idle time required before suspending session</t>
  </si>
  <si>
    <t>WIN8-098</t>
  </si>
  <si>
    <t>Set Microsoft network server: Digitally sign communications (if client agrees) to Enabled</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</si>
  <si>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</si>
  <si>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</si>
  <si>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The security setting Microsoft network server: Digitally sign communications (if client agrees) is set to Enabled.</t>
  </si>
  <si>
    <t>The security setting Microsoft network server: Digitally sign communications (if client agrees) is not enabled.</t>
  </si>
  <si>
    <t>1.1.3.8.3</t>
  </si>
  <si>
    <t>To establish the recommended configuration via GP, set the following UI path to Enabled.
Computer Configuration&gt;Windows Settings&gt;Security Settings&gt;Local Policies&gt;Security Options&gt;Microsoft network server: Digitally sign communications (if client agrees)</t>
  </si>
  <si>
    <t>CCE-22538-3</t>
  </si>
  <si>
    <t>Set Microsoft network server: Digitally sign communications (if client agrees) to Enabled. One method to achieve the recommended configuration via GP: Set the following UI path to Enabled.
Computer Configuration&gt;Windows  Settings&gt;Security  Settings&gt;Local Policies&gt;Security Options&gt;Microsoft network server: Digitally sign communications (if client agrees)</t>
  </si>
  <si>
    <t>WIN8-099</t>
  </si>
  <si>
    <t>Set Microsoft network server: Server SPN target name validation level to Accept if provided by client</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</si>
  <si>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This security setting determines the level of validation a SMB server performs on the service principal name (SPN) provided by the SMB client when trying to establish a session to an SMB server. The recommended state for this setting is: Accept if provided by client.</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</si>
  <si>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</si>
  <si>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The security setting Microsoft network server: Server SPN target name validation level is set to Accept if provided by client.</t>
  </si>
  <si>
    <t>The security setting Microsoft network server: Server SPN target name validation level is not set to Accept if provided by client.</t>
  </si>
  <si>
    <t>1.1.3.8.4</t>
  </si>
  <si>
    <t>The identity of a computer can be spoofed to gain unauthorized access to network resources.</t>
  </si>
  <si>
    <t>To establish the recommended configuration via GP, set the following UI path to Accept if provided by client.
Computer Configuration&gt;Windows Settings&gt;Security Settings&gt;Local Policies&gt;Security Options&gt;Microsoft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</si>
  <si>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t>
  </si>
  <si>
    <t>CCE-21959-2</t>
  </si>
  <si>
    <t>Set Microsoft network server: Server SPN target name validation level to Accept if provided by client. One method to achieve the recommended configuration via GP: Set the following UI path to Accept if provided by client.
Computer Configuration&gt;Windows  Settings&gt;Security  Settings&gt;Local Policies&gt;Security Options&gt;Microsoft network server: Server SPN target name validation level</t>
  </si>
  <si>
    <t>WIN8-100</t>
  </si>
  <si>
    <t>Set Microsoft network server: Digitally sign communications (always) to Enabled</t>
  </si>
  <si>
    <t>This policy setting determines if the server side SMB service is required to perform SMB packet signing. Enable this policy setting in a mixed environment to prevent downstream clients from using the workstation as a network server.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</si>
  <si>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</si>
  <si>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The security setting Microsoft network server: Digitally sign communications (always) is set to Enabled.</t>
  </si>
  <si>
    <t>The security setting Microsoft network server: Digitally sign communications (always) is not enabled.</t>
  </si>
  <si>
    <t>1.1.3.8.5</t>
  </si>
  <si>
    <t>To establish the recommended configuration via GP, set the following UI path to Enabled.
Computer Configuration&gt;Windows Settings&gt;Security Settings&gt;Local Policies&gt;Security Options&gt;Microsoft network server: Digitally sign communications (always)</t>
  </si>
  <si>
    <t>CCE-21791-9</t>
  </si>
  <si>
    <t>Set Microsoft network server: Digitally sign communications (always) to Enabled. One method to achieve the recommended configuration via GP: Set the following UI path to Enabled.
Computer Configuration&gt;Windows  Settings&gt;Security  Settings&gt;Local Policies&gt;Security Options&gt;Microsoft network server: Digitally sign communications (always)</t>
  </si>
  <si>
    <t>WIN8-101</t>
  </si>
  <si>
    <t>AC-4</t>
  </si>
  <si>
    <t>Information Flow Enforcement</t>
  </si>
  <si>
    <t>Set MSS: (SafeDllSearchMode) Enable Safe DLL search mode (recommended) to Enabled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</si>
  <si>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</si>
  <si>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ManagerSafeDllSearchMode</t>
  </si>
  <si>
    <t>The security setting MSS: (SafeDllSearchMode) Enable Safe DLL search mode (recommended) is set to Enabled.</t>
  </si>
  <si>
    <t>The security setting MSS: (SafeDllSearchMode) Enable Safe DLL search mode (recommended) is not enabled.</t>
  </si>
  <si>
    <t>HCM10</t>
  </si>
  <si>
    <t>HCM10: System has unneeded functionality installed</t>
  </si>
  <si>
    <t>1.1.3.9</t>
  </si>
  <si>
    <t>1.1.3.9.1</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</si>
  <si>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</si>
  <si>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Configuration&gt;Windows Settings&gt;Security Settings&gt;Local Policies&gt;Security Options&gt;MSS: (SafeDllSearchMode) Enable Safe DLL search mode (recommended)</t>
  </si>
  <si>
    <t>Applications will be forced to search for DLLs in the system path first. For applications that require unique versions of these DLLs that are included with the application, this entry could cause performance or stability problems.</t>
  </si>
  <si>
    <t>CCE-22060-8</t>
  </si>
  <si>
    <t>Set MSS: (SafeDllSearchMode) Enable Safe DLL search mode (recommended) to Enabled. One method to achieve the recommended configuration via GP: Set the following UI path to Enabled.
Computer Configuration&gt;Windows  Settings&gt;Security  Settings&gt;Local Policies&gt;Security Options&gt;MSS: (SafeDllSearchMode) Enable Safe DLL search mode (recommended)</t>
  </si>
  <si>
    <t>WIN8-102</t>
  </si>
  <si>
    <t>Set MSS: (AutoAdminLogon) Enable Automatic Logon (not recommended) to Disabled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</si>
  <si>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</si>
  <si>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NTCurrentVersionWinlogonAutoAdminLogon</t>
  </si>
  <si>
    <t>The security setting MSS: (AutoAdminLogon) Enable Automatic Logon (not recommended) is set to Disabled.</t>
  </si>
  <si>
    <t>The security setting MSS: (AutoAdminLogon) Enable Automatic Logon (not recommended) is not disabled.</t>
  </si>
  <si>
    <t>1.1.3.9.3</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</si>
  <si>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</si>
  <si>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Configuration&gt;Windows Settings&gt;Security Settings&gt;Local Policies&gt;Security Options&gt;MSS: (AutoAdminLogon) Enable Automatic Logon (not recommended)</t>
  </si>
  <si>
    <t>None. By default this entry is not enabled.</t>
  </si>
  <si>
    <t>CCE-22349-5</t>
  </si>
  <si>
    <t>Set MSS: (AutoAdminLogon) Enable Automatic Logon (not recommended) to Disabled. One method to achieve the recommended configuration via GP: Set the following UI path to Disabled.
Computer Configuration&gt;Windows  Settings&gt;Security  Settings&gt;Local Policies&gt;Security Options&gt;MSS: (AutoAdminLogon) Enable Automatic Logon (not recommended)</t>
  </si>
  <si>
    <t>WIN8-103</t>
  </si>
  <si>
    <t>Set MSS: (WarningLevel) Percentage threshold for the security event log at which the system will generate a warning to 0.9 or less</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</si>
  <si>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The recommended state for this setting is: 0.9 or less.
	NOTE: If log settings are configured to Overwrite events as needed or Overwrite events older than x days, this event will not be generated.</t>
  </si>
  <si>
    <t>Navigate to the UI Path articulated in the Remediation section and confirm it is set as prescribed. This group policy setting is backed by the following registry location:
	HKEY_LOCAL_MACHINESYSTEMCurrentControlSetServicesEventlogSecurityWarningLevel</t>
  </si>
  <si>
    <t>The security setting MSS: (WarningLevel) Percentage threshold for the security event log at which the system will generate a warning is set to 0.9 or less.</t>
  </si>
  <si>
    <t>The security setting MSS: WarningLevel is not set to 0.9 or less.</t>
  </si>
  <si>
    <t>HAU23</t>
  </si>
  <si>
    <t>HAU23: Audit storage capacity threshold has not been defined</t>
  </si>
  <si>
    <t>1.1.3.9.4</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</si>
  <si>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</si>
  <si>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0.9 or less.
Computer Configuration&gt;Windows Settings&gt;Security Settings&gt;Local Policies&gt;Security Options&gt;MSS: (WarningLevel) Percentage threshold for the security event log at which the system will generate a warning</t>
  </si>
  <si>
    <t>This setting will generate an audit event when the Security log reaches the 90 percent-full threshold unless the log is configured to overwrite events as needed.</t>
  </si>
  <si>
    <t>CCE-23100-1</t>
  </si>
  <si>
    <t>Set MSS: (WarningLevel) Percentage threshold for the security event log at which the system will generate a warning to 0.9 or less. One method to achieve the recommended configuration via GP: Set the following UI path to 0.9 or less.
Computer Configuration&gt;Windows  Settings&gt;Security  Settings&gt;Local Policies&gt;Security Options&gt;MSS: (WarningLevel) Percentage threshold for the security event log at which the system will generate a warning</t>
  </si>
  <si>
    <t>WIN8-104</t>
  </si>
  <si>
    <t>Set MSS: (DisableIPSourceRouting) IP source routing protection level (protects against packet spoofing) to Highest protection, source routing is completely disabled</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</si>
  <si>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Highest protection, source routing is completely disabled.</t>
  </si>
  <si>
    <t>Navigate to the UI Path articulated in the Remediation section and confirm it is set as prescribed. This group policy setting is backed by the following registry location:
	HKEY_LOCAL_MACHINESystemCurrentControlSetServicesTcpipParametersDisableIPSourceRouting</t>
  </si>
  <si>
    <t>The security setting MSS: (DisableIPSourceRouting) IP source routing protection level (protects against packet spoofing) is set to Highest protection, source routing is completely disabled.</t>
  </si>
  <si>
    <t>The security setting MSS: (DisableIPSourceRouting) IP source routing protection level is not set to Highest protection, source routing is completely disabled.</t>
  </si>
  <si>
    <t>1.1.3.9.5</t>
  </si>
  <si>
    <t>An attacker could use source routed packets to obscure their identity and location. Source routing allows a computer that sends a packet to specify the route that the packet takes.</t>
  </si>
  <si>
    <t>To establish the recommended configuration via GP, set the following UI path to highest protection, source routing is completely disabled.
Computer Configuration&gt;Windows Settings&gt;Security Settings&gt;Local Policies&gt;Security Options&gt;MSS: (DisableIPSourceRouting) IP source routing protection level (protects against packet spoofing)</t>
  </si>
  <si>
    <t>If you configure this value to 2, all incoming source routed packets will be dropped.</t>
  </si>
  <si>
    <t>CCE-23103-5</t>
  </si>
  <si>
    <t>Set MSS: (DisableIPSourceRouting) IP source routing protection level (protects against packet spoofing) to Highest protection, source routing is completely disabled. One method to achieve the recommended configuration via GP: Set the following UI path to highest protection, source routing is completely disabled.
Computer Configuration&gt;Windows  Settings&gt;Security  Settings&gt;Local Policies&gt;Security Options&gt;MSS: (DisableIPSourceRouting) IP source routing protection level (protects against packet spoofing)</t>
  </si>
  <si>
    <t>WIN8-105</t>
  </si>
  <si>
    <t>Set MSS: (AutoReboot) Allow Windows to automatically restart after a system crash (recommended except for highly secure environments) to Not Defined</t>
  </si>
  <si>
    <t>This entry appears as MSS: (AutoReboot) Allow Windows to automatically restart after a system crash (recommended except for highly secure environments) in the SCE.
This entry, when enabled, permits a server to automatically reboot after a fatal crash. It is enabled by default, which is undesirable on highly secure servers. You can add this registry value to the template file in the HKEY_LOCAL_MACHINESystemCurrentControlSetControlCrashControl subkey. The recommended state for this setting is: Not Defined.</t>
  </si>
  <si>
    <t>Navigate to the UI Path articulated in the Remediation section and confirm it is set as prescribed. This group policy setting is backed by the following registry location:
	HKEY_LOCAL_MACHINESYSTEMCurrentControlSetControlCrashControlAutoReboot</t>
  </si>
  <si>
    <t>The security setting MSS: (AutoReboot) Allow Windows to automatically restart after a system crash (recommended except for highly secure environments) is set to Not Defined.</t>
  </si>
  <si>
    <t>The security setting MSS: (AutoReboot) Allow Windows to automatically restart after a system crash is not properly configured.</t>
  </si>
  <si>
    <t>1.1.3.9.6</t>
  </si>
  <si>
    <t>There is some concern that a computer could get stuck in an endless loop of failures and reboots. However, the alternative to this entry may not be much more appealing--the computer will simply stop running.</t>
  </si>
  <si>
    <t>To establish the recommended configuration via GP, set the following UI path to Not Defined.
Computer Configuration&gt;Windows Settings&gt;Security Settings&gt;Local Policies&gt;Security Options&gt;MSS: (AutoReboot) Allow Windows to automatically restart after a system crash (recommended except for highly secure environments)</t>
  </si>
  <si>
    <t>The computer will no longer reboot automatically after a failure.</t>
  </si>
  <si>
    <t>CCE-22295-0</t>
  </si>
  <si>
    <t>Set MSS: (AutoReboot) Allow Windows to automatically restart after a system crash (recommended except for highly secure environments) to Not Defined. One method to achieve the recommended configuration via GP: Set the following UI path to Not Defined.
Computer Configuration&gt;Windows  Settings&gt;Security  Settings&gt;Local Policies&gt;Security Options&gt;MSS: (AutoReboot) Allow Windows to automatically restart after a system crash (recommended except for highly secure environments)</t>
  </si>
  <si>
    <t>WIN8-106</t>
  </si>
  <si>
    <t>AC-1</t>
  </si>
  <si>
    <t>Access Control Policy and Procedures</t>
  </si>
  <si>
    <t>Set MSS: (ScreenSaverGracePeriod) The time in seconds before the screen saver grace period expires (0 recommended) to 0</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</si>
  <si>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 The recommended state for this setting is: 0.</t>
  </si>
  <si>
    <t>Navigate to the UI Path articulated in the Remediation section and confirm it is set as prescribed. This group policy setting is backed by the following registry location:
	HKEY_LOCAL_MACHINESoftwareMicrosoftWindows NTCurrentVersionWinlogonScreenSaverGracePeriod</t>
  </si>
  <si>
    <t>The security setting MSS: (ScreenSaverGracePeriod) The time in seconds before the screen saver grace period expires (0 recommended) is set to 0.</t>
  </si>
  <si>
    <t>The security setting MSS: (ScreenSaverGracePeriod) The time in seconds before the screen saver grace period expires is not set to 0.</t>
  </si>
  <si>
    <t>1.1.3.9.14</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</si>
  <si>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</si>
  <si>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0.
Computer Configuration&gt;Windows Settings&gt;Security Settings&gt;Local Policies&gt;Security Options&gt;MSS: (ScreenSaverGracePeriod) The time in seconds before the screen saver grace period expires (0 recommended)</t>
  </si>
  <si>
    <t>Users will have to enter their passwords to resume their console sessions as soon as the screen saver activates.</t>
  </si>
  <si>
    <t>CCE-22617-5</t>
  </si>
  <si>
    <t>Set MSS: (ScreenSaverGracePeriod) The time in seconds before the screen saver grace period expires (0 recommended) to 0. One method to achieve the recommended configuration via GP: Set the following UI path to 0.
Computer Configuration&gt;Windows  Settings&gt;Security  Settings&gt;Local Policies&gt;Security Options&gt;MSS: (ScreenSaverGracePeriod) The time in seconds before the screen saver grace period expires (0 recommended)</t>
  </si>
  <si>
    <t>WIN8-107</t>
  </si>
  <si>
    <t>Set MSS: (DisableIPSourceRouting IPv6) IP source routing protection level (protects against packet spoofing) to Highest protection, source routing is completely disabled</t>
  </si>
  <si>
    <t>This entry appears as MSS: (DisableIPSourceRouting) IPv6 source routing protection level (protects against packet spoofing) in the SCE. IP source routing is a mechanism that allows the sender to determine the IP route that a datagram should follow through the network. The recommended state for this setting is: Highest protection, source routing is completely disabled.</t>
  </si>
  <si>
    <t>Navigate to the UI Path articulated in the Remediation section and confirm it is set as prescribed. This group policy setting is backed by the following registry location:
	HKEY_LOCAL_MACHINESystemCurrentControlSetServicesTcpip6ParametersDisableIPSourceRouting</t>
  </si>
  <si>
    <t>The security setting MSS: (DisableIPSourceRouting IPv6) IP source routing protection level (protects against packet spoofing) is set to Highest protection, source routing is completely disabled.</t>
  </si>
  <si>
    <t>The security setting MSS: (DisableIPSourceRouting IPv6) IP source routing protection level is not set to Highest protection, source routing is completely disabled.</t>
  </si>
  <si>
    <t>1.1.3.9.15</t>
  </si>
  <si>
    <t>To establish the recommended configuration via GP, set the following UI path to Highest protection, source routing is completely disabled.
Computer Configuration&gt;Windows Settings&gt;Security Settings&gt;Local Policies&gt;Security Options&gt;MSS: (DisableIPSourceRouting IPv6) IP source routing protection level (protects against packet spoofing)</t>
  </si>
  <si>
    <t>CCE-22578-9</t>
  </si>
  <si>
    <t>Set MSS: (DisableIPSourceRouting IPv6) IP source routing protection level (protects against packet spoofing) to Highest protection, source routing is completely disabled. One method to achieve the recommended configuration via GP: Set the following UI path to Highest protection, source routing is completely disabled.
Computer Configuration&gt;Windows  Settings&gt;Security  Settings&gt;Local Policies&gt;Security Options&gt;MSS: (DisableIPSourceRouting IPv6) IP source routing protection level (protects against packet spoofing)</t>
  </si>
  <si>
    <t>WIN8-108</t>
  </si>
  <si>
    <t>Set Network access: Let Everyone permissions apply to anonymous users to Disabled</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</si>
  <si>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</si>
  <si>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HKEY_LOCAL_MACHINESystemCurrentControlSetControlLsaEveryoneIncludesAnonymous</t>
  </si>
  <si>
    <t>The security setting Network access: Let Everyone permissions apply to anonymous users is set to Disabled.</t>
  </si>
  <si>
    <t>The security setting Network access: Let Everyone permissions apply to anonymous users is not disabled.</t>
  </si>
  <si>
    <t>HAC11</t>
  </si>
  <si>
    <t>HAC11: User access was not established with concept of least privilege</t>
  </si>
  <si>
    <t>1.1.3.10</t>
  </si>
  <si>
    <t>1.1.3.10.1</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</si>
  <si>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</si>
  <si>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Configuration&gt;Windows Settings&gt;Security Settings&gt;Local Policies&gt;Security Options&gt;Network access: Let Everyone permissions apply to anonymous users</t>
  </si>
  <si>
    <t>CCE-22447-7</t>
  </si>
  <si>
    <t>Set Network access: Let Everyone permissions apply to anonymous users to Disabled. One method to achieve the recommended configuration via GP: Set the following UI path to Disabled.
Computer Configuration&gt;Windows  Settings&gt;Security  Settings&gt;Local Policies&gt;Security Options&gt;Network access: Let Everyone permissions apply to anonymous users</t>
  </si>
  <si>
    <t>WIN8-109</t>
  </si>
  <si>
    <t>Set Network access: Allow anonymous SID/Name translation to Disabled</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</si>
  <si>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 The recommended state for this setting is: Disabled.</t>
  </si>
  <si>
    <t>The security setting Network access: Allow anonymous SID/Name translation is set to Disabled.</t>
  </si>
  <si>
    <t>The security setting Network access: Allow anonymous SID/Name translation is not disabled.</t>
  </si>
  <si>
    <t>1.1.3.10.2</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</si>
  <si>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</si>
  <si>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Configuration&gt;Windows Settings&gt;Security Settings&gt;Local Policies&gt;Security Options&gt;Network access: Allow anonymous SID/Name translation</t>
  </si>
  <si>
    <t>Disabled is the default configuration for this policy setting on member computers; therefore it will have no impact on them. The default configuration for domain controllers is Enabled. If you disable this policy setting on domain controllers, legacy computers may be unable to communicate with Windows Server 2003-based domains. For example, the following computers may not work:
* Windows NT 4.0-based Remote Access Service servers.
* Microsoft SQL Servers(tm) that run on Windows NT 3.x-based or Windows NT 4.0-based computers.
* Remote Access Service or Microsoft SQL servers that run on Windows 2000-based computers and are located in Windows NT 3.x domains or Windows NT 4.0 domains.</t>
  </si>
  <si>
    <t>CCE-22042-6</t>
  </si>
  <si>
    <t>Set Network access: Allow anonymous SID/Name translation to Disabled. One method to achieve the recommended configuration via GP: Set the following UI path to Disabled.
Computer Configuration&gt;Windows  Settings&gt;Security  Settings&gt;Local Policies&gt;Security Options&gt;Network access: Allow anonymous SID/Name translation</t>
  </si>
  <si>
    <t>WIN8-110</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</si>
  <si>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</si>
  <si>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</si>
  <si>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HKEY_LOCAL_MACHINESystemCurrentControlSetControlLsaRestrictAnonymous</t>
  </si>
  <si>
    <t>The security setting Network access: Do not allow anonymous enumeration of SAM accounts and shares is set to Enabled.</t>
  </si>
  <si>
    <t>The security setting Network access: Do not allow anonymous enumeration of SAM accounts and shares is not enabled.</t>
  </si>
  <si>
    <t>1.1.3.10.3</t>
  </si>
  <si>
    <t>An unauthorized user could anonymously list account names and shared resources and use the information to attempt to guess passwords or perform social engineering attacks.</t>
  </si>
  <si>
    <t>To establish the recommended configuration via GP, set the following UI path to Enabled.
Computer Configuration&gt;Windows Settings&gt;Security Settings&gt;Local Policies&gt;Security Options&gt;Network access: Do not allow anonymous enumeration of SAM accounts and shares</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</si>
  <si>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</si>
  <si>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CCE-22585-4</t>
  </si>
  <si>
    <t>Set Network access: Do not allow anonymous enumeration of SAM accounts and shares to Enabled. One method to achieve the recommended configuration via GP: Set the following UI path to Enabled.
Computer Configuration&gt;Windows  Settings&gt;Security  Settings&gt;Local Policies&gt;Security Options&gt;Network access: Do not allow anonymous enumeration of SAM accounts and shares</t>
  </si>
  <si>
    <t>WIN8-111</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</si>
  <si>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</si>
  <si>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</si>
  <si>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</si>
  <si>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The security setting Network access: Restrict anonymous access to Named Pipes and Shares is set to Enabled.</t>
  </si>
  <si>
    <t>The security setting Network access: Restrict anonymous access to Named Pipes and Shares is not enabled.</t>
  </si>
  <si>
    <t>1.1.3.10.5</t>
  </si>
  <si>
    <t>Null sessions are a weakness that can be exploited through shares (including the default shares) on computers in your environment.</t>
  </si>
  <si>
    <t>To establish the recommended configuration via GP, set the following UI path to Enabled.
Computer Configuration&gt;Windows Settings&gt;Security Settings&gt;Local Policies&gt;Security Options&gt;Network access: Restrict anonymous access to Named Pipes and Shares</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</si>
  <si>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 COMNAP-SNA session access
- COMNODE-SNA session access
- SQLQUERY-SQL instance access
- SPOOLSS-Spooler service
- LLSRPC-License Logging service
- Netlogon-Net Logon service
- Lsarpc-LSA access
- Samr-Remote access to SAM objects
- browser-Computer Browser service
Previous to the release of Windows Server 2003 with Service Pack 1 (SP1) these named pipes were allowed anonymous access by default, but with the increased hardening in Windows Server 2003 with SP1 these pipes must be explicitly added if needed.</t>
  </si>
  <si>
    <t>CCE-22658-9</t>
  </si>
  <si>
    <t>Set Network access: Restrict anonymous access to Named Pipes and Shares to Enabled. One method to achieve the recommended configuration via GP: Set the following UI path to Enabled.
Computer Configuration&gt;Windows  Settings&gt;Security  Settings&gt;Local Policies&gt;Security Options&gt;Network access: Restrict anonymous access to Named Pipes and Shares</t>
  </si>
  <si>
    <t>WIN8-112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</si>
  <si>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</si>
  <si>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t>
  </si>
  <si>
    <t>Navigate to the UI Path articulated in the Remediation section and confirm it is set as prescribed. This group policy setting is backed by the following registry location:
	HKEY_LOCAL_MACHINESystemCurrentControlSetControlLsaForceGuest</t>
  </si>
  <si>
    <t>The security setting Network access: Sharing and security model for local accounts is set to Classic - local users authenticate as themselves.</t>
  </si>
  <si>
    <t>The security setting Network access: Sharing and security model for local accounts is not properly configured.</t>
  </si>
  <si>
    <t>HAC22</t>
  </si>
  <si>
    <t>HAC22: Administrators do not use su or sudo command to access root privileges</t>
  </si>
  <si>
    <t>1.1.3.10.6</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</si>
  <si>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</si>
  <si>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establish the recommended configuration via GP, set the following UI path to Classic - local users authenticate as themselves.
Computer Configuration&gt;Windows Settings&gt;Security Settings&gt;Local Policies&gt;Security Options&gt;Network access: Sharing and security model for local accounts</t>
  </si>
  <si>
    <t>CCE-21740-6</t>
  </si>
  <si>
    <t>Set Network access: Sharing and security model for local accounts to Classic - local users authenticate as themselves. One method to achieve the recommended configuration via GP: Set the following UI path to Classic - local users authenticate as themselves.
Computer Configuration&gt;Windows  Settings&gt;Security  Settings&gt;Local Policies&gt;Security Options&gt;Network access: Sharing and security model for local accounts</t>
  </si>
  <si>
    <t>WIN8-113</t>
  </si>
  <si>
    <t>Set Network access: Remotely accessible registry paths and sub-paths</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</si>
  <si>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t>
  </si>
  <si>
    <t>Navigate to the UI Path articulated in the Remediation section and confirm it is set as prescribed. This group policy setting is backed by the following registry location:
	HKEY_LOCAL_MACHINESystemCurrentControlSetControlSecurePipeServersWinregAllowedPathsMachine</t>
  </si>
  <si>
    <t>The security setting Network access: Remotely accessible registry paths and sub-paths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</si>
  <si>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 xml:space="preserve">The security setting Network access: Remotely accessible registry paths and sub-paths is not properly configured.
</t>
  </si>
  <si>
    <t>1.1.3.10.7</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</si>
  <si>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</si>
  <si>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
Computer Configuration&gt;Windows Settings&gt;Security Settings&gt;Local Policies&gt;Security Options&gt;Network access: Remotely accessible registry paths and sub-paths</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</si>
  <si>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</si>
  <si>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CCE-22977-3</t>
  </si>
  <si>
    <t>Set Network access: Remotely accessible registry paths and sub-paths. One method to achieve the recommended configuration via GP: Set the following UI path to:
System&gt;CurrentControl Set&gt;Control&gt;Print&gt;Printers
System&gt;CurrentControl Set&gt;Services&gt;Eventlog
Software&gt;Microsoft&gt;OLAP Server
Software&gt;Microsoft&gt;Windows NT&gt;CurrentVersion&gt;Print
Software&gt;Microsoft&gt;Windows NT&gt;CurrentVersion&gt;Windows
System&gt;CurrentControl Set&gt;Control&gt;ContentIndex
System&gt;CurrentControl Set&gt;Control&gt;Terminal Server
System&gt;CurrentControl Set&gt;Control&gt;Terminal Server&gt;UserConfig
System&gt;CurrentControl Set&gt;Control&gt;Terminal Server&gt;DefaultUserConfiguration
Software&gt;Microsoft&gt;Windows NT&gt;CurrentVersion&gt;Perflib
System&gt;CurrentControl Set&gt;Services&gt;SysmonLog
Computer Configuration&gt;Windows  Settings&gt;Security  Settings&gt;Local Policies&gt;Security Options&gt;Network access: Remotely accessible registry paths and sub-paths</t>
  </si>
  <si>
    <t>WIN8-114</t>
  </si>
  <si>
    <t>Set Network access: Shares that can be accessed anonymously to Not Defined</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</si>
  <si>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Not Defined.</t>
  </si>
  <si>
    <t>Navigate to the UI Path articulated in the Remediation section and confirm it is set as prescribed. This group policy setting is backed by the following registry location:
	HKEY_LOCAL_MACHINESystemCurrentControlSetServicesLanManServerParametersNullSessionShares</t>
  </si>
  <si>
    <t>The security setting Network access: Shares that can be accessed anonymously is set to Not Defined.</t>
  </si>
  <si>
    <t>The security setting Network access: Shares that can be accessed anonymously is not properly configured.</t>
  </si>
  <si>
    <t>1.1.3.10.8</t>
  </si>
  <si>
    <t>It is very dangerous to enable this setting. Any shares that are listed can be accessed by any network user, which could lead to the exposure or corruption of sensitive data.</t>
  </si>
  <si>
    <t>To establish the recommended configuration via GP, set the following UI path to Not Defined.
Computer Configuration&gt;Windows Settings&gt;Security Settings&gt;Local Policies&gt;Security Options&gt;Network access: Shares that can be accessed anonymously</t>
  </si>
  <si>
    <t>There should be little impact because this is the default configuration. Only authenticated users will have access to shared resources on the server.</t>
  </si>
  <si>
    <t>CCE-23257-9</t>
  </si>
  <si>
    <t>Set Network access: Shares that can be accessed anonymously to Not Defined. One method to achieve the recommended configuration via GP: Set the following UI path to Not Defined.
Computer Configuration&gt;Windows  Settings&gt;Security  Settings&gt;Local Policies&gt;Security Options&gt;Network access: Shares that can be accessed anonymously</t>
  </si>
  <si>
    <t>WIN8-115</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</si>
  <si>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</si>
  <si>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</si>
  <si>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HKEY_LOCAL_MACHINESystemCurrentControlSetControlLsaRestrictAnonymousSAM</t>
  </si>
  <si>
    <t>The security setting Network access: Do not allow anonymous enumeration of SAM accounts is set to Enabled.</t>
  </si>
  <si>
    <t>The security setting Network access: Do not allow anonymous enumeration of SAM accounts is not enabled.</t>
  </si>
  <si>
    <t>1.1.3.10.9</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</si>
  <si>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</si>
  <si>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To establish the recommended configuration via GP, set the following UI path to Enabled.
Computer Configuration&gt;Windows Settings&gt;Security Settings&gt;Local Policies&gt;Security Options&gt;Network access: Do not allow anonymous enumeration of SAM accounts</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</si>
  <si>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</si>
  <si>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CCE-21546-7</t>
  </si>
  <si>
    <t>Set Network access: Do not allow anonymous enumeration of SAM accounts to Enabled. One method to achieve the recommended configuration via GP: Set the following UI path to Enabled.
Computer Configuration&gt;Windows  Settings&gt;Security  Settings&gt;Local Policies&gt;Security Options&gt;Network access: Do not allow anonymous enumeration of SAM accounts</t>
  </si>
  <si>
    <t>WIN8-116</t>
  </si>
  <si>
    <t xml:space="preserve">Set Network access: Remotely accessible registry paths </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</si>
  <si>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SystemCurrentControlSetControlProductOptions
SystemCurrentControlSetControlServer Applications
SoftwareMicrosoftWindows NTCurrentVersion</t>
  </si>
  <si>
    <t>Navigate to the UI Path articulated in the Remediation section and confirm it is set as prescribed. This group policy setting is backed by the following registry location:
HKEY_LOCAL_MACHINE&gt;System&gt;CurrentControlSet&gt;Control&gt;SecurePipeServers&gt;Winreg&gt;AllowedExactPaths&gt;Machine</t>
  </si>
  <si>
    <t>The security setting Network access: Remotely accessible registry paths to the following list is set to the following list:
System&gt;CurrentControlSet&gt;Control&gt;ProductOptions
System&gt;CurrentControlSet&gt;Control&gt;Server Applications
Software&gt;Microsoft&gt;Windows NT&gt;CurrentVersion.</t>
  </si>
  <si>
    <t xml:space="preserve">The security setting Network access: Remotely accessible registry paths is not properly configured.
</t>
  </si>
  <si>
    <t>1.1.3.10.10</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</si>
  <si>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</si>
  <si>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Configuration&gt;Windows Settings&gt;Security Settings&gt;Local Policies&gt;Security Options&gt;Network access: Remotely accessible registry paths</t>
  </si>
  <si>
    <t>CCE-21504-6</t>
  </si>
  <si>
    <t>Set Network access: Remotely accessible registry paths . One method to achieve the recommended configuration via GP: Set the following UI path to SystemCurrentControl SetControlProductOptions
SystemCurrentControl SetControlServer Applications
SoftwareMicrosoftWindows NTCurrentVersion.
Computer Configuration&gt;Windows  Settings&gt;Security  Settings&gt;Local Policies&gt;Security Options&gt;Network access: Remotely accessible registry paths</t>
  </si>
  <si>
    <t>WIN8-117</t>
  </si>
  <si>
    <t xml:space="preserve">AC-1
</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</si>
  <si>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</si>
  <si>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Note Older operating systems and some third-party applications may fail when this policy setting is enabled. Also you will need to change the password on all accounts after you enable this setting.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</si>
  <si>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HKEY_LOCAL_MACHINESystemCurrentControlSetControlLsaNoLMHash</t>
  </si>
  <si>
    <t>The security setting Network security: Do not store LAN Manager hash value on next password change is set to Enabled.</t>
  </si>
  <si>
    <t>The security setting Network security: Do not store LAN Manager hash value on next password change is not enabled.</t>
  </si>
  <si>
    <t>1.1.3.11</t>
  </si>
  <si>
    <t>1.1.3.11.1</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</si>
  <si>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</si>
  <si>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Configuration&gt;Windows Settings&gt;Security Settings&gt;Local Policies&gt;Security Options&gt;Network security: Do not store LAN Manager hash value on next password change</t>
  </si>
  <si>
    <t>Earlier operating systems such as Windows 95, Windows 98, and Windows ME as well as some third-party applications will fail.</t>
  </si>
  <si>
    <t>CCE-22552-4</t>
  </si>
  <si>
    <t>Set Network security: Do not store LAN Manager hash value on next password change to Enabled. One method to achieve the recommended configuration via GP: Set the following UI path to Enabled.
Computer Configuration&gt;Windows  Settings&gt;Security  Settings&gt;Local Policies&gt;Security Options&gt;Network security: Do not store LAN Manager hash value on next password change</t>
  </si>
  <si>
    <t>WIN8-118</t>
  </si>
  <si>
    <t>Set Network security: Minimum session security for NTLM SSP based (including secure RPC) servers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</si>
  <si>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 The recommended state for this setting is: Require NTLMv2 session security, Require 128-bit encryption.</t>
  </si>
  <si>
    <t>Navigate to the UI Path articulated in the Remediation section and confirm it is set as prescribed. This group policy setting is backed by the following registry location:
	HKEY_LOCAL_MACHINESystemCurrentControlSetControlLsaMSV1_0NTLMMinServerSec</t>
  </si>
  <si>
    <t>The security setting Network security: Minimum session security for NTLM SSP based (including secure RPC) servers is set to Require NTLMv2 session security, Require 128-bit encryption.</t>
  </si>
  <si>
    <t>The security setting Network security: Minimum session security for NTLM SSP based (including secure RPC) servers is not properly configured.</t>
  </si>
  <si>
    <t>1.1.3.11.2</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</si>
  <si>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</si>
  <si>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servers</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</si>
  <si>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</si>
  <si>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CCE-23391-6</t>
  </si>
  <si>
    <t>Set Network security: Minimum session security for NTLM SSP based (including secure RPC) servers to Require NTLMv2 session security, Require 128-bit encryption. One method to achieve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servers</t>
  </si>
  <si>
    <t>WIN8-119</t>
  </si>
  <si>
    <t xml:space="preserve">CM-7
</t>
  </si>
  <si>
    <t>Least Functionality</t>
  </si>
  <si>
    <t>Set Network security: Allow Local System to use computer identity for NTLM to Enabled</t>
  </si>
  <si>
    <t>When enabled, this policy setting causes Local System services that use Negotiate to use the computer identity when NTLM authentication is selected by the negotiation.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</si>
  <si>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HKEY_LOCAL_MACHINESystemCurrentControlSetControlLsaUseMachineId</t>
  </si>
  <si>
    <t>The security setting Network security: Allow Local System to use computer identity for NTLM is set to Enabled.</t>
  </si>
  <si>
    <t>The security setting Network security: Allow Local System to use computer identity for NTLM is not enabled.</t>
  </si>
  <si>
    <t>1.1.3.11.3</t>
  </si>
  <si>
    <t>When connecting to computers running versions of Windows earlier than Windows Vista or Windows Server 2008,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</si>
  <si>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Configuration&gt;Windows Settings&gt;Security Settings&gt;Local Policies&gt;Security Options&gt;Network security: Allow Local System to use computer identity for NTLM</t>
  </si>
  <si>
    <t>If you enable this policy setting, services running as Local System that use Negotiate will use the computer identity. This might cause some authentication requests between Windows operating systems to fail and log an error.
If you disable this policy setting, services running as Local System that use Negotiate when reverting to NTLM authentication will authenticate anonymously. This was the behavior in previous versions of Windows.</t>
  </si>
  <si>
    <t>CCE-23578-8</t>
  </si>
  <si>
    <t>Set Network security: Allow Local System to use computer identity for NTLM to Enabled. One method to achieve the recommended configuration via GP: Set the following UI path to Enabled.
Computer Configuration&gt;Windows  Settings&gt;Security  Settings&gt;Local Policies&gt;Security Options&gt;Network security: Allow Local System to use computer identity for NTLM</t>
  </si>
  <si>
    <t>WIN8-120</t>
  </si>
  <si>
    <t>Set Network security: Allow LocalSystem NULL session fallback to Disabled</t>
  </si>
  <si>
    <t>Allow NTLM to fall back to NULL session when used with LocalSystem.
The default is TRUE up to Windows Vista and FALSE in Windows 7.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</si>
  <si>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HKEY_LOCAL_MACHINESystemCurrentControlSetControlLsaMSV1_0allownullsessionfallback</t>
  </si>
  <si>
    <t>The security setting Network security: Allow LocalSystem NULL session fallback is set to Disabled.</t>
  </si>
  <si>
    <t>The security setting Network security: Allow LocalSystem NULL session fallback is not disabled.</t>
  </si>
  <si>
    <t>1.1.3.11.4</t>
  </si>
  <si>
    <t>NULL sessions are less secure because by definition they are unauthenticated.</t>
  </si>
  <si>
    <t>To establish the recommended configuration via GP, set the following UI path to Disabled.
Computer Configuration&gt;Windows Settings&gt;Security Settings&gt;Local Policies&gt;Security Options&gt;Network security: Allow LocalSystem NULL session fallback</t>
  </si>
  <si>
    <t>Any applications that require NULL sessions for LocalSystem will not work as designed.</t>
  </si>
  <si>
    <t>CCE-23261-1</t>
  </si>
  <si>
    <t>Set Network security: Allow LocalSystem NULL session fallback to Disabled. One method to achieve the recommended configuration via GP: Set the following UI path to Disabled.
Computer Configuration&gt;Windows  Settings&gt;Security  Settings&gt;Local Policies&gt;Security Options&gt;Network security: Allow LocalSystem NULL session fallback</t>
  </si>
  <si>
    <t>WIN8-121</t>
  </si>
  <si>
    <t>Set Network security: Minimum session security for NTLM SSP based (including secure RPC) clients to Require NTLMv2 session security, Require 128-bit encryption</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</si>
  <si>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 The recommended state for this setting is: Require NTLMv2 session security, Require 128-bit encryption.</t>
  </si>
  <si>
    <t>Navigate to the UI Path articulated in the Remediation section and confirm it is set as prescribed. This group policy setting is backed by the following registry location:
	HKEY_LOCAL_MACHINESystemCurrentControlSetControlLsaMSV1_0NTLMMinClientSec</t>
  </si>
  <si>
    <t>The security setting Network security: Minimum session security for NTLM SSP based (including secure RPC) clients is set to Require NTLMv2 session security, Require 128-bit encryption.</t>
  </si>
  <si>
    <t>The security setting Network security: Minimum session security for NTLM SSP based (including secure RPC) clients is not properly configured.</t>
  </si>
  <si>
    <t>1.1.3.11.7</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</si>
  <si>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</si>
  <si>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clients</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</si>
  <si>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</si>
  <si>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CCE-22749-6</t>
  </si>
  <si>
    <t>Set Network security: Minimum session security for NTLM SSP based (including secure RPC) clients to Require NTLMv2 session security, Require 128-bit encryption. One method to achieve the recommended configuration via GP: Set the following UI path to Require NTLMv2 session security, Require 128-bit encryption.
Computer Configuration&gt;Windows  Settings&gt;Security  Settings&gt;Local Policies&gt;Security Options&gt;Network security: minimum session security for NTLM SSP based (including secure RPC) clients</t>
  </si>
  <si>
    <t>WIN8-122</t>
  </si>
  <si>
    <t>Set Network Security: Restrict NTLM: Audit Incoming NTLM Traffic to Not Defined</t>
  </si>
  <si>
    <t>This policy setting allows you to audit incoming NTLM traffic.
This policy is supported on at least Windows 7 or Windows Server 2008 R2.
Note: Audit events are recorded on this computer in the "Operational" Log located under the Applications and Services Log/Microsoft/Windows/NTLM. The recommended state for this setting is: Not Defined.</t>
  </si>
  <si>
    <t>Navigate to the UI Path articulated in the Remediation section and confirm it is set as prescribed. This group policy setting is backed by the following registry location:
	HKEY_LOCAL_MACHINESystemCurrentControlSetControlLsaMSV1_0AuditReceivingNTLMTraffic</t>
  </si>
  <si>
    <t>The security setting Network Security: Restrict NTLM: Audit Incoming NTLM Traffic is set to Not Defined.</t>
  </si>
  <si>
    <t>The security setting Network Security: Restrict NTLM: Audit Incoming NTLM Traffic is not properly configured.</t>
  </si>
  <si>
    <t>1.1.3.11.10</t>
  </si>
  <si>
    <t>NTLM is a Microsoft-developed authentication protocol that uses a challenge-response mechanism for authentication, in which client computers can prove their identities without sending a password to the server. The protocol employs three types of messages to negotiate the request, challenge the authenticity of the sender, and perform the authentication. Kerberos is a more robust protocol and is the preferred method of authentication when available.</t>
  </si>
  <si>
    <t>To establish the recommended configuration via GP, set the following UI path to Not Defined.
Computer Configuration&gt;Windows Settings&gt;Security Settings&gt;Local Policies&gt;Security Options&gt;Network Security: Restrict NTLM: Audit coming NTLM Traffic</t>
  </si>
  <si>
    <t>If you select "Disable", or do not configure this policy setting, the server will not log events for incoming NTLM traffic.
If you select "Enable auditing for domain accounts", the server will log events for NTLM pass-through authentication requests that would be blocked when the "Network Security: Restrict NTLM: Incoming NTLM traffic" policy setting is set to the "Deny all domain accounts" option.
If you select "Enable auditing for all accounts", the server will log events for all NTLM authentication requests that would be blocked when the "Network Security: Restrict NTLM: Incoming NTLM traffic" policy setting is set to the "Deny all accounts" option.</t>
  </si>
  <si>
    <t>CCE-21941-0</t>
  </si>
  <si>
    <t>Set Network Security: Restrict NTLM: Audit Incoming NTLM Traffic to Not Defined. One method to achieve the recommended configuration via GP: Set the following UI path to Not Defined.
Computer Configuration&gt;Windows  Settings&gt;Security  Settings&gt;Local Policies&gt;Security Options&gt;Network Security: Restrict NTLM: Audit coming NTLM Traffic</t>
  </si>
  <si>
    <t>WIN8-123</t>
  </si>
  <si>
    <t xml:space="preserve">IA-2
</t>
  </si>
  <si>
    <t>Set Network security: LAN Manager authentication level to Send NTLMv2 response only. Refuse LM &amp; NTLM</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</si>
  <si>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 Use NTLMv2 session security if negotiated. Clients use LM and NTLM authentication, and use NTLMv2 session security if the server supports it. Domain controllers accept LM, NTLM, and NTLMv2 authentication.
* Level 2 - Send NTLM response only. Clients use only NTLM authentication, and use NTLMv2 session security if the server supports it. Domain controllers accept LM, NTLM, and NTLMv2 authentication.
* Level 3 - Send NTLMv2 response only. Clients use NTLMv2 authentication, and use NTLMv2 session security if the server supports it. Domain controllers accept LM, NTLM, and NTLMv2 authentication.
* Level 4 - Domain controllers refuse LM responses. Clients use NTLM authentication, and use NTLMv2 session security if the server supports it. Domain controllers refuse LM authentication, that is, they accept NTLM and NTLMv2.
* Level 5 - Domain controllers refuse LM and NTLM responses (accept only NTLMv2). Clients use NTLMv2 authentication, use and NTLMv2 session security if the server supports it. Domain controllers refuse NTLM and LM authentication (they accept only NTLMv2). The recommended state for this setting is: Send NTLMv2 response only. Refuse LM &amp; NTLM.</t>
  </si>
  <si>
    <t>Navigate to the UI Path articulated in the Remediation section and confirm it is set as prescribed. This group policy setting is backed by the following registry location:
	HKEY_LOCAL_MACHINESystemCurrentControlSetControlLsaLmCompatibilityLevel</t>
  </si>
  <si>
    <t>The security setting Network security: LAN Manager authentication level is set to Send NTLMv2 response only. Refuse LM &amp; NTLM.</t>
  </si>
  <si>
    <t>The security setting Network security: LAN Manager authentication level is not set to Send NTLMv2 response only. Refuse LM &amp; NTLM.</t>
  </si>
  <si>
    <t>1.1.3.11.11</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</si>
  <si>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</si>
  <si>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To establish the recommended configuration via GP, set the following UI path to Send NTLMv2 response only. Refuse LM &amp; NTLM.
Computer Configuration&gt;Windows Settings&gt;Security Settings&gt;Local Policies&gt;Security Options&gt;Network security: LAN Manager authentication level</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</si>
  <si>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</si>
  <si>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CCE-22639-9</t>
  </si>
  <si>
    <t>Set Network security: LAN Manager authentication level to Send NTLMv2 response only. Refuse LM &amp; NTLM. One method to achieve the recommended configuration via GP: Set the following UI path to Send NTLMv2 response only. Refuse LM &amp; NTLM.
Computer Configuration&gt;Windows  Settings&gt;Security  Settings&gt;Local Policies&gt;Security Options&gt;Network security: LAN Manager authentication level</t>
  </si>
  <si>
    <t>WIN8-124</t>
  </si>
  <si>
    <t>Set Network Security: Allow PKU2U authentication requests to this computer to use online identities to Disabled</t>
  </si>
  <si>
    <t>Windows 7 and Windows Server 2008 R2 introduce an extension to the Negotiate authentication package, Spnego.dll. In previous versions of Windows, Negotiate decides whether to use Kerberos or NTLM for authentication. The extension SSP for Negotiate, Negoexts, which is treated as an authentication protocol by Windows, supports Microsoft SSPs including PKU2U. You can also develop or add other SSPs.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This policy will be turned off by default on domain joined machines. This would disallow the online identities to be able to authenticate to the domain joined machine in Windows 7.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</si>
  <si>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HKEY_LOCAL_MACHINESystemCurrentControlSetControlLsapku2uAllowOnlineID</t>
  </si>
  <si>
    <t>The security setting Network Security: Allow PKU2U authentication requests to this computer to use online identities is set to Disabled.</t>
  </si>
  <si>
    <t>The security setting Network Security: Allow PKU2U authentication requests to this computer to use online identities is not disabled.</t>
  </si>
  <si>
    <t>1.1.3.11.12</t>
  </si>
  <si>
    <t>The PKU2U protocol is a peer-to-peer authentication protocol, in most managed networks authentication should be managed centrally.</t>
  </si>
  <si>
    <t>To establish the recommended configuration via GP, set the following UI path to Disabled.
Computer Configuration&gt;Windows Settings&gt;Security Settings&gt;Local Policies&gt;Security Options&gt;Network Security: Allow PKU2U authentication requests to this computer to use online identities</t>
  </si>
  <si>
    <t>Disabling this setting will disallow the online identities to be able to authenticate to the domain joined machine in Windows 7.</t>
  </si>
  <si>
    <t>CCE-22829-6</t>
  </si>
  <si>
    <t>Set Network Security: Allow PKU2U authentication requests to this computer to use online identities to Disabled. One method to achieve the recommended configuration via GP: Set the following UI path to Disabled.
Computer Configuration&gt;Windows  Settings&gt;Security  Settings&gt;Local Policies&gt;Security Options&gt;Network Security: Allow PKU2U authentication requests to this computer to use online identities</t>
  </si>
  <si>
    <t>WIN8-125</t>
  </si>
  <si>
    <t xml:space="preserve">SC-8
</t>
  </si>
  <si>
    <t>Set Network Security: Configure encryption types allowed for Kerberos to RC4&gt;AES128&gt;AES256&gt;Future types</t>
  </si>
  <si>
    <t>This policy setting allows you to set the encryption types that Kerberos is allowed to use.
This policy is supported on at least Windows 7 or Windows Server 2008 R2. The recommended state for this setting is: RC4&gt;AES128&gt;AES256&gt;Future types.</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</si>
  <si>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</si>
  <si>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The security setting Network Security: Configure encryption types allowed for Kerberos is set to RC4&gt;AES128&gt;AES256&gt;Future types.</t>
  </si>
  <si>
    <t>The security setting Network Security: Configure encryption types allowed for Kerberos is not properly configured.</t>
  </si>
  <si>
    <t>1.1.3.11.15</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</si>
  <si>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</si>
  <si>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RC4&gt;AES128&gt;AES256&gt;Future types.
Computer Configuration&gt;Windows Settings&gt;Security Settings&gt;Local Policies&gt;Security Options&gt;Network Security: Configure encryption types allowed for Kerberos</t>
  </si>
  <si>
    <t>If not selected, the encryption type will not be allowed. This setting may affect compatibility with client computers or services and applications. Multiple selections are permitted.</t>
  </si>
  <si>
    <t>CCE-22301-6</t>
  </si>
  <si>
    <t>Set Network Security: Configure encryption types allowed for Kerberos to RC4&gt;AES128&gt;AES256&gt;Future types. One method to achieve the recommended configuration via GP: Set the following UI path to RC4&gt;AES128&gt;AES256&gt;Future types.
Computer Configuration&gt;Windows  Settings&gt;Security  Settings&gt;Local Policies&gt;Security Options&gt;Network Security: Configure encryption types allowed for Kerberos</t>
  </si>
  <si>
    <t>WIN8-126</t>
  </si>
  <si>
    <t>Set Network security: LDAP client signing requirements to Negotiate signing</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</si>
  <si>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 The recommended state for this setting is: Negotiate signing.</t>
  </si>
  <si>
    <t>Navigate to the UI Path articulated in the Remediation section and confirm it is set as prescribed. This group policy setting is backed by the following registry location:
	HKEY_LOCAL_MACHINESystemCurrentControlSetServicesLDAPLDAPClientIntegrity</t>
  </si>
  <si>
    <t>The security setting Network security: LDAP client signing requirements is set to Negotiate signing.</t>
  </si>
  <si>
    <t>The security setting Network security: LDAP client signing requirements is not set to Negotiate signing.</t>
  </si>
  <si>
    <t>1.1.3.11.16</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</si>
  <si>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</si>
  <si>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Computer Configuration&gt;Windows Settings&gt;Security Settings&gt;Local Policies&gt;Security Options&gt;Network security: LDAP client signing requirements</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</si>
  <si>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</si>
  <si>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CCE-23400-5</t>
  </si>
  <si>
    <t>Set Network security: LDAP client signing requirements to Negotiate signing. One method to achieve the recommended configuration via GP: Set the following UI path to Negotiate signing.
Computer Configuration&gt;Windows  Settings&gt;Security  Settings&gt;Local Policies&gt;Security Options&gt;Network security: LDAP client signing requirements</t>
  </si>
  <si>
    <t>WIN8-127</t>
  </si>
  <si>
    <t>Set Recovery console: Allow automatic administrative logon to Disabled</t>
  </si>
  <si>
    <t>The recovery console is a command-line environment that is used to recover from system problems. If you enable this policy setting, the administrator account is automatically logged on to the recovery console when it is invoked during startup.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</si>
  <si>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NTCurrentVersionSetupRecoveryConsolesecuritylevel</t>
  </si>
  <si>
    <t>The security setting Recovery console: Allow automatic administrative logon is set to Disabled.</t>
  </si>
  <si>
    <t>The security setting Recovery console: Allow automatic administrative logon is not disabled.</t>
  </si>
  <si>
    <t>1.1.3.12</t>
  </si>
  <si>
    <t>1.1.3.12.1</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</si>
  <si>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</si>
  <si>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To establish the recommended configuration via GP, set the following UI path to Disabled.
Computer Configuration&gt;Windows Settings&gt;Security Settings&gt;Local Policies&gt;Security Options&gt;Recovery console: Allow automatic administrative logon</t>
  </si>
  <si>
    <t>Users will have to enter a user name and password to access the Recovery Console.</t>
  </si>
  <si>
    <t>CCE-22384-2</t>
  </si>
  <si>
    <t>Set Recovery console: Allow automatic administrative logon to Disabled. One method to achieve the recommended configuration via GP: Set the following UI path to Disabled.
Computer Configuration&gt;Windows  Settings&gt;Security  Settings&gt;Local Policies&gt;Security Options&gt;Recovery console: Allow automatic administrative logon</t>
  </si>
  <si>
    <t>WIN8-128</t>
  </si>
  <si>
    <t>Set Recovery console: Allow floppy copy and access to all drives and all folders to Disabled</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</si>
  <si>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</si>
  <si>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NTCurrentVersionSetupRecoveryConsolesetcommand</t>
  </si>
  <si>
    <t>The security setting Recovery console: Allow floppy copy and access to all drives and all folders is set to Disabled.</t>
  </si>
  <si>
    <t>The security setting Recovery console: Allow floppy copy and access to all drives and all folders is not disabled.</t>
  </si>
  <si>
    <t>1.1.3.12.2</t>
  </si>
  <si>
    <t>An attacker who can cause the system to restart into the Recovery Console could steal sensitive data and leave no audit or access trail.</t>
  </si>
  <si>
    <t>To establish the recommended configuration via GP, set the following UI path to Disabled.
Computer Configuration&gt;Windows Settings&gt;Security Settings&gt;Local Policies&gt;Security Options&gt;Recovery console: Allow floppy copy and access to all drives and all folders</t>
  </si>
  <si>
    <t>Users who have started a server through the Recovery Console and logged in with the built-in Administrator account will not be able to copy files and folders to a floppy disk.</t>
  </si>
  <si>
    <t>CCE-23133-2</t>
  </si>
  <si>
    <t>Set Recovery console: Allow floppy copy and access to all drives and all folders to Disabled. One method to achieve the recommended configuration via GP: Set the following UI path to Disabled.
Computer Configuration&gt;Windows  Settings&gt;Security  Settings&gt;Local Policies&gt;Security Options&gt;Recovery console: Allow floppy copy and access to all drives and all folders</t>
  </si>
  <si>
    <t>WIN8-129</t>
  </si>
  <si>
    <t>CM-7</t>
  </si>
  <si>
    <t>Set Shutdown: Clear virtual memory pagefile to Disabled</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</si>
  <si>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 The recommended state for this setting is: Disabled.</t>
  </si>
  <si>
    <t>Navigate to the UI Path articulated in the Remediation section and confirm it is set as prescribed. This group policy setting is backed by the following registry location:
	HKEY_LOCAL_MACHINESystemCurrentControlSetControlSession ManagerMemory ManagementClearPageFileAtShutdown</t>
  </si>
  <si>
    <t>The security setting Shutdown: Clear virtual memory pagefile is set to Disabled.</t>
  </si>
  <si>
    <t>The security setting Shutdown: Clear virtual memory pagefile is not disabled.</t>
  </si>
  <si>
    <t>HSI33</t>
  </si>
  <si>
    <t>1.1.3.13</t>
  </si>
  <si>
    <t>1.1.3.13.1</t>
  </si>
  <si>
    <t>Important information that is kept in real memory may be written periodically to the page file to help Windows Server 2003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</si>
  <si>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To establish the recommended configuration via GP, set the following UI path to Disabled.
Computer Configuration&gt;Windows Settings&gt;Security Settings&gt;Local Policies&gt;Security Options&gt;Shutdown: Clear virtual memory pagefile</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</si>
  <si>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</si>
  <si>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CCE-22950-0</t>
  </si>
  <si>
    <t>Set Shutdown: Clear virtual memory pagefile to Disabled. One method to achieve the recommended configuration via GP: Set the following UI path to Disabled.
Computer Configuration&gt;Windows  Settings&gt;Security  Settings&gt;Local Policies&gt;Security Options&gt;Shutdown: Clear virtual memory pagefile</t>
  </si>
  <si>
    <t>WIN8-130</t>
  </si>
  <si>
    <t>Set Shutdown: Allow system to be shut down without having to log on to Enabled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</si>
  <si>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</si>
  <si>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HKEY_LOCAL_MACHINESoftwareMicrosoftWindowsCurrentVersionPoliciesSystemShutdownWithoutLogon</t>
  </si>
  <si>
    <t>The security setting Shutdown: Allow system to be shut down without having to log on is set to Enabled.</t>
  </si>
  <si>
    <t>The security setting Shutdown: Allow system to be shut down without having to log on is not enabled.</t>
  </si>
  <si>
    <t>1.1.3.13.2</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</si>
  <si>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t>
  </si>
  <si>
    <t>To establish the recommended configuration via GP, set the following UI path to Enabled.
Computer Configuration&gt;Windows Settings&gt;Security Settings&gt;Local Policies&gt;Security Options&gt;Shutdown: Allow system to be shut down without having to log on</t>
  </si>
  <si>
    <t>Operators will have to log on to servers to shut them down or restart them.</t>
  </si>
  <si>
    <t>CCE-22913-8</t>
  </si>
  <si>
    <t>Set Shutdown: Allow system to be shut down without having to log on to Enabled. One method to achieve the recommended configuration via GP: Set the following UI path to Enabled.
Computer Configuration&gt;Windows  Settings&gt;Security  Settings&gt;Local Policies&gt;Security Options&gt;Shutdown: Allow system to be shut down without having to log on</t>
  </si>
  <si>
    <t>WIN8-131</t>
  </si>
  <si>
    <t>Set System cryptography: Use FIPS compliant algorithms for encryption, hashing, and signing to Enabled</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</si>
  <si>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</si>
  <si>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HKEY_LOCAL_MACHINESystemCurrentControlSetControlLsaFIPSAlgorithmPolicyEnabled</t>
  </si>
  <si>
    <t>The security setting System cryptography: Use FIPS compliant algorithms for encryption, hashing, and signing is set to Enabled.</t>
  </si>
  <si>
    <t>The security setting System cryptography: Use FIPS compliant algorithms for encryption, hashing, and signing is not enabled.</t>
  </si>
  <si>
    <t>1.1.3.14</t>
  </si>
  <si>
    <t>1.1.3.14.2</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</si>
  <si>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</si>
  <si>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To establish the recommended configuration via GP, set the following UI path to Enabled.
Computer Configuration&gt;Windows Settings&gt;Security Settings&gt;Local Policies&gt;Security Options&gt;System cryptography: Use FIPS compliant algorithms for encryption, hashing, and signing</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</si>
  <si>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allow affect Remote Assistance and Remote Desktop connections. For more information about the issue and how to resolve it see "Remote Assistance connection to Windows Server 2003 with FIPS encryption does not work" at http://support.microsoft.com/default.aspx?scid=kb;en-us;811770.
Microsoft .NET Framework applications such as Microsoft ASP.NET that use  cryptographic algorithms which are not validated by NIST to be FIPS 140 compliant may fail. Use of cryptographic algorithm classes that are not FIPS validated will cause an InvalidOperationException exception to occur. See ""System cryptography: Use FIPS compliant algorithms for encryption, hashing, and signing" security setting effects in Windows XP and in later versions of Windows" for more information: http://support.microsoft.com/kb/811833.
For more information about the impact of this setting see "FIPS 140 Evaluation" available at: http://technet.microsoft.com/en-us/library/cc750357.aspx.</t>
  </si>
  <si>
    <t>CCE-21453-6</t>
  </si>
  <si>
    <t>Set System cryptography: Use FIPS compliant algorithms for encryption, hashing, and signing to Enabled. One method to achieve the recommended configuration via GP: Set the following UI path to Enabled.
Computer Configuration&gt;Windows  Settings&gt;Security  Settings&gt;Local Policies&gt;Security Options&gt;System cryptography: Use FIPS compliant algorithms for encryption, hashing, and signing</t>
  </si>
  <si>
    <t>WIN8-132</t>
  </si>
  <si>
    <t>Set System objects: Strengthen default permissions of internal system objects (e.g., Symbolic Links) to Enabled</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</si>
  <si>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</si>
  <si>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ManagerProtectionMode</t>
  </si>
  <si>
    <t>The security setting System objects: Strengthen default permissions of internal system objects (e.g. Symbolic Links) is set to Enabled.</t>
  </si>
  <si>
    <t>The security setting System objects: Strengthen default permissions of internal system objects (e.g. Symbolic Links) is not enabled.</t>
  </si>
  <si>
    <t>1.1.3.15</t>
  </si>
  <si>
    <t>1.1.3.15.1</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</si>
  <si>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</si>
  <si>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To establish the recommended configuration via GP, set the following UI path to Enabled.
Computer Configuration&gt;Windows Settings&gt;Security Settings&gt;Local Policies&gt;Security Options&gt;System objects: Strengthen default permissions of internal system objects (e.g. Symbolic Links)</t>
  </si>
  <si>
    <t>CCE-22783-5</t>
  </si>
  <si>
    <t>Set System objects: Strengthen default permissions of internal system objects (e.g., Symbolic Links) to Enabled. One method to achieve the recommended configuration via GP: Set the following UI path to Enabled.
Computer Configuration&gt;Windows  Settings&gt;Security  Settings&gt;Local Policies&gt;Security Options&gt;System objects: Strengthen default permissions of internal system objects (e.g. Symbolic Links)</t>
  </si>
  <si>
    <t>WIN8-133</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</si>
  <si>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</si>
  <si>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</si>
  <si>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ManagerKernelObCaseInsensitive</t>
  </si>
  <si>
    <t>The security setting System objects: Require case insensitivity for non-Windows subsystems is set to Enabled.</t>
  </si>
  <si>
    <t>The security setting System objects: Require case insensitivity for non-Windows subsystems is not enabled.</t>
  </si>
  <si>
    <t>1.1.3.15.2</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</si>
  <si>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</si>
  <si>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Configuration&gt;Windows Settings&gt;Security Settings&gt;Local Policies&gt;Security Options&gt;System objects: Require case insensitivity for non-Windows subsystems</t>
  </si>
  <si>
    <t>All subsystems will be forced to observe case insensitivity. This configuration may confuse users who are familiar with any UNIX-based operating systems that is case-sensitive.</t>
  </si>
  <si>
    <t>CCE-22786-8</t>
  </si>
  <si>
    <t>Set System objects: Require case insensitivity for non-Windows subsystems to Enabled. One method to achieve the recommended configuration via GP: Set the following UI path to Enabled.
Computer Configuration&gt;Windows  Settings&gt;Security  Settings&gt;Local Policies&gt;Security Options&gt;System objects: Require case insensitivity for non-Windows subsystems</t>
  </si>
  <si>
    <t>WIN8-134</t>
  </si>
  <si>
    <t>Set User Account Control: Admin Approval Mode for the Built-in Administrator account to Enabled</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</si>
  <si>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</si>
  <si>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</si>
  <si>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The security setting User Account Control: Admin Approval Mode for the Built-in Administrator account is set to Enabled.</t>
  </si>
  <si>
    <t>The security setting User Account Control: Admin Approval Mode for the Built-in Administrator account is not enabled.</t>
  </si>
  <si>
    <t>1.1.3.17</t>
  </si>
  <si>
    <t>1.1.3.17.1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</si>
  <si>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</si>
  <si>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To establish the recommended configuration via GP, set the following UI path to Enabled.
Computer Configuration&gt;Windows Settings&gt;Security Settings&gt;Local Policies&gt;Security Options&gt;User Account Control: Admin Approval Mode for the Built-in Administrator account</t>
  </si>
  <si>
    <t>Users that log on using the local Administrator account will be prompted for consent whenever a program requests an elevation in privilege.</t>
  </si>
  <si>
    <t>CCE-22294-3</t>
  </si>
  <si>
    <t>Set User Account Control: Admin Approval Mode for the Built-in Administrator account to Enabled. One method to achieve the recommended configuration via GP: Set the following UI path to Enabled.
Computer Configuration&gt;Windows  Settings&gt;Security  Settings&gt;Local Policies&gt;Security Options&gt;User Account Control: Admin Approval Mode for the Built-in Administrator account</t>
  </si>
  <si>
    <t>WIN8-135</t>
  </si>
  <si>
    <t>Set User Account Control: Detect application installations and prompt for elevation to Enabled</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</si>
  <si>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</si>
  <si>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</si>
  <si>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The security setting User Account Control: Detect application installations and prompt for elevation is set to Enabled.</t>
  </si>
  <si>
    <t>The security setting User Account Control: Detect application installations and prompt for elevation is not enabled.</t>
  </si>
  <si>
    <t>HSA4</t>
  </si>
  <si>
    <t>HSA4: Software installation rights are not limited to the technical staff</t>
  </si>
  <si>
    <t>1.1.3.17.2</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</si>
  <si>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</si>
  <si>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Configuration&gt;Windows Settings&gt;Security Settings&gt;Local Policies&gt;Security Options&gt;User Account Control: Detect application installations and prompt for elevation</t>
  </si>
  <si>
    <t>Users will need to provide administrative passwords to be able to install programs.</t>
  </si>
  <si>
    <t>CCE-22466-7</t>
  </si>
  <si>
    <t xml:space="preserve"> Set User Account Control: Detect application installations and prompt for elevation to Enabled. One method to achieve the recommended configuration via GP: Set the following UI path to Enabled.
Computer Configuration&gt;Windows  Settings&gt;Security  Settings&gt;Local Policies&gt;Security Options&gt;User Account Control: Detect application installations and prompt for elevation</t>
  </si>
  <si>
    <t>WIN8-136</t>
  </si>
  <si>
    <t>Set User Account Control: Behavior of the elevation prompt for standard users to Automatically deny elevation requests</t>
  </si>
  <si>
    <t>This policy setting controls the behavior of the elevation prompt for standard users.
The options are:
- Prompt for credentials: When an operation requires elevation of privilege, the user is prompted to enter an administrative user name and password. If the user enters valid credentials, the operation continues with the applicable privilege.
- Automatically deny elevation requests: When an operation requires elevation of privilege, a configurable access denied error message is displayed. An enterprise that is running desktops as standard user may choose this setting to reduce help desk calls.
- Prompt for credentials on the secure desktop: (Default) When an operation requires elevation of privilege, the user is prompted on the secure desktop to enter a different user name and password. If the user enters valid credentials, the operation continues with the applicable privilege. Note that this option was introduced in Windows 7 and it is not applicable to computers running Windows Vista or Windows Server 2008. The recommended state for this setting is: Automatically deny elevation requests.</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</si>
  <si>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</si>
  <si>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The security setting User Account Control: Behavior of the elevation prompt for standard users is set to Automatically deny elevation requests.</t>
  </si>
  <si>
    <t>The security setting User Account Control: Behavior of the elevation prompt for standard users is not properly configured.</t>
  </si>
  <si>
    <t>1.1.3.17.3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</si>
  <si>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</si>
  <si>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Configuration&gt;Windows Settings&gt;Security Settings&gt;Local Policies&gt;Security Options&gt;User Account Control: Behavior of the elevation prompt for standard users</t>
  </si>
  <si>
    <t>Users will need to provide administrative passwords to be able to run programs with elevated privileges. This could cause an increased load on IT staff while the programs that are impacted are identified and standard operating procedures are modified to support least privilege operations.</t>
  </si>
  <si>
    <t>CCE-21703-4</t>
  </si>
  <si>
    <t xml:space="preserve"> Set User Account Control: Behavior of the elevation prompt for standard users to Automatically deny elevation requests. One method to achieve the recommended configuration via GP: Set the following UI path to Automatically deny elevation requests.
Computer Configuration&gt;Windows  Settings&gt;Security  Settings&gt;Local Policies&gt;Security Options&gt;User Account Control: Behavior of the elevation prompt for standard users</t>
  </si>
  <si>
    <t>WIN8-137</t>
  </si>
  <si>
    <t>Set User Account Control: Behavior of the elevation prompt for administrators in Admin Approval Mode to Prompt for consent on the secure desktop</t>
  </si>
  <si>
    <t>This policy setting controls the behavior of the elevation prompt for administrators.
The options are:
- Elevate without prompting: Allows privileged accounts to perform an operation that requires elevation without requiring consent or credentials. Note: Use this option only in the most constrained environments.
- Prompt for credentials on the secure desktop: When an operation requires elevation of privilege, the user is prompted on the secure desktop to enter a privileged user name and password. If the user enters valid credentials, the operation continues with the user's highest available privilege.
- Prompt for consent on the secure desktop: When an operation requires elevation of privilege, the user is prompted on the secure desktop to select either Permit or Deny. If the user selects Permit, the operation continues with the user's highest available privilege.
- Prompt for credentials: When an operation requires elevation of privilege, the user is prompted to enter an administrative user name and password. If the user enters valid credentials, the operation continues with the applicable privilege.
- Prompt for consent: When an operation requires elevation of privilege, the user is prompted to select either Permit or Deny. If the user selects Permit, the operation continues with the user's highest available privilege.
- Prompt for consent for non-Windows binaries: (Default) When an operation for a non-Microsoft application requires elevation of privilege, the user is prompted on the secure desktop to select either Permit or Deny. If the user selects Permit, the operation continues with the user's highest available privilege. The recommended state for this setting is: Prompt for consent on the secure desktop.</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</si>
  <si>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</si>
  <si>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The security setting User Account Control: Behavior of the elevation prompt for administrators in Admin Approval Mode is set to Prompt for consent on the secure desktop.</t>
  </si>
  <si>
    <t>The security setting User Account Control: Behavior of the elevation prompt for administrators in Admin Approval Mode is not properly configured.</t>
  </si>
  <si>
    <t>1.1.3.17.4</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</si>
  <si>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</si>
  <si>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Configuration&gt;Windows Settings&gt;Security Settings&gt;Local Policies&gt;Security Options&gt;User Account Control: Behavior of the elevation prompt for administrators in Admin Approval Mode</t>
  </si>
  <si>
    <t>This policy setting controls the behavior of the elevation prompt for administrators.</t>
  </si>
  <si>
    <t>CCE-22243-0</t>
  </si>
  <si>
    <t xml:space="preserve"> Set User Account Control: Behavior of the elevation prompt for administrators in Admin Approval Mode to Prompt for consent on the secure desktop. One method to achieve the recommended configuration via GP: Set the following UI path to Prompt for consent on the secure desktop.
Computer Configuration&gt;Windows  Settings&gt;Security  Settings&gt;Local Policies&gt;Security Options&gt;User Account Control: Behavior of the elevation prompt for administrators in Admin Approval Mode</t>
  </si>
  <si>
    <t>WIN8-138</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</si>
  <si>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</si>
  <si>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</si>
  <si>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HKEY_LOCAL_MACHINESoftwareMicrosoftWindowsCurrentVersionPoliciesSystemEnableSecureUIAPaths</t>
  </si>
  <si>
    <t>The security setting User Account Control: Only elevate UIAccess applications that are installed in secure locations is set to Enabled.</t>
  </si>
  <si>
    <t>The security setting User Account Control: Only elevate UIAccess applications that are installed in secure locations is not enabled.</t>
  </si>
  <si>
    <t>1.1.3.17.5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</si>
  <si>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</si>
  <si>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Configuration&gt;Windows Settings&gt;Security Settings&gt;Local Policies&gt;Security Options&gt;User Account Control: Only elevate UI&gt;Access applications that are installed in secure locations</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</si>
  <si>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</si>
  <si>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CCE-22553-2</t>
  </si>
  <si>
    <t xml:space="preserve"> Set User Account Control: Only elevate UIAccess applications that are installed in secure locations to Enabled. One method to achieve the recommended configuration via GP: Set the following UI path to Enabled.
Computer Configuration&gt;Windows  Settings&gt;Security  Settings&gt;Local Policies&gt;Security Options&gt;User Account Control: Only elevate UI&gt;Access applications that are installed in secure locations</t>
  </si>
  <si>
    <t>WIN8-139</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</si>
  <si>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</si>
  <si>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</si>
  <si>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HKEY_LOCAL_MACHINESoftwareMicrosoftWindowsCurrentVersionPoliciesSystemEnableVirtualization</t>
  </si>
  <si>
    <t>The security setting User Account Control: Virtualize file and registry write failures to per-user locations is set to Enabled.</t>
  </si>
  <si>
    <t>The security setting User Account Control: Virtualize file and registry write failures to per-user locations is not enabled.</t>
  </si>
  <si>
    <t>HAU10</t>
  </si>
  <si>
    <t>HAU10: Audit logs are not properly protected</t>
  </si>
  <si>
    <t>1.1.3.17.6</t>
  </si>
  <si>
    <t>This setting reduces vulnerabilities by ensuring that legacy applications only write data to permitted locations.</t>
  </si>
  <si>
    <t>To establish the recommended configuration via GP, set the following UI path to Enabled.
Computer Configuration&gt;Windows Settings&gt;Security Settings&gt;Local Policies&gt;Security Options&gt;User Account Control: Virtualize file and registry write failures to per-user locations</t>
  </si>
  <si>
    <t>CCE-22126-7</t>
  </si>
  <si>
    <t xml:space="preserve"> Set User Account Control: Virtualize file and registry write failures to per-user locations to Enabled. One method to achieve the recommended configuration via GP: Set the following UI path to Enabled.
Computer Configuration&gt;Windows  Settings&gt;Security  Settings&gt;Local Policies&gt;Security Options&gt;User Account Control: Virtualize file and registry write failures to per-user locations</t>
  </si>
  <si>
    <t>WIN8-140</t>
  </si>
  <si>
    <t>Set User Account Control: Switch to the secure desktop when prompting for elevation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</si>
  <si>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</si>
  <si>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HKEY_LOCAL_MACHINESoftwareMicrosoftWindowsCurrentVersionPoliciesSystemPromptOnSecureDesktop</t>
  </si>
  <si>
    <t>The security setting User Account Control: Switch to the secure desktop when prompting for elevation is set to Enabled.</t>
  </si>
  <si>
    <t>The security setting User Account Control: Switch to the secure desktop when prompting for elevation is not enabled.</t>
  </si>
  <si>
    <t>1.1.3.17.7</t>
  </si>
  <si>
    <t>Elevation prompt dialog boxes can be spoofed, causing users to disclose their passwords to malicious software.</t>
  </si>
  <si>
    <t>To establish the recommended configuration via GP, set the following UI path to Enabled.
Computer Configuration&gt;Windows Settings&gt;Security Settings&gt;Local Policies&gt;Security Options&gt;User Account Control: Switch to the secure desktop when prompting for elevation</t>
  </si>
  <si>
    <t>CCE-21801-6</t>
  </si>
  <si>
    <t>Set User Account Control: Switch to the secure desktop when prompting for elevation to Enabled. One method to achieve the recommended configuration via GP: Set the following UI path to Enabled.
Computer Configuration&gt;Windows  Settings&gt;Security  Settings&gt;Local Policies&gt;Security Options&gt;User Account Control: Switch to the secure desktop when prompting for elevation</t>
  </si>
  <si>
    <t>WIN8-141</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</si>
  <si>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</si>
  <si>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</si>
  <si>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HKEY_LOCAL_MACHINESOFTWAREMicrosoftWindowsCurrentVersionPoliciesSystemEnableUIADesktopToggle</t>
  </si>
  <si>
    <t>The security setting User Account Control: Allow UIAccess applications to prompt for elevation without using the secure desktop is set to Disabled.</t>
  </si>
  <si>
    <t>The security setting User Account Control: Allow UIAccess applications to prompt for elevation without using the secure desktop is not disabled.</t>
  </si>
  <si>
    <t>1.1.3.17.8</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</si>
  <si>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</si>
  <si>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establish the recommended configuration via GP, set the following UI path to Disabled.
Computer Configuration&gt;Windows Settings&gt;Security Settings&gt;Local Policies&gt;Security Options&gt;User Account Control: Allow UI&gt;Access applications to prompt for elevation without using the secure desktop</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</si>
  <si>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UAC elevation prompt for administrators.</t>
  </si>
  <si>
    <t>CCE-21458-5</t>
  </si>
  <si>
    <t>Set User Account Control: Allow UIAccess applications to prompt for elevation without using the secure desktop to Disabled. One method to achieve the recommended configuration via GP: Set the following UI path to Disabled.
Computer Configuration&gt;Windows  Settings&gt;Security  Settings&gt;Local Policies&gt;Security Options&gt;User Account Control: Allow UI&gt;Access applications to prompt for elevation without using the secure desktop</t>
  </si>
  <si>
    <t>WIN8-142</t>
  </si>
  <si>
    <t>Set User Account Control: Only elevate executables that are signed and validated to Disabled</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</si>
  <si>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</si>
  <si>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HKEY_LOCAL_MACHINESoftwareMicrosoftWindowsCurrentVersionPoliciesSystemValidateAdminCodeSignatures</t>
  </si>
  <si>
    <t>The security setting User Account Control: Only elevate executables that are signed and validated is set to Disabled.</t>
  </si>
  <si>
    <t>The security setting User Account Control: Only elevate executables that are signed and validated is not disabled.</t>
  </si>
  <si>
    <t>1.1.3.17.9</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</si>
  <si>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</si>
  <si>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To establish the recommended configuration via GP, set the following UI path to Disabled.
Computer Configuration&gt;Windows Settings&gt;Security Settings&gt;Local Policies&gt;Security Options&gt;User Account Control: Only elevate executables that are signed and validated</t>
  </si>
  <si>
    <t>Enabling this setting requires that you have a PKI infrastructure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</si>
  <si>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CCE-22436-0</t>
  </si>
  <si>
    <t>Set User Account Control: Only elevate executables that are signed and validated to Disabled. One method to achieve the recommended configuration via GP: Set the following UI path to Disabled.
Computer Configuration&gt;Windows  Settings&gt;Security  Settings&gt;Local Policies&gt;Security Options&gt;User Account Control: Only elevate executables that are signed and validated</t>
  </si>
  <si>
    <t>WIN8-143</t>
  </si>
  <si>
    <t>Set User Account Control: Run all administrators in Admin Approval Mode to Enabled</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</si>
  <si>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</si>
  <si>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HKEY_LOCAL_MACHINESoftwareMicrosoftWindowsCurrentVersionPoliciesSystemEnableLUA</t>
  </si>
  <si>
    <t>The security setting User Account Control: Run all administrators in Admin Approval Mode is set to Enabled.</t>
  </si>
  <si>
    <t>The security setting User Account Control: Run all administrators in Admin Approval Mode is not enabled.</t>
  </si>
  <si>
    <t>1.1.3.17.10</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</si>
  <si>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</si>
  <si>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Configuration&gt;Windows Settings&gt;Security Settings&gt;Local Policies&gt;Security Options&gt;User Account Control: Run all administrators in Admin Approval Mode</t>
  </si>
  <si>
    <t>Users and administrators will need to learn to work with UAC prompts and adjust their work habits to use least privilege operations.</t>
  </si>
  <si>
    <t>CCE-21534-3</t>
  </si>
  <si>
    <t>Set User Account Control: Run all administrators in Admin Approval Mode to Enabled. One method to achieve the recommended configuration via GP: Set the following UI path to Enabled.
Computer Configuration&gt;Windows  Settings&gt;Security  Settings&gt;Local Policies&gt;Security Options&gt;User Account Control: Run all administrators in Admin Approval Mode</t>
  </si>
  <si>
    <t>WIN8-144</t>
  </si>
  <si>
    <t>Set Deny log on through Remote Desktop Services to Guests</t>
  </si>
  <si>
    <t>This policy setting determines whether users can log on as Terminal Services clients. After the baseline member server is joined to a domain environment, there is no need to use local accounts to access the server from the network. Domain accounts can access the server for administration and end-user processing. When configuring a user right in the SCM enter a comma delimited list of accounts. Accounts can be either local or located in Active Directory, they can be groups, users, or computers. The recommended state for this setting is: Guests.</t>
  </si>
  <si>
    <t>The security setting Deny log on through Remote Desktop Services is set to Guests.</t>
  </si>
  <si>
    <t>The security setting Deny log on through Remote Desktop Services is not set to Guests.</t>
  </si>
  <si>
    <t>1.1.4</t>
  </si>
  <si>
    <t>1.1.4.2</t>
  </si>
  <si>
    <t>Any account with the right to log on through Terminal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</si>
  <si>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Guests. 
Computer Configuration&gt;Windows Settings&gt;Security Settings&gt;Local Policies&gt;User Rights Assignment&gt;Deny log on through Remote Desktop Services</t>
  </si>
  <si>
    <t>If you assign the Deny log on through Terminal Services user right to other groups, you could limit the abilities of users who are assigned to specific administrative roles in your environment. Accounts that have this user right will be unable to connect to the computer through either Terminal Services or Remote Assistance. You should confirm that delegated tasks will not be negatively impacted.</t>
  </si>
  <si>
    <t>CCE-21638-2</t>
  </si>
  <si>
    <t>Set Deny log on through Remote Desktop Services to Guests. One method to achieve the recommended configuration via GP: Set the following UI path to Guests. 
Computer Configuration&gt;Windows  Settings&gt;Security  Settings&gt;Local Policies&gt;User Rights Assignment&gt;Deny log on through Remote Desktop Services</t>
  </si>
  <si>
    <t>WIN8-145</t>
  </si>
  <si>
    <t>Set Deny access to this computer from the network to Guests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</si>
  <si>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 The recommended state for this setting is: Guests.</t>
  </si>
  <si>
    <t>The security setting Deny access to this computer from the network is set to Guests.</t>
  </si>
  <si>
    <t>The security setting Deny access to this computer from the network is not set to Guests.</t>
  </si>
  <si>
    <t>1.1.4.3</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</si>
  <si>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</si>
  <si>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set the following UI path to Guests. 
Computer Configuration&gt;Windows Settings&gt;Security Settings&gt;Local Policies&gt;User Rights Assignment&gt;Deny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</si>
  <si>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</si>
  <si>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CCE-21840-4</t>
  </si>
  <si>
    <t>Set Deny access to this computer from the network to Guests. One method to achieve the recommended configuration via GP: Set the following UI path to Guests. 
Computer Configuration&gt;Windows  Settings&gt;Security  Settings&gt;Local Policies&gt;User Rights Assignment&gt;Deny access to this computer from the network</t>
  </si>
  <si>
    <t>WIN8-146</t>
  </si>
  <si>
    <t>Set Create a pagefile to Administrators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</si>
  <si>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 The recommended state for this setting is: Administrators.</t>
  </si>
  <si>
    <t>The security setting Create a pagefile is set to Administrators.</t>
  </si>
  <si>
    <t>The security setting Create a pagefile is not set to Administrators.</t>
  </si>
  <si>
    <t>1.1.4.4</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</si>
  <si>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</si>
  <si>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Configuration&gt;Windows Settings&gt;Security Settings&gt;Local Policies&gt;User Rights Assignment&gt;Create a pagefile</t>
  </si>
  <si>
    <t>CCE-21617-6</t>
  </si>
  <si>
    <t>Set Create a pagefile to Administrators. One method to achieve the recommended configuration via GP: Set the following UI path to Administrators. 
Computer Configuration&gt;Windows  Settings&gt;Security  Settings&gt;Local Policies&gt;User Rights Assignment&gt;Create a pagefile</t>
  </si>
  <si>
    <t>WIN8-147</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</si>
  <si>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</si>
  <si>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When configuring a user right in the SCM enter a comma delimited list of accounts. Accounts can be either local or located in Active Directory, they can be groups, users, or computers. The recommended state for this setting is: No One.</t>
  </si>
  <si>
    <t>The security setting Create permanent shared objects is set to No One.</t>
  </si>
  <si>
    <t>The security setting Create permanent shared objects is not properly configured.</t>
  </si>
  <si>
    <t>1.1.4.5</t>
  </si>
  <si>
    <t>Users who have the Create permanent shared objects user right could create new shared objects and expose sensitive data to the network.</t>
  </si>
  <si>
    <t>To establish the recommended configuration via GP, the following UI path should not be set to any user. 
Computer Configuration&gt;Windows Settings&gt;Security Settings&gt;Local Policies&gt;User Rights Assignment&gt;Create permanent shared objects</t>
  </si>
  <si>
    <t>CCE-22141-6</t>
  </si>
  <si>
    <t xml:space="preserve"> Set Create permanent shared objects to No One. One method to achieve the recommended configuration via GP, the following UI path should not be set to any user. 
Computer Configuration&gt;Windows  Settings&gt;Security  Settings&gt;Local Policies&gt;User Rights Assignment&gt;Create permanent shared objects</t>
  </si>
  <si>
    <t>WIN8-148</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</si>
  <si>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</si>
  <si>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When configuring a user right in the SCM enter a comma delimited list of accounts. Accounts can be either local or located in Active Directory, they can be groups, users, or computers. The recommended state for this setting is: Administrators.</t>
  </si>
  <si>
    <t>The security setting Increase scheduling priority is set to Administrators.</t>
  </si>
  <si>
    <t>The security setting Increase scheduling priority is not set to Administrators.</t>
  </si>
  <si>
    <t>1.1.4.6</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</si>
  <si>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</si>
  <si>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Computer Configuration&gt;Windows Settings&gt;Security Settings&gt;Local Policies&gt;User Rights Assignment&gt;Increase scheduling priority</t>
  </si>
  <si>
    <t>CCE-22960-9</t>
  </si>
  <si>
    <t>Set Increase scheduling priority to Administrators. One method to achieve the recommended configuration via GP: Set the following UI path to Administrators. 
Computer Configuration&gt;Windows  Settings&gt;Security  Settings&gt;Local Policies&gt;User Rights Assignment&gt;Increase scheduling priority</t>
  </si>
  <si>
    <t>WIN8-149</t>
  </si>
  <si>
    <t>Set Access this computer from the network to Users, Administrators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</si>
  <si>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 The recommended state for this setting is: Users, Administrators.</t>
  </si>
  <si>
    <t>The security setting Access this computer from the network is set to Users, Administrators.</t>
  </si>
  <si>
    <t>The security setting Access this computer from the network is not set to Users, Administrators.</t>
  </si>
  <si>
    <t>1.1.4.7</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</si>
  <si>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</si>
  <si>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set the following UI path to Users, Administrators.
Computer Configuration&gt;Windows Settings&gt;Security Settings&gt;Local Policies&gt;User Rights Assignment&gt;Access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</si>
  <si>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 it is recommended that it be assigned to the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</si>
  <si>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CCE-22976-5</t>
  </si>
  <si>
    <t>Set Access this computer from the network to Users, Administrators. One method to achieve the recommended configuration via GP: Set the following UI path to Users, Administrators.
Computer Configuration&gt;Windows  Settings&gt;Security  Settings&gt;Local Policies&gt;User Rights Assignment&gt;Access this computer from the network</t>
  </si>
  <si>
    <t>WIN8-150</t>
  </si>
  <si>
    <t>Set Force shutdown from a remote system to Administrators</t>
  </si>
  <si>
    <t>This policy setting allows users to shut down Windows Vista-based computers from remote locations on the network. Anyone who has been assigned this user right can cause a denial of service (DoS) condition, which would make the computer unavailable to service user requests. 
When configuring a user right in the SCM enter a comma delimited list of accounts. Accounts can be either local or located in Active Directory, they can be groups, users, or computers. The recommended state for this setting is: Administrators.</t>
  </si>
  <si>
    <t>The security setting Force shutdown from a remote system is set to Administrators.</t>
  </si>
  <si>
    <t>The security setting Force shutdown from a remote system is not set to Administrators.</t>
  </si>
  <si>
    <t>1.1.4.8</t>
  </si>
  <si>
    <t>Any user who can shut down a computer could cause a DoS condition to occur. Therefore, this user right should be tightly restricted.</t>
  </si>
  <si>
    <t>To establish the recommended configuration via GP, set the following UI path to Administrators.
Computer Configuration&gt;Windows Settings&gt;Security Settings&gt;Local Policies&gt;User Rights Assignment&gt;Force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</si>
  <si>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</si>
  <si>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CCE-22886-6</t>
  </si>
  <si>
    <t>Set Force shutdown from a remote system to Administrators. One method to achieve the recommended configuration via GP: Set the following UI path to Administrators.
Computer Configuration&gt;Windows  Settings&gt;Security  Settings&gt;Local Policies&gt;User Rights Assignment&gt;Force shutdown from a remote system</t>
  </si>
  <si>
    <t>WIN8-151</t>
  </si>
  <si>
    <t>AU-8</t>
  </si>
  <si>
    <t>Time Stamps</t>
  </si>
  <si>
    <t>Set Change the time zone to LOCAL SERVICE, Administrators, Users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</si>
  <si>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 The recommended state for this setting is: LOCAL SERVICE, Administrators, Users.</t>
  </si>
  <si>
    <t>The security setting Change the time zone is set to Local Service, Administrators, Users.</t>
  </si>
  <si>
    <t>The security setting Change the time zone is not set to Local Service, Administrators, Users.</t>
  </si>
  <si>
    <t>1.1.4.9</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</si>
  <si>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</si>
  <si>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Local Service, Administrators, Users. 
Computer Configuration&gt;Windows Settings&gt;Security Settings&gt;Local Policies&gt;User Rights Assignment&gt;Change the time zone</t>
  </si>
  <si>
    <t>CCE-22291-9</t>
  </si>
  <si>
    <t>Set Change the time zone to LOCAL SERVICE, Administrators, Users. One method to achieve the recommended configuration via GP: Set the following UI path to Local Service, Administrators, Users. 
Computer Configuration&gt;Windows  Settings&gt;Security  Settings&gt;Local Policies&gt;User Rights Assignment&gt;Change the time zone</t>
  </si>
  <si>
    <t>WIN8-152</t>
  </si>
  <si>
    <t>Set Create global objects to Administrators, SERVICE, LOCAL SERVICE, NETWORK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</si>
  <si>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When configuring a user right in the SCM enter a comma delimited list of accounts. Accounts can be either local or located in Active Directory, they can be groups, users, or computers. The recommended state for this setting is: Administrators, SERVICE, LOCAL SERVICE, NETWORK SERVICE.</t>
  </si>
  <si>
    <t>The security setting Create global objects is set to Administrators, Service, Local Service, Network Service.</t>
  </si>
  <si>
    <t>The security setting Create global objects is not set to Administrators, Service, Local Service, Network Service.</t>
  </si>
  <si>
    <t>1.1.4.10</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</si>
  <si>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</si>
  <si>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Service, Local Service, Network Service. 
Computer Configuration&gt;Windows Settings&gt;Security Settings&gt;Local Policies&gt;User Rights Assignment&gt;Create global objects</t>
  </si>
  <si>
    <t>CCE-21432-0</t>
  </si>
  <si>
    <t>Set Create global objects to Administrators, SERVICE, LOCAL SERVICE, NETWORK SERVICE. One method to achieve the recommended configuration via GP: Set the following UI path to Administrators, Service, Local Service, Network Service. 
Computer Configuration&gt;Windows  Settings&gt;Security  Settings&gt;Local Policies&gt;User Rights Assignment&gt;Create global objects</t>
  </si>
  <si>
    <t>WIN8-153</t>
  </si>
  <si>
    <t>Set Enable computer and user accounts to be trusted for delegation to No One</t>
  </si>
  <si>
    <t>This policy setting allows users to change the Trusted for Delegation setting on a computer object in Active Directory. Abuse of this privilege could allow unauthorized users to impersonate other users on the network. When configuring a user right in the SCM enter a comma delimited list of accounts. Accounts can be either local or located in Active Directory, they can be groups, users, or computers. The recommended state for this setting is: No One.</t>
  </si>
  <si>
    <t>The security setting Enable computer and user accounts to be trusted for delegation is No One.</t>
  </si>
  <si>
    <t>The security setting Enable computer and user accounts to be trusted for delegation is not properly configured.</t>
  </si>
  <si>
    <t>1.1.4.11</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</si>
  <si>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</si>
  <si>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the following UI path should not be set to any user. 
Computer Configuration&gt;Windows Settings&gt;Security Settings&gt;Local Policies&gt;User Rights Assignment&gt;Enable computer and user accounts to be trusted for delegation</t>
  </si>
  <si>
    <t>CCE-23258-7</t>
  </si>
  <si>
    <t>Set Enable computer and user accounts to be trusted for delegation to No One. One method to achieve the recommended configuration via GP, the following UI path should not be set to any user. 
Computer Configuration&gt;Windows  Settings&gt;Security  Settings&gt;Local Policies&gt;User Rights Assignment&gt;Enable computer and user accounts to be trusted for delegation</t>
  </si>
  <si>
    <t>WIN8-154</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</si>
  <si>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</si>
  <si>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When configuring a user right in the SCM enter a comma delimited list of accounts. Accounts can be either local or located in Active Directory, they can be groups, users, or computers. The recommended state for this setting is: Administrators.</t>
  </si>
  <si>
    <t>The security setting Profile single process is set to Administrators.</t>
  </si>
  <si>
    <t>The security setting Profile single process is not set to Administrators.</t>
  </si>
  <si>
    <t>1.1.4.12</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</si>
  <si>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</si>
  <si>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Configuration&gt;Windows Settings&gt;Security Settings&gt;Local Policies&gt;User Rights Assignment&gt;Profile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</si>
  <si>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</si>
  <si>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CCE-21895-8</t>
  </si>
  <si>
    <t>Set Profile single process to Administrators. One method to achieve the recommended configuration via GP: Set the following UI path to Administrators. 
Computer Configuration&gt;Windows  Settings&gt;Security  Settings&gt;Local Policies&gt;User Rights Assignment&gt;Profile single process</t>
  </si>
  <si>
    <t>WIN8-155</t>
  </si>
  <si>
    <t>Set Shut down the system to Administrators, Users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</si>
  <si>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 The recommended state for this setting is: Administrators, Users.</t>
  </si>
  <si>
    <t>The security setting Shut down the system is set to Administrators, Users.</t>
  </si>
  <si>
    <t>The security setting Shut down the system is not set to Administrators, Users.</t>
  </si>
  <si>
    <t>1.1.4.13</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</si>
  <si>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</si>
  <si>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To establish the recommended configuration via GP, set the following UI path to Administrators, Users. 
Computer Configuration&gt;Windows Settings&gt;Security Settings&gt;Local Policies&gt;User Rights Assignment&gt;Shut down the system</t>
  </si>
  <si>
    <t>The impact of removing these default groups from the Shut down the system user right could limit the delegated abilities of assigned roles in your environment. You should confirm that delegated activities will not be adversely affected.</t>
  </si>
  <si>
    <t>CCE-21391-8</t>
  </si>
  <si>
    <t>Set Shut down the system to Administrators, Users. One method to achieve the recommended configuration via GP: Set the following UI path to Administrators, Users. 
Computer Configuration&gt;Windows  Settings&gt;Security  Settings&gt;Local Policies&gt;User Rights Assignment&gt;Shut down the system</t>
  </si>
  <si>
    <t>WIN8-156</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</si>
  <si>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</si>
  <si>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 The recommended state for this setting is: Administrators.</t>
  </si>
  <si>
    <t>The security setting Take ownership of files or other objects is set to Administrators.</t>
  </si>
  <si>
    <t>The security setting Take ownership of files or other objects is not set to Administrators.</t>
  </si>
  <si>
    <t>1.1.4.14</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</si>
  <si>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</si>
  <si>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Configuration&gt;Windows Settings&gt;Security Settings&gt;Local Policies&gt;User Rights Assignment&gt;Take ownership of files or other objects</t>
  </si>
  <si>
    <t>CCE-23192-8</t>
  </si>
  <si>
    <t>Set Take ownership of files or other objects to Administrators. One method to achieve the recommended configuration via GP: Set the following UI path to Administrators. 
Computer Configuration&gt;Windows  Settings&gt;Security  Settings&gt;Local Policies&gt;User Rights Assignment&gt;Take ownership of files or other objects</t>
  </si>
  <si>
    <t>WIN8-157</t>
  </si>
  <si>
    <t>Set Create symbolic links to Administrators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</si>
  <si>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When configuring a user right in the SCM enter a comma delimited list of accounts. Accounts can be either local or located in Active Directory, they can be groups, users, or computers. The recommended state for this setting is: Administrators.</t>
  </si>
  <si>
    <t>The security setting Create symbolic links is set to Administrators.</t>
  </si>
  <si>
    <t>The security setting Create symbolic links is not set to Administrators.</t>
  </si>
  <si>
    <t>1.1.4.15</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</si>
  <si>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</si>
  <si>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establish the recommended configuration via GP, set the following UI path to Administrators. 
Computer Configuration&gt;Windows Settings&gt;Security Settings&gt;Local Policies&gt;User Rights Assignment&gt;Create symbolic links</t>
  </si>
  <si>
    <t>In most cases there will be no impact because this is the default configuration, however, on Windows Servers with the Hyper-V server role installed this user right should also be granted to the special group "Virtual Machines" otherwise you will not be able to create new virtual machines.</t>
  </si>
  <si>
    <t>CCE-22166-3</t>
  </si>
  <si>
    <t>Set Create symbolic links to Administrators. One method to achieve the recommended configuration via GP: Set the following UI path to Administrators. 
Computer Configuration&gt;Windows  Settings&gt;Security  Settings&gt;Local Policies&gt;User Rights Assignment&gt;Create symbolic links</t>
  </si>
  <si>
    <t>WIN8-158</t>
  </si>
  <si>
    <t>Set Act as part of the operating system to No One</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</si>
  <si>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 The recommended state for this setting is: No One.</t>
  </si>
  <si>
    <t>The security setting Act as part of the operating system is set to No One.</t>
  </si>
  <si>
    <t>The security setting Act as part of the operating system is not properly configured.</t>
  </si>
  <si>
    <t>1.1.4.16</t>
  </si>
  <si>
    <t>The Act as part of the operating system user right is extremely powerful. Anyone with this user right can take complete control of the computer and erase evidence of their activities.</t>
  </si>
  <si>
    <t>To establish the recommended configuration via GP, the following UI path should not be set to any user.
Computer Configuration&gt;Windows Settings&gt;Security Settings&gt;Local Policies&gt;User Rights AssignmentAct as part of the operating system</t>
  </si>
  <si>
    <t>There should be little or no impact because the Act as part of the operating system user right is rarely needed by any accounts other than the Local System account.</t>
  </si>
  <si>
    <t>CCE-23381-7</t>
  </si>
  <si>
    <t>Set Act as part of the operating system to No One. One method to achieve the recommended configuration via GP, the following UI path should not be set to any user.
Computer Configuration&gt;Windows  Settings&gt;Security  Settings&gt;Local Policies&gt;User Rights AssignmentAct as part of the operating system</t>
  </si>
  <si>
    <t>WIN8-159</t>
  </si>
  <si>
    <t>CM-3</t>
  </si>
  <si>
    <t>Configuration Change Control</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</si>
  <si>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</si>
  <si>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 The recommended state for this setting is: Administrators.</t>
  </si>
  <si>
    <t>The security setting Modify firmware environment values is set to Administrators.</t>
  </si>
  <si>
    <t>The security setting Modify firmware environment values is not set to Administrators.</t>
  </si>
  <si>
    <t>1.1.4.17</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</si>
  <si>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</si>
  <si>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Configuration&gt;Windows Settings&gt;Security Settings&gt;Local Policies&gt;User Rights Assignment&gt;Modify firmware environment values</t>
  </si>
  <si>
    <t>CCE-23145-6</t>
  </si>
  <si>
    <t>Set Modify firmware environment values to Administrators. One method to achieve the recommended configuration via GP: Set the following UI path to Administrators. 
Computer Configuration&gt;Windows  Settings&gt;Security  Settings&gt;Local Policies&gt;User Rights Assignment&gt;Modify firmware environment values</t>
  </si>
  <si>
    <t>WIN8-160</t>
  </si>
  <si>
    <t xml:space="preserve">CP-9
</t>
  </si>
  <si>
    <t>Information System Backup</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</si>
  <si>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</si>
  <si>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When configuring a user right in the SCM enter a comma delimited list of accounts. Accounts can be either local or located in Active Directory, they can be groups, users, or computers. The recommended state for this setting is: Administrators.</t>
  </si>
  <si>
    <t>The security setting Back up files and directories is set to Administrators.</t>
  </si>
  <si>
    <t>The security setting Back up files and directories is not set to Administrators.</t>
  </si>
  <si>
    <t>1.1.4.18</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</si>
  <si>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</si>
  <si>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Configuration&gt;Windows Settings&gt;Security Settings&gt;Local Policies&gt;User Rights Assignment&gt;Back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</si>
  <si>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</si>
  <si>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CCE-23314-8</t>
  </si>
  <si>
    <t>Set Back up files and directories to Administrators. One method to achieve the recommended configuration via GP: Set the following UI path to Administrators. 
Computer Configuration&gt;Windows  Settings&gt;Security  Settings&gt;Local Policies&gt;User Rights Assignment&gt;Back up files and directories</t>
  </si>
  <si>
    <t>WIN8-161</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</si>
  <si>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</si>
  <si>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 The recommended state for this setting is: Administrators.</t>
  </si>
  <si>
    <t>The security setting Debug programs is set to Administrators.</t>
  </si>
  <si>
    <t>The security setting Debug programs is not set to Administrators.</t>
  </si>
  <si>
    <t>1.1.4.19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</si>
  <si>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</si>
  <si>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Configuration&gt;Windows Settings&gt;Security Settings&gt;Local Policies&gt;User Rights Assignment&gt;Debug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</si>
  <si>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</si>
  <si>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CCE-21982-4</t>
  </si>
  <si>
    <t>Set Debug programs to Administrators. One method to achieve the recommended configuration via GP: Set the following UI path to Administrators. 
Computer Configuration&gt;Windows  Settings&gt;Security  Settings&gt;Local Policies&gt;User Rights Assignment&gt;Debug programs</t>
  </si>
  <si>
    <t>WIN8-162</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</si>
  <si>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</si>
  <si>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 The recommended state for this setting is: No One.</t>
  </si>
  <si>
    <t>The security setting Access Credential Manager as a trusted caller is set to No One.</t>
  </si>
  <si>
    <t>The security setting Access Credential Manager as a trusted caller is not properly configured.</t>
  </si>
  <si>
    <t>1.1.4.20</t>
  </si>
  <si>
    <t>If an account is given this right the user of the account may create an application that calls into Credential Manager and is returned the credentials for another user.</t>
  </si>
  <si>
    <t>To establish the recommended configuration via GP, the following UI path should not be set to any user.
Computer Configuration&gt;Windows Settings&gt;Security Settings&gt;Local Policies&gt;User Rights Assignment&gt;Access Credential Manager as a trusted caller</t>
  </si>
  <si>
    <t>None, this is the default configuration</t>
  </si>
  <si>
    <t>CCE-23439-3</t>
  </si>
  <si>
    <t>Set Access Credential Manager as a trusted caller to No One. One method to achieve the recommended configuration via GP, the following UI path should not be set to any user.
Computer Configuration&gt;Windows  Settings&gt;Security  Settings&gt;Local Policies&gt;User Rights Assignment&gt;Access Credential Manager as a trusted caller</t>
  </si>
  <si>
    <t>WIN8-163</t>
  </si>
  <si>
    <t>Set Deny log on locally to Guests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</si>
  <si>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 The recommended state for this setting is: Guests.</t>
  </si>
  <si>
    <t>The security setting Deny log on locally is set to Guests.</t>
  </si>
  <si>
    <t>The security setting Deny log on locally is not set to Guests.</t>
  </si>
  <si>
    <t>1.1.4.21</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</si>
  <si>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</si>
  <si>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Guests. 
Computer Configuration&gt;Windows Settings&gt;Security Settings&gt;Local Policies&gt;User Rights Assignment&gt;Deny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</si>
  <si>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</si>
  <si>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CCE-22816-3</t>
  </si>
  <si>
    <t>Set Deny log on locally to Guests. One method to achieve the recommended configuration via GP: Set the following UI path to Guests. 
Computer Configuration&gt;Windows  Settings&gt;Security  Settings&gt;Local Policies&gt;User Rights Assignment&gt;Deny log on locally</t>
  </si>
  <si>
    <t>WIN8-164</t>
  </si>
  <si>
    <t>Set Profile system performance to NT SERVICE&gt;WdiServiceHost,Administrators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</si>
  <si>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 The recommended state for this setting is: NT SERVICEWdiServiceHost,Administrators.</t>
  </si>
  <si>
    <t>The security setting Profile system performance is set to NT SERVICE&gt;WdiServiceHost,Administrators.</t>
  </si>
  <si>
    <t>The security setting Profile system performance is not properly configured.</t>
  </si>
  <si>
    <t>1.1.4.22</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</si>
  <si>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</si>
  <si>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NT SERVICEWdiServiceHost,Administrators. 
Computer Configuration&gt;Windows Settings&gt;Security Settings&gt;Local Policies&gt;User Rights Assignment&gt;Profile system performance</t>
  </si>
  <si>
    <t>CCE-21755-4</t>
  </si>
  <si>
    <t>Set Profile system performance to NT SERVICE&gt;WdiServiceHost,Administrators. One method to achieve the recommended configuration via GP: Set the following UI path to NT SERVICEWdiServiceHost,Administrators. 
Computer Configuration&gt;Windows  Settings&gt;Security  Settings&gt;Local Policies&gt;User Rights Assignment&gt;Profile system performance</t>
  </si>
  <si>
    <t>WIN8-165</t>
  </si>
  <si>
    <t>Set Restore files and directories to Administrators</t>
  </si>
  <si>
    <t>This policy setting determines which users can bypass file, directory, registry, and other persistent object permissions when restoring backed up files and directories on computers that run Windows Vista in your environment. This user right also determines which users can set valid security principals as object owners; it is similar to the Back up files and directories user right. When configuring a user right in the SCM enter a comma delimited list of accounts. Accounts can be either local or located in Active Directory, they can be groups, users, or computers. The recommended state for this setting is: Administrators.</t>
  </si>
  <si>
    <t>The security setting Restore files and directories is set to Administrators.</t>
  </si>
  <si>
    <t>The security setting Restore files and directories is not set to Administrators.</t>
  </si>
  <si>
    <t>1.1.4.23</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</si>
  <si>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are used to back up data.</t>
  </si>
  <si>
    <t>To establish the recommended configuration via GP, set the following UI path to Administrators. 
Computer Configuration&gt;Windows Settings&gt;Security Settings&gt;Local Policies&gt;User Rights Assignment&gt;Restore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</si>
  <si>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</si>
  <si>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CCE-23442-7</t>
  </si>
  <si>
    <t>Set Restore files and directories to Administrators. One method to achieve the recommended configuration via GP: Set the following UI path to Administrators. 
Computer Configuration&gt;Windows  Settings&gt;Security  Settings&gt;Local Policies&gt;User Rights Assignment&gt;Restore files and directories</t>
  </si>
  <si>
    <t>WIN8-166</t>
  </si>
  <si>
    <t>Set Perform volume maintenance tasks to Administrators</t>
  </si>
  <si>
    <t>This policy setting allows users to manage the system's volume or disk configuration, which could allow a user to delete a volume and cause data loss as well as a denial-of-service condition. When configuring a user right in the SCM enter a comma delimited list of accounts. Accounts can be either local or located in Active Directory, they can be groups, users, or computers. The recommended state for this setting is: Administrators.</t>
  </si>
  <si>
    <t>The security setting Perform volume maintenance tasks is set to Administrators.</t>
  </si>
  <si>
    <t>The security setting Perform volume maintenance tasks is not set to Administrators.</t>
  </si>
  <si>
    <t>1.1.4.24</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</si>
  <si>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</si>
  <si>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Configuration&gt;Windows Settings&gt;Security Settings&gt;Local Policies&gt;User Rights Assignment&gt;Perform volume maintenance tasks</t>
  </si>
  <si>
    <t>CCE-22904-7</t>
  </si>
  <si>
    <t>Set Perform volume maintenance tasks to Administrators. One method to achieve the recommended configuration via GP: Set the following UI path to Administrators. 
Computer Configuration&gt;Windows  Settings&gt;Security  Settings&gt;Local Policies&gt;User Rights Assignment&gt;Perform volume maintenance tasks</t>
  </si>
  <si>
    <t>WIN8-167</t>
  </si>
  <si>
    <t>Set Impersonate a client after authentication to Administrators, SERVICE, Local Service, Network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</si>
  <si>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When configuring a user right in the SCM enter a comma delimited list of accounts. Accounts can be either local or located in Active Directory, they can be groups, users, or computers. The recommended state for this setting is: Administrators, SERVICE, Local Service, Network Service.</t>
  </si>
  <si>
    <t>The security setting Impersonate a client after authentication is set to Administrators, Service, Local Service, Network Service.</t>
  </si>
  <si>
    <t>The security setting Impersonate a client after authentication is not set to Administrators, Service, Local Service, Network Service.</t>
  </si>
  <si>
    <t>1.1.4.25</t>
  </si>
  <si>
    <t>An attacker with the Impersonate a client after authentication user right could create a service, trick a client to make them connect to the service, and then impersonate that client to elevate the attacker's level of access to that of the client.</t>
  </si>
  <si>
    <t>To establish the recommended configuration via GP, set the following UI path to Administrators, Service, Local Service, Network Service. 
Computer Configuration&gt;Windows Settings&gt;Security Settings&gt;Local Policies&gt;User Rights Assignment&gt;Impersonate a client after authentication</t>
  </si>
  <si>
    <t>In most cases this configuration will have no impact. If you have installed optional components such as ASP.NET or IIS, you may need to assign the Impersonate a client after authentication user right to additional accounts that are required by those components, such as IUSR_, IIS_WPG, ASP.NET or IWAM_.</t>
  </si>
  <si>
    <t>CCE-21887-5</t>
  </si>
  <si>
    <t>Set Impersonate a client after authentication to Administrators, SERVICE, Local Service, Network Service. One method to achieve the recommended configuration via GP: Set the following UI path to Administrators, Service, Local Service, Network Service. 
Computer Configuration&gt;Windows  Settings&gt;Security  Settings&gt;Local Policies&gt;User Rights Assignment&gt;Impersonate a client after authentication</t>
  </si>
  <si>
    <t>WIN8-168</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</si>
  <si>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</si>
  <si>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 The recommended state for this setting is: Administrators, Local Service, Network Service.</t>
  </si>
  <si>
    <t>The security setting Adjust memory quotas for a process is set to Administrators, Local Service, Network Service.</t>
  </si>
  <si>
    <t>The security setting Adjust memory quotas for a process is not set to Administrators, Local Service, Network Service.</t>
  </si>
  <si>
    <t>1.1.4.27</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</si>
  <si>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</si>
  <si>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Configuration&gt;Windows Settings&gt;Security Settings&gt;Local Policies&gt;User Rights Assignment&gt;Adjust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</si>
  <si>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</si>
  <si>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CCE-22688-6</t>
  </si>
  <si>
    <t>Set Adjust memory quotas for a process to Administrators, Local Service, Network Service. One method to achieve the recommended configuration via GP: Set the following UI path to Administrators, Local Service, Network Service. 
Computer Configuration&gt;Windows  Settings&gt;Security  Settings&gt;Local Policies&gt;User Rights Assignment&gt;Adjust memory quotas for a process</t>
  </si>
  <si>
    <t>WIN8-169</t>
  </si>
  <si>
    <t>Set Manage auditing and security log to Administrators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</si>
  <si>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 The recommended state for this setting is: Administrators.</t>
  </si>
  <si>
    <t>The security setting Manage auditing and security log is set to Administrators.</t>
  </si>
  <si>
    <t>The security setting Manage auditing and security log is not set to Administrators.</t>
  </si>
  <si>
    <t>1.1.4.28</t>
  </si>
  <si>
    <t>The ability to manage the Security event log is a powerful user right and it should be closely guarded. Anyone with this user right can clear the Security log to erase important evidence of unauthorized activity.</t>
  </si>
  <si>
    <t>To establish the recommended configuration via GP, set the following UI path to Administrators. 
Computer Configuration&gt;Windows Settings&gt;Security Settings&gt;Local Policies&gt;User Rights Assignment&gt;Manage auditing and security log</t>
  </si>
  <si>
    <t>CCE-21788-5</t>
  </si>
  <si>
    <t>Set Manage auditing and security log to Administrators. One method to achieve the recommended configuration via GP: Set the following UI path to Administrators. 
Computer Configuration&gt;Windows  Settings&gt;Security  Settings&gt;Local Policies&gt;User Rights Assignment&gt;Manage auditing and security log</t>
  </si>
  <si>
    <t>WIN8-170</t>
  </si>
  <si>
    <t>Set Deny log on as a batch job to Guests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</si>
  <si>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 The recommended state for this setting is: Guests.</t>
  </si>
  <si>
    <t>The security setting Deny log on as a batch job is set to Guests.</t>
  </si>
  <si>
    <t>The security setting Deny log on as a batch job is not set to Guests.</t>
  </si>
  <si>
    <t>1.1.4.29</t>
  </si>
  <si>
    <t>Accounts that have the Deny log on as a batch job user right could be used to schedule jobs that could consume excessive computer resources and cause a DoS condition.</t>
  </si>
  <si>
    <t>To establish the recommended configuration via GP, set the following UI path to Guests. 
Computer Configuration&gt;Windows Settings&gt;Security Settings&gt;Local Policies&gt;User Rights Assignment&gt;Deny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</si>
  <si>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</si>
  <si>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CCE-22936-9</t>
  </si>
  <si>
    <t>Set Deny log on as a batch job to Guests. One method to achieve the recommended configuration via GP: Set the following UI path to Guests. 
Computer Configuration&gt;Windows  Settings&gt;Security  Settings&gt;Local Policies&gt;User Rights Assignment&gt;Deny log on as a batch job</t>
  </si>
  <si>
    <t>WIN8-171</t>
  </si>
  <si>
    <t>Set Bypass traverse checking to Users, NETWORK SERVICE, LOCAL SERVICE, Administrators</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</si>
  <si>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 The recommended state for this setting is: Users, NETWORK SERVICE, LOCAL SERVICE, Administrators.</t>
  </si>
  <si>
    <t>The security setting Bypass traverse checking is set to Users, Network Service, Local Service, Administrators.</t>
  </si>
  <si>
    <t>The security setting Bypass traverse checking is not set to Users, Network Service, Local Service, Administrators.</t>
  </si>
  <si>
    <t>1.1.4.30</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</si>
  <si>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</si>
  <si>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To establish the recommended configuration via GP, set the following UI path to Users, Network Service, Local Service, Administrators. 
Computer Configuration&gt;Windows Settings&gt;Security Settings&gt;Local Policies&gt;User Rights Assignment&gt;Bypass traverse checking</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</si>
  <si>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</si>
  <si>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CCE-23566-3</t>
  </si>
  <si>
    <t>Set Bypass traverse checking to Users, NETWORK SERVICE, LOCAL SERVICE, Administrators. One method to achieve the recommended configuration via GP: Set the following UI path to Users, Network Service, Local Service, Administrators. 
Computer Configuration&gt;Windows  Settings&gt;Security  Settings&gt;Local Policies&gt;User Rights Assignment&gt;Bypass traverse checking</t>
  </si>
  <si>
    <t>WIN8-172</t>
  </si>
  <si>
    <t>Set Increase a process working set to Administrators, Local Service</t>
  </si>
  <si>
    <t>This privilege determines which user accounts can increase or decrease the size of a process's working set. The working set of a process is the set of memory pages currently visible to the process in physical RAM memory. These pages are resident and available for an application to use without triggering a page fault. The minimum and maximum working set sizes affect the virtual memory paging behavior of a process. When configuring a user right in the SCM enter a comma delimited list of accounts. Accounts can be either local or located in Active Directory, they can be groups, users, or computers. The recommended state for this setting is: Administrators, Local Service.</t>
  </si>
  <si>
    <t>The security setting Increase a process working set is set to Administrators, Local Service.</t>
  </si>
  <si>
    <t>The security setting Increase a process working set is not set to Administrators, Local Service.</t>
  </si>
  <si>
    <t>1.1.4.31</t>
  </si>
  <si>
    <t>This right is granted to all users by default. However, increasing the working set size for a process decreases the amount of physical memory available to the rest of the system. It would be possible for malicious code to increase the process working set to a level that could severely degrade system performance and potentially cause a denial of service.</t>
  </si>
  <si>
    <t>To establish the recommended configuration via GP, set the following UI path to Administrators, Local Service. 
Computer Configuration&gt;Windows Settings&gt;Security Settings&gt;Local Policies&gt;User Rights Assignment&gt;Increase a process working set</t>
  </si>
  <si>
    <t>Users will be unable to increase the working set for their processes, which could degrade performance.</t>
  </si>
  <si>
    <t>CCE-21894-1</t>
  </si>
  <si>
    <t>Set Increase a process working  Set to Administrators, Local Service. One method to achieve the recommended configuration via GP: Set the following UI path to Administrators, Local Service. 
Computer Configuration&gt;Windows  Settings&gt;Security  Settings&gt;Local Policies&gt;User Rights Assignment&gt;Increase a process working  Set</t>
  </si>
  <si>
    <t>WIN8-173</t>
  </si>
  <si>
    <t>Set Change the system time to LOCAL SERVICE, Administrators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</si>
  <si>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 The recommended state for this setting is: LOCAL SERVICE, Administrators.</t>
  </si>
  <si>
    <t>The security setting Change the system time is set to Local Service, Administrators.</t>
  </si>
  <si>
    <t>The security setting Change the system time is not set to Local Service, Administrators.</t>
  </si>
  <si>
    <t>1.1.4.32</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</si>
  <si>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</si>
  <si>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Local Service, Administrators.
Computer Configuration&gt;Windows Settings&gt;Security Settings&gt;Local Policies&gt;User Rights Assignment&gt;Change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</si>
  <si>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</si>
  <si>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CCE-21990-7</t>
  </si>
  <si>
    <t>Set Change the system time to LOCAL SERVICE, Administrators. One method to achieve the recommended configuration via GP: Set the following UI path to Local Service, Administrators.
Computer Configuration&gt;Windows  Settings&gt;Security  Settings&gt;Local Policies&gt;User Rights Assignment&gt;Change the system time</t>
  </si>
  <si>
    <t>WIN8-174</t>
  </si>
  <si>
    <t>Set Generate security audits to Local Service, Network Service</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</si>
  <si>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 The recommended state for this setting is: Local Service, Network Service.</t>
  </si>
  <si>
    <t>The security setting Generate security audits is set to Local Service, Network Service.</t>
  </si>
  <si>
    <t>The security setting Generate security audits is not set to Local Service, Network Service.</t>
  </si>
  <si>
    <t>1.1.4.35</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</si>
  <si>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</si>
  <si>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Configuration&gt;Windows Settings&gt;Security Settings&gt;Local Policies&gt;User Rights Assignment&gt;Generate security audits</t>
  </si>
  <si>
    <t>CCE-21774-5</t>
  </si>
  <si>
    <t>Set Generate security audits to Local Service, Network Service. One method to achieve the recommended configuration via GP: Set the following UI path to Local Service, Network Service. 
Computer Configuration&gt;Windows  Settings&gt;Security  Settings&gt;Local Policies&gt;User Rights Assignment&gt;Generate security audits</t>
  </si>
  <si>
    <t>WIN8-175</t>
  </si>
  <si>
    <t>Set Allow log on locally to Administrators, Users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</si>
  <si>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 The recommended state for this setting is: Administrators, Users.</t>
  </si>
  <si>
    <t>The security setting Allow log on locally is set to Administrators, Users.</t>
  </si>
  <si>
    <t>The security setting Allow log on locally is not set to Administrators, Users.</t>
  </si>
  <si>
    <t>1.1.4.36</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</si>
  <si>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</si>
  <si>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set the following UI path to Administrators, Users.
Computer Configuration&gt;Windows Settings&gt;Security Settings&gt;Local Policies&gt;User Rights Assignment&gt;Allow log on locally</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</si>
  <si>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For example, IIS 6 requires that this user right be assigned to the IUSR_ account for certain features; see "Default permissions and user rights for IIS 6.0" for more information: http://support.microsoft.com/?id=812614 [http://support.microsoft.com/?id=812614]. You should confirm that delegated activities will not be adversely affected by any changes that you make to the Allow log on locally user rights assignments.</t>
  </si>
  <si>
    <t>CCE-23296-7</t>
  </si>
  <si>
    <t xml:space="preserve"> Set Allow log on locally to Administrators, Users. One method to achieve the recommended configuration via GP: Set the following UI path to Administrators, Users.
Computer Configuration&gt;Windows  Settings&gt;Security  Settings&gt;Local Policies&gt;User Rights Assignment&gt;Allow log on locally</t>
  </si>
  <si>
    <t>WIN8-176</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</si>
  <si>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</si>
  <si>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When configuring a user right in the SCM enter a comma delimited list of accounts. Accounts can be either local or located in Active Directory, they can be groups, users, or computers. The recommended state for this setting is: No One.</t>
  </si>
  <si>
    <t>The security setting Lock pages in memory is set to No One.</t>
  </si>
  <si>
    <t>The security setting Lock pages in memory is not properly configured.</t>
  </si>
  <si>
    <t>1.1.4.37</t>
  </si>
  <si>
    <t>Users with the Lock pages in memory user right could assign physical memory to several processes, which could leave little or no RAM for other processes and result in a DoS condition.</t>
  </si>
  <si>
    <t>To establish the recommended configuration via GP, the following UI path should not be set to any user. 
Computer Configuration&gt;Windows Settings&gt;Security Settings&gt;Local Policies&gt;User Rights Assignment&gt;Lock pages in memory</t>
  </si>
  <si>
    <t>CCE-21994-9</t>
  </si>
  <si>
    <t xml:space="preserve"> Set Lock pages in memory to No One. One method to achieve the recommended configuration via GP, the following UI path should not be set to any user. 
Computer Configuration&gt;Windows  Settings&gt;Security  Settings&gt;Local Policies&gt;User Rights Assignment&gt;Lock pages in memory</t>
  </si>
  <si>
    <t>WIN8-177</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</si>
  <si>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</si>
  <si>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When configuring a user right in the SCM enter a comma delimited list of accounts. Accounts can be either local or located in Active Directory, they can be groups, users, or computers. The recommended state for this setting is: Administrators.</t>
  </si>
  <si>
    <t>The security setting Load and unload device drivers is set to Administrators.</t>
  </si>
  <si>
    <t>The security setting Load and unload device drivers is not set to Administrators.</t>
  </si>
  <si>
    <t>1.1.4.38</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</si>
  <si>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</si>
  <si>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</si>
  <si>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CCE-23181-1</t>
  </si>
  <si>
    <t xml:space="preserve"> Set Load and unload device drivers to Administrators.  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</si>
  <si>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WIN8-178</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</si>
  <si>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</si>
  <si>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 The recommended state for this setting is: Local Service, Network Service.</t>
  </si>
  <si>
    <t>The security setting Replace a process level token is set to Local Service, Network Service.</t>
  </si>
  <si>
    <t>The security setting Replace a process level token is not set to Local Service, Network Service.</t>
  </si>
  <si>
    <t>1.1.4.40</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</si>
  <si>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</si>
  <si>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Configuration&gt;Windows Settings&gt;Security Settings&gt;Local Policies&gt;User Rights Assignment&gt;Replace a process level token</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</si>
  <si>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</si>
  <si>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CCE-22472-5</t>
  </si>
  <si>
    <t xml:space="preserve"> Set Replace a process level token to Local Service, Network Service. One method to achieve the recommended configuration via GP: Set the following UI path to Local Service, Network Service. 
Computer Configuration&gt;Windows  Settings&gt;Security  Settings&gt;Local Policies&gt;User Rights Assignment&gt;Replace a process level token</t>
  </si>
  <si>
    <t>WIN8-179</t>
  </si>
  <si>
    <t xml:space="preserve">AC-3
</t>
  </si>
  <si>
    <t>Set Create a token object to No One</t>
  </si>
  <si>
    <t>This policy setting allows a process to create an access token, which may provide elevated rights to access sensitive data. When configuring a user right in the SCM enter a comma delimited list of accounts. Accounts can be either local or located in Active Directory, they can be groups, users, or computers. The recommended state for this setting is: No One.</t>
  </si>
  <si>
    <t>The security setting Create a token object is set to No One.</t>
  </si>
  <si>
    <t>The security setting Create a token object is not properly configured.</t>
  </si>
  <si>
    <t>1.1.4.41</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</si>
  <si>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</si>
  <si>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the following UI path should not be set to any user. 
Computer Configuration&gt;Windows Settings&gt;Security Settings&gt;Local Policies&gt;User Rights Assignment&gt;Create a token object</t>
  </si>
  <si>
    <t>CCE-22082-2</t>
  </si>
  <si>
    <t xml:space="preserve"> Set Create a token object to No One. One method to achieve the recommended configuration via GP, the following UI path should not be set to any user. 
Computer Configuration&gt;Windows  Settings&gt;Security  Settings&gt;Local Policies&gt;User Rights Assignment&gt;Create a token object</t>
  </si>
  <si>
    <t>WIN8-180</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</si>
  <si>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</si>
  <si>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When configuring a user right in the SCM enter a comma delimited list of accounts. Accounts can be either local or located in Active Directory, they can be groups, users, or computers. The recommended state for this setting is: No one.</t>
  </si>
  <si>
    <t>The security setting Modify an object label is set to No one.</t>
  </si>
  <si>
    <t xml:space="preserve">The security setting Modify an object label is not properly configured.
</t>
  </si>
  <si>
    <t>1.1.4.42</t>
  </si>
  <si>
    <t>By modifying the integrity label of an object owned by an other user a malicious user may cause them to execute code at a higher level of privilege than intended.</t>
  </si>
  <si>
    <t>To establish the recommended configuration via GP, the following UI path should not be set to any user. 
Computer Configuration&gt;Windows Settings&gt;Security Settings&gt;Local Policies&gt;User Rights Assignment&gt;Modify an object label</t>
  </si>
  <si>
    <t>None, by default the Administrators group has this user right.</t>
  </si>
  <si>
    <t>CCE-22469-1</t>
  </si>
  <si>
    <t xml:space="preserve"> Set Modify an object label to No one. One method to achieve the recommended configuration via GP, the following UI path should not be set to any user. 
Computer Configuration&gt;Windows  Settings&gt;Security  Settings&gt;Local Policies&gt;User Rights Assignment&gt;Modify an object label</t>
  </si>
  <si>
    <t>WIN8-181</t>
  </si>
  <si>
    <t>Set Windows Firewall: Domain: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</si>
  <si>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</si>
  <si>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HKEY_LOCAL_MACHINESoftwarePoliciesMicrosoftWindowsFirewallDomainProfileDisableNotifications</t>
  </si>
  <si>
    <t>The security setting Windows Firewall: Domain: Display a notification is set to Yes (default).</t>
  </si>
  <si>
    <t>The security setting Windows Firewall: Domain: Display a notification is not set to Yes (default).</t>
  </si>
  <si>
    <t>1.1.5.1</t>
  </si>
  <si>
    <t>1.1.5.1.1</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</si>
  <si>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</si>
  <si>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Display a notification</t>
  </si>
  <si>
    <t>If you configure this policy setting to Yes, Windows Firewall will display these notifications.</t>
  </si>
  <si>
    <t>CCE-23450-0</t>
  </si>
  <si>
    <t xml:space="preserve"> Set Windows Firewall: Domain: Display a notification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Display a notification</t>
  </si>
  <si>
    <t>WIN8-182</t>
  </si>
  <si>
    <t xml:space="preserve">Set Windows Firewall: Domain: Logging: Size limit (KB) to 16384 KB or greater </t>
  </si>
  <si>
    <t>Use this option to specify the size limit of the file in which Windows Firewall will write its log information. The recommended state for this setting is: 16384 KB or greater.</t>
  </si>
  <si>
    <t>Navigate to the UI Path articulated in the Remediation section and confirm it is set as prescribed. This group policy setting is backed by the following registry location:
	HKEY_LOCAL_MACHINESoftwarePoliciesMicrosoftWindowsFirewallDomainProfileLoggingLogFileSize</t>
  </si>
  <si>
    <t>The security setting Windows Firewall: Domain: Logging: Size limit (KB) is set to 16384 KB or greater .</t>
  </si>
  <si>
    <t>The security setting Windows Firewall: Domain: Logging: Size limit (KB) is not set to 16384 KB or greater .</t>
  </si>
  <si>
    <t>1.1.5.1.2</t>
  </si>
  <si>
    <t>If events are not recorded it may be difficult or impossible to determine the root cause of system problems or the unauthorized activities of malicious users</t>
  </si>
  <si>
    <t>To establish the recommended configuration via GP, set the following UI path to 16384 KB or greater.
Computer Configuration&gt;Windows Settings&gt;Security Settings&gt;Windows Firewall with Advanced Security&gt;Windows Firewall with Advanced Security&gt;Windows Firewall Properties&gt;Domain Profile&gt;Logging&gt;Windows Firewall: Domain: Logging: Size limit (KB)</t>
  </si>
  <si>
    <t>The log file size will be limited to the specified size, old events will be overwritten by newer ones when the limit is reached</t>
  </si>
  <si>
    <t>CCE-22458-4</t>
  </si>
  <si>
    <t xml:space="preserve"> Set Windows Firewall: Domain: Logging: Size limit (KB) to 16384 KB or greater . One method to achieve the recommended configuration via GP: Set the following UI path to 16384 KB or greater.
Computer Configuration&gt;Windows  Settings&gt;Security  Settings&gt;Windows Firewall with Advanced Security&gt;Windows Firewall with Advanced Security&gt;Windows Firewall Properties&gt;Domain Profile&gt;Logging&gt;Windows Firewall: Domain: Logging: Size limit (KB)</t>
  </si>
  <si>
    <t>WIN8-183</t>
  </si>
  <si>
    <t>Set Windows Firewall: Domain: Logging: Name to %SYSTEMROOT%&gt;System32&gt;logfiles&gt;firewall&gt;domainfw.log</t>
  </si>
  <si>
    <t>Use this option to specify the path and name of the file in which Windows Firewall will write its log information. The recommended state for this setting is: %SYSTEMROOT%&gt;System32&gt;logfiles&gt;firewall&gt;domainfw.log.</t>
  </si>
  <si>
    <t>Navigate to the UI Path articulated in the Remediation section and confirm it is set as prescribed. This group policy setting is backed by the following registry location:
	HKEY_LOCAL_MACHINESoftwarePoliciesMicrosoftWindowsFirewallDomainProfileLoggingLogFilePath</t>
  </si>
  <si>
    <t>The security setting Windows Firewall: Domain: Logging: Name is set to %SYSTEMROOT%&gt;System32&gt;logfiles&gt;firewall&gt;domainfw.log.</t>
  </si>
  <si>
    <t xml:space="preserve">The security setting Windows Firewall: Domain: Logging: Name is not properly configured.
</t>
  </si>
  <si>
    <t>HAC62</t>
  </si>
  <si>
    <t>HAC62:  The server-level firewall is not configured according to industry standard best practice.</t>
  </si>
  <si>
    <t>1.1.5.1.3</t>
  </si>
  <si>
    <t>To establish the recommended configuration via GP, set the following UI path to %SYSTEMROOT%&gt;System32&gt;logfiles&gt;firewall&gt;domainfw.log.
Computer Configuration&gt;Windows Settings&gt;Security Settings&gt;Windows Firewall with Advanced Security&gt;Windows Firewall with Advanced Security&gt;Windows Firewall Properties&gt;Domain Profile&gt;Logging&gt;Windows Firewall: Domain: Logging: Name</t>
  </si>
  <si>
    <t>The log file will be stored in the specified file.</t>
  </si>
  <si>
    <t>CCE-23521-8</t>
  </si>
  <si>
    <t xml:space="preserve"> Set Windows Firewall: Domain: Logging: Name to %SYSTEMROOT%&gt;System32&gt;logfiles&gt;firewall&gt;domainfw.log. One method to achieve the recommended configuration via GP: Set the following UI path to %SYSTEMROOT%&gt;System32&gt;logfiles&gt;firewall&gt;domainfw.log.
Computer Configuration&gt;Windows  Settings&gt;Security  Settings&gt;Windows Firewall with Advanced Security&gt;Windows Firewall with Advanced Security&gt;Windows Firewall Properties&gt;Domain Profile&gt;Logging&gt;Windows Firewall: Domain: Logging: Name</t>
  </si>
  <si>
    <t>WIN8-184</t>
  </si>
  <si>
    <t>Set Windows Firewall: Domain: Apply local firewall rules to Yes (default)</t>
  </si>
  <si>
    <t>This setting controls whether local administrators are allowed to create local firewall rules that apply together with firewall rules configured by Group Policy.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</si>
  <si>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HKEY_LOCAL_MACHINESoftwarePoliciesMicrosoftWindowsFirewallDomainProfileAllowLocalPolicyMerge</t>
  </si>
  <si>
    <t>The security setting Windows Firewall: Domain: Apply local firewall rules is set to Yes (default).</t>
  </si>
  <si>
    <t>The security setting Windows Firewall: Domain: Apply local firewall rules is not set to Yes (default).</t>
  </si>
  <si>
    <t>1.1.5.1.4</t>
  </si>
  <si>
    <t>Users with administrative privileges might create firewall rules that expose the system to remote attack.</t>
  </si>
  <si>
    <t>To establish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firewall rules</t>
  </si>
  <si>
    <t>If you configure this setting to No, administrators can still create firewall rules, but the rules will not be applied. This setting is available only when configuring the policy through Group Policy.</t>
  </si>
  <si>
    <t>CCE-21968-3</t>
  </si>
  <si>
    <t xml:space="preserve"> Set Windows Firewall: Domain: Apply local firewall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firewall rules</t>
  </si>
  <si>
    <t>WIN8-185</t>
  </si>
  <si>
    <t>Set Windows Firewall: Domain: Apply local connection security rules to Yes (default)</t>
  </si>
  <si>
    <t>This setting controls whether local administrators are allowed to create connection security rules that apply together with connection security rules configured by Group Policy.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</si>
  <si>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HKEY_LOCAL_MACHINESoftwarePoliciesMicrosoftWindowsFirewallDomainProfileAllowLocalIPsecPolicyMerge</t>
  </si>
  <si>
    <t>The security setting Windows Firewall: Domain: Apply local connection security rules is set to Yes (default).</t>
  </si>
  <si>
    <t>The security setting Windows Firewall: Domain: Apply local connection security rules is not set to Yes (default).</t>
  </si>
  <si>
    <t>1.1.5.1.5</t>
  </si>
  <si>
    <t>To establish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connection security rules</t>
  </si>
  <si>
    <t>CCE-23253-8</t>
  </si>
  <si>
    <t xml:space="preserve"> Set Windows Firewall: Domain: Apply local connection security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Properties&gt;Domain Profile&gt;Windows Firewall: Domain: Apply local connection security rules</t>
  </si>
  <si>
    <t>WIN8-186</t>
  </si>
  <si>
    <t>Set Windows Firewall: Domain: Allow unicast response to No</t>
  </si>
  <si>
    <t>This option is useful if you need to control whether this computer receives unicast responses to its outgoing multicast or broadcast messages.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</si>
  <si>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HKEY_LOCAL_MACHINESoftwarePoliciesMicrosoftWindowsFirewallDomainProfileDisableUnicastResponsesToMulticastBroadcast</t>
  </si>
  <si>
    <t>The security setting Windows Firewall: Domain: Allow unicast response is set to No.</t>
  </si>
  <si>
    <t>The security setting Windows Firewall: Domain: Allow unicast response is not set to No.</t>
  </si>
  <si>
    <t>1.1.5.1.6</t>
  </si>
  <si>
    <t>An attacker could respond to broadcast or multicast message with malicious payloads.</t>
  </si>
  <si>
    <t>To establish the recommended configuration via GP, set the following UI path to No. 
Computer Configuration&gt;Windows Settings&gt;Security Settings&gt;Windows Firewall with Advanced Security&gt;Windows Firewall with Advanced Security&gt;Windows Firewall Properties&gt;Domain Profile&gt;Windows Firewall: Domain: Allow unicast response</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</si>
  <si>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</si>
  <si>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CCE-23201-7</t>
  </si>
  <si>
    <t xml:space="preserve"> Set Windows Firewall: Domain: Allow unicast response to No. One method to achieve the recommended configuration via GP: Set the following UI path to No. 
Computer Configuration&gt;Windows  Settings&gt;Security  Settings&gt;Windows Firewall with Advanced Security&gt;Windows Firewall with Advanced Security&gt;Windows Firewall Properties&gt;Domain Profile&gt;Windows Firewall: Domain: Allow unicast response</t>
  </si>
  <si>
    <t>WIN8-187</t>
  </si>
  <si>
    <t>Set Windows Firewall: Domain: Outbound connections to Allow (default)</t>
  </si>
  <si>
    <t>This setting determines the behavior for outbound connections that do not match an outbound firewall rule. In Windows Vista, the default behavior is to allow connections unless there are firewall rules that block the connection.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</si>
  <si>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</si>
  <si>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The security setting Windows Firewall: Domain: Outbound connections is set to Allow (default).</t>
  </si>
  <si>
    <t>The security setting Windows Firewall: Domain: Outbound connections is not set to Allow (default).</t>
  </si>
  <si>
    <t>1.1.5.1.7</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</si>
  <si>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</si>
  <si>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Configuration&gt;Windows Settings&gt;Security Settings&gt;Windows Firewall with Advanced Security&gt;Windows Firewall with Advanced Security&gt;Windows Firewall Properties&gt;Domain Profile&gt;Windows Firewall: Domain: Outbound connections</t>
  </si>
  <si>
    <t>None, this is the default configuration.</t>
  </si>
  <si>
    <t>CCE-22324-8</t>
  </si>
  <si>
    <t xml:space="preserve"> Set Windows Firewall: Domain: Outbound connections to Allow (default). One method to achieve the recommended configuration via GP: Set the following UI path to Allow (default). 
Computer Configuration&gt;Windows  Settings&gt;Security  Settings&gt;Windows Firewall with Advanced Security&gt;Windows Firewall with Advanced Security&gt;Windows Firewall Properties&gt;Domain Profile&gt;Windows Firewall: Domain: Outbound connections</t>
  </si>
  <si>
    <t>WIN8-188</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</si>
  <si>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</si>
  <si>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</si>
  <si>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</si>
  <si>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The security setting Windows Firewall: Domain: Logging: Log dropped packets is set to Yes.</t>
  </si>
  <si>
    <t>The security setting Windows Firewall: Domain: Logging: Log dropped packets is not set to Yes.</t>
  </si>
  <si>
    <t>1.1.5.1.8</t>
  </si>
  <si>
    <t>To establish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dropped packets</t>
  </si>
  <si>
    <t>Information about dropped packets will be recorded in the firewall log file</t>
  </si>
  <si>
    <t>CCE-23030-0</t>
  </si>
  <si>
    <t xml:space="preserve"> Set Windows Firewall: Domain: Logging: Log dropped packets to Yes. One method to achieve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dropped packets</t>
  </si>
  <si>
    <t>WIN8-189</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</si>
  <si>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</si>
  <si>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</si>
  <si>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</si>
  <si>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The security setting Windows Firewall: Domain: Logging: Log successful connections is set to Yes.</t>
  </si>
  <si>
    <t>The security setting Windows Firewall: Domain: Logging: Log successful connections is not set to Yes.</t>
  </si>
  <si>
    <t>1.1.5.1.9</t>
  </si>
  <si>
    <t>To establish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successful connections</t>
  </si>
  <si>
    <t>Information about successful connections will be recorded in the firewall log file</t>
  </si>
  <si>
    <t>CCE-21810-7</t>
  </si>
  <si>
    <t xml:space="preserve"> Set Windows Firewall: Domain: Logging: Log successful connections to Yes. One method to achieve the recommended configuration via GP: Set the following UI path to Yes. 
Computer Configuration&gt;Windows  Settings&gt;Security  Settings&gt;Windows Firewall with Advanced Security&gt;Windows Firewall with Advanced Security&gt;Windows Firewall Properties&gt;Domain Profile&gt;Logging&gt;Windows Firewall: Domain: Logging: Log successful connections</t>
  </si>
  <si>
    <t>WIN8-190</t>
  </si>
  <si>
    <t>Set Inbound Connections to Enabled:Block (default)</t>
  </si>
  <si>
    <t>This setting determines the behavior for inbound connections that do not match an inbound firewall rule. The default behavior is to block connections unless there are firewall rules to allow the connection. The recommended state for this setting is: Enabled:Block (default).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</si>
  <si>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</si>
  <si>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The security setting Inbound Connections is Enabled:Block (default).</t>
  </si>
  <si>
    <t>1.1.5.1.10</t>
  </si>
  <si>
    <t>If the firewall allows all traffic to access the system then an attacker may be more easily able to remotely exploit a weakness in a network service.</t>
  </si>
  <si>
    <t>To establish the recommended configuration via GP, set the following UI path to Enabled. 
Computer Configuration&gt;Windows Settings&gt;Security Settings&gt;Windows Firewall with Advanced Security&gt;Windows Firewall with Advanced Security&gt;Windows Firewall Properties&gt;Domain Profile&gt;Windows Firewall: Domain: Inbound connections
Then set the Inbound Connections option to Block (default).</t>
  </si>
  <si>
    <t>CCE-22387-5</t>
  </si>
  <si>
    <t xml:space="preserve"> Set Inbound Connections to Enabled:Block (default). One method to achieve the recommended configuration via GP: Set the following UI path to Enabled. 
Computer Configuration&gt;Windows  Settings&gt;Security  Settings&gt;Windows Firewall with Advanced Security&gt;Windows Firewall with Advanced Security&gt;Windows Firewall Properties&gt;Domain Profile&gt;Windows Firewall: Domain: Inbound connections 
Then  Set the Inbound Connections option to Block (default).</t>
  </si>
  <si>
    <t>WIN8-191</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</si>
  <si>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</si>
  <si>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</si>
  <si>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HKEY_LOCAL_MACHINESoftwarePoliciesMicrosoftWindowsFirewallDomainProfileEnableFirewall</t>
  </si>
  <si>
    <t>The security setting Windows Firewall: Domain: Firewall state is set to On (recommended).</t>
  </si>
  <si>
    <t>The security setting Windows Firewall: Domain: Firewall state is not set to On (recommended).</t>
  </si>
  <si>
    <t>1.1.5.1.11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</si>
  <si>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</si>
  <si>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Configuration&gt;Windows Settings&gt;Security Settings&gt;Windows Firewall with Advanced Security&gt;Windows Firewall with Advanced Security&gt;Windows Firewall Properties&gt;Domain Profile&gt;Windows Firewall: Domain: Firewall state</t>
  </si>
  <si>
    <t>CCE-23090-4</t>
  </si>
  <si>
    <t xml:space="preserve"> Set Windows Firewall: Domain: Firewall state to On (recommended). One method to achieve the recommended configuration via GP: Set the following UI path to On (recommended). 
Computer Configuration&gt;Windows  Settings&gt;Security  Settings&gt;Windows Firewall with Advanced Security&gt;Windows Firewall with Advanced Security&gt;Windows Firewall Properties&gt;Domain Profile&gt;Windows Firewall: Domain: Firewall state</t>
  </si>
  <si>
    <t>WIN8-192</t>
  </si>
  <si>
    <t>Set Windows Firewall: Private: Firewall state to On (recommended)</t>
  </si>
  <si>
    <t>Navigate to the UI Path articulated in the Remediation section and confirm it is set as prescribed. This group policy setting is backed by the following registry location:
	HKEY_LOCAL_MACHINESoftwarePoliciesMicrosoftWindowsFirewallPrivateProfileEnableFirewall</t>
  </si>
  <si>
    <t>The security setting Windows Firewall: Private: Firewall state is set to On (recommended).</t>
  </si>
  <si>
    <t>The security setting Windows Firewall: Private: Firewall state is not set to On (recommended).</t>
  </si>
  <si>
    <t>1.1.5.2</t>
  </si>
  <si>
    <t>1.1.5.2.1</t>
  </si>
  <si>
    <t>To establish the recommended configuration via GP, set the following UI path to On (recommended). 
Computer Configuration&gt;Windows Settings&gt;Security Settings&gt;Windows Firewall with Advanced Security&gt;Windows Firewall with Advanced Security&gt;Windows Firewall Properties&gt;Private Profile&gt;Windows Firewall: Private: Firewall state</t>
  </si>
  <si>
    <t>CCE-21714-1</t>
  </si>
  <si>
    <t xml:space="preserve"> Set Windows Firewall: Private: Firewall state to On (recommended). One method to achieve the recommended configuration via GP: Set the following UI path to On (recommended). 
Computer Configuration&gt;Windows  Settings&gt;Security  Settings&gt;Windows Firewall with Advanced Security&gt;Windows Firewall with Advanced Security&gt;Windows Firewall Properties&gt;Private Profile&gt;Windows Firewall: Private: Firewall state</t>
  </si>
  <si>
    <t>WIN8-193</t>
  </si>
  <si>
    <t>Set Windows Firewall: Private: Outbound connections to Allow (default)</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</si>
  <si>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</si>
  <si>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</si>
  <si>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The security setting Windows Firewall: Private: Outbound connections is set to Allow (default).</t>
  </si>
  <si>
    <t>The security setting Windows Firewall: Private: Outbound connections is not set to Allow (default).</t>
  </si>
  <si>
    <t>1.1.5.2.2</t>
  </si>
  <si>
    <t>To establish the recommended configuration via GP, set the following UI path to Allow (default). 
Computer Configuration&gt;Windows Settings&gt;Security Settings&gt;Windows Firewall with Advanced Security&gt;Windows Firewall with Advanced Security&gt;Windows Firewall Properties&gt;Private Profile&gt;Windows Firewall: Private: Outbound connections</t>
  </si>
  <si>
    <t>CCE-23180-3</t>
  </si>
  <si>
    <t xml:space="preserve"> Set Windows Firewall: Private: Outbound connections to Allow (default). One method to achieve the recommended configuration via GP: Set the following UI path to Allow (default). 
Computer Configuration&gt;Windows  Settings&gt;Security  Settings&gt;Windows Firewall with Advanced Security&gt;Windows Firewall with Advanced Security&gt;Windows Firewall Properties&gt;Private Profile&gt;Windows Firewall: Private: Outbound connections</t>
  </si>
  <si>
    <t>WIN8-194</t>
  </si>
  <si>
    <t>Set Windows Firewall: Private: Apply local firewall rules to Yes (default)</t>
  </si>
  <si>
    <t>Navigate to the UI Path articulated in the Remediation section and confirm it is set as prescribed. This group policy setting is backed by the following registry location:
	HKEY_LOCAL_MACHINESoftwarePoliciesMicrosoftWindowsFirewallPrivateProfileAllowLocalPolicyMerge</t>
  </si>
  <si>
    <t>The security setting Windows Firewall: Private: Apply local firewall rules is set to Yes (default).</t>
  </si>
  <si>
    <t>The security setting Windows Firewall: Private: Apply local firewall rules is not set to Yes (default).</t>
  </si>
  <si>
    <t>1.1.5.2.3</t>
  </si>
  <si>
    <t>To establish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firewall rules</t>
  </si>
  <si>
    <t>CCE-22676-1</t>
  </si>
  <si>
    <t xml:space="preserve"> Set Windows Firewall: Private: Apply local firewall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firewall rules</t>
  </si>
  <si>
    <t>WIN8-195</t>
  </si>
  <si>
    <t>Set Windows Firewall: Private: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</si>
  <si>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HKEY_LOCAL_MACHINESoftwarePoliciesMicrosoftWindowsFirewallPrivateProfileLoggingLogFileSize</t>
  </si>
  <si>
    <t>The security setting Windows Firewall: Private: Logging: Size limit (KB) is set to 16384 KB or greater.</t>
  </si>
  <si>
    <t>The security setting Windows Firewall: Private: Logging: Size limit (KB) is not set to 16384 KB or greater.</t>
  </si>
  <si>
    <t>1.1.5.2.4</t>
  </si>
  <si>
    <t>To establish the recommended configuration via GP, set the following UI path to 16384 KB or greater.
Computer Configuration&gt;Windows Settings&gt;Security Settings&gt;Windows Firewall with Advanced Security&gt;Windows Firewall with Advanced Security&gt;Windows Firewall Properties&gt;Private Profile&gt;Logging&gt;Windows Firewall: Private: Logging: Size limit (KB)</t>
  </si>
  <si>
    <t>CCE-23447-6</t>
  </si>
  <si>
    <t xml:space="preserve"> Set Windows Firewall: Private: Logging: Size limit (KB) to 16384 KB or greater. One method to achieve the recommended configuration via GP: Set the following UI path to 16384 KB or greater.
Computer Configuration&gt;Windows  Settings&gt;Security  Settings&gt;Windows Firewall with Advanced Security&gt;Windows Firewall with Advanced Security&gt;Windows Firewall Properties&gt;Private Profile&gt;Logging&gt;Windows Firewall: Private: Logging: Size limit (KB)</t>
  </si>
  <si>
    <t>WIN8-196</t>
  </si>
  <si>
    <t>Set Windows Firewall: Private: Apply local connection security rules to Yes (default)</t>
  </si>
  <si>
    <t>Navigate to the UI Path articulated in the Remediation section and confirm it is set as prescribed. This group policy setting is backed by the following registry location:
	HKEY_LOCAL_MACHINESoftwarePoliciesMicrosoftWindowsFirewallPrivateProfileAllowLocalIPsecPolicyMerge</t>
  </si>
  <si>
    <t>The security setting Windows Firewall: Private: Apply local connection security rules is set to Yes (default).</t>
  </si>
  <si>
    <t>The security setting Windows Firewall: Private: Apply local connection security rules is not set to Yes (default).</t>
  </si>
  <si>
    <t>1.1.5.2.5</t>
  </si>
  <si>
    <t>To establish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connection security rules</t>
  </si>
  <si>
    <t>CCE-22915-3</t>
  </si>
  <si>
    <t xml:space="preserve"> Set Windows Firewall: Private: Apply local connection security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Apply local connection security rules</t>
  </si>
  <si>
    <t>WIN8-197</t>
  </si>
  <si>
    <t>Set Windows Firewall: Private: Display a notification to Yes (default)</t>
  </si>
  <si>
    <t>Select this option to have Windows Firewall with Advanced Security display notifications to the user when a program is blocked from receiving inbound connections.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 The recommended state for this setting is: Yes (default).</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</si>
  <si>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</si>
  <si>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The security setting Windows Firewall: Private: Display a notification is set to Yes (default).</t>
  </si>
  <si>
    <t>The security setting Windows Firewall: Private: Display a notification is not set to Yes (default).</t>
  </si>
  <si>
    <t>1.1.5.2.6</t>
  </si>
  <si>
    <t>To establish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Display a notification</t>
  </si>
  <si>
    <t>CCE-22877-5</t>
  </si>
  <si>
    <t xml:space="preserve"> Set Windows Firewall: Private: Display a notification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Properties&gt;Private Profile&gt;Windows Firewall: Private: Display a notification</t>
  </si>
  <si>
    <t>WIN8-198</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</si>
  <si>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</si>
  <si>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1.1.5.2.7</t>
  </si>
  <si>
    <t>To establish the recommended configuration via GP, set the following UI path to Enabled. 
Computer Configuration&gt;Windows Settings&gt;Security Settings&gt;Windows Firewall with Advanced Security&gt;Windows Firewall with Advanced Security&gt;Windows Firewall Properties&gt;Private Profile&gt;Windows Firewall: Private: Inbound connections
Then set the Inbound Connections option to Block (default).</t>
  </si>
  <si>
    <t>CCE-21826-3</t>
  </si>
  <si>
    <t xml:space="preserve"> Set Inbound Connections to Enabled:Block (default). One method to achieve the recommended configuration via GP: Set the following UI path to Enabled. 
Computer Configuration&gt;Windows  Settings&gt;Security  Settings&gt;Windows Firewall with Advanced Security&gt;Windows Firewall with Advanced Security&gt;Windows Firewall Properties&gt;Private Profile&gt;Windows Firewall: Private: Inbound connections
Then  Set the Inbound Connections option to Block (default).</t>
  </si>
  <si>
    <t>WIN8-199</t>
  </si>
  <si>
    <t>Set Windows Firewall: Private: Logging: Name to %SYSTEMROOT%&gt;System32&gt;logfiles&gt;firewall&gt;privatefw.log</t>
  </si>
  <si>
    <t>Use this option to specify the path and name of the file in which Windows Firewall will write its log information. The recommended state for this setting is: %SYSTEMROOT%&gt;System32&gt;logfiles&gt;firewall&gt;privatefw.log.</t>
  </si>
  <si>
    <t>Navigate to the UI Path articulated in the Remediation section and confirm it is set as prescribed. This group policy setting is backed by the following registry location:
	HKEY_LOCAL_MACHINESoftwarePoliciesMicrosoftWindowsFirewallPrivateProfileLoggingLogFilePath</t>
  </si>
  <si>
    <t>The security setting Windows Firewall: Private: Logging: Name is set to %SYSTEMROOT%&gt;System32&gt;logfiles&gt;firewall&gt;privatefw.log.</t>
  </si>
  <si>
    <t xml:space="preserve">The security setting Windows Firewall: Private: Logging: Name is not properly configured.
</t>
  </si>
  <si>
    <t>HIA2</t>
  </si>
  <si>
    <t>HIA2: Standardized naming convention is not enforced</t>
  </si>
  <si>
    <t>1.1.5.2.8</t>
  </si>
  <si>
    <t>To establish the recommended configuration via GP, set the following UI path to %SYSTEMROOT%&gt;System32&gt;logfiles&gt;firewall&gt;privatefw.log.
Computer Configuration&gt;Windows Settings&gt;Security Settings&gt;Windows Firewall with Advanced Security&gt;Windows Firewall with Advanced Security&gt;Windows Firewall Properties&gt;Private Profile&gt;Logging&gt;Windows Firewall: Private: Logging: Name</t>
  </si>
  <si>
    <t>CCE-21460-1</t>
  </si>
  <si>
    <t xml:space="preserve"> Set Windows Firewall: Private: Logging: Name to %SYSTEMROOT%&gt;System32&gt;logfiles&gt;firewall&gt;privatefw.log. One method to achieve the recommended configuration via GP: Set the following UI path to %SYSTEMROOT%&gt;System32&gt;logfiles&gt;firewall&gt;privatefw.log.
Computer Configuration&gt;Windows  Settings&gt;Security  Settings&gt;Windows Firewall with Advanced Security&gt;Windows Firewall with Advanced Security&gt;Windows Firewall Properties&gt;Private Profile&gt;Logging&gt;Windows Firewall: Private: Logging: Name</t>
  </si>
  <si>
    <t>WIN8-200</t>
  </si>
  <si>
    <t>Set Windows Firewall: Private: Allow unicast response to No</t>
  </si>
  <si>
    <t>Navigate to the UI Path articulated in the Remediation section and confirm it is set as prescribed. This group policy setting is backed by the following registry location:
	HKEY_LOCAL_MACHINESoftwarePoliciesMicrosoftWindowsFirewallPrivateProfileDisableUnicastResponsesToMulticastBroadcast</t>
  </si>
  <si>
    <t>The security setting Windows Firewall: Private: Allow unicast response is set to No.</t>
  </si>
  <si>
    <t>The security setting Windows Firewall: Private: Allow unicast response is not set to No.</t>
  </si>
  <si>
    <t>1.1.5.2.9</t>
  </si>
  <si>
    <t>To establish the recommended configuration via GP, set the following UI path to No. 
Computer Configuration&gt;Windows Settings&gt;Security Settings&gt;Windows Firewall with Advanced Security&gt;Windows Firewall with Advanced Security&gt;Windows Firewall Properties&gt;Private Profile&gt;Windows Firewall: Private: Allow unicast response</t>
  </si>
  <si>
    <t>CCE-22003-8</t>
  </si>
  <si>
    <t xml:space="preserve"> Set Windows Firewall: Private: Allow unicast response to No. One method to achieve the recommended configuration via GP: Set the following UI path to No. 
Computer Configuration&gt;Windows  Settings&gt;Security  Settings&gt;Windows Firewall with Advanced Security&gt;Windows Firewall with Advanced Security&gt;Windows Firewall Properties&gt;Private Profile&gt;Windows Firewall: Private: Allow unicast response</t>
  </si>
  <si>
    <t>WIN8-201</t>
  </si>
  <si>
    <t>Set Windows Firewall: Private: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</si>
  <si>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</si>
  <si>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The security setting Windows Firewall: Private: Logging: Log successful connections is set to Yes.</t>
  </si>
  <si>
    <t>The security setting Windows Firewall: Private: Logging: Log successful connections is not set to Yes.</t>
  </si>
  <si>
    <t>1.1.5.2.10</t>
  </si>
  <si>
    <t>To establish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successful connections</t>
  </si>
  <si>
    <t>CCE-23120-9</t>
  </si>
  <si>
    <t xml:space="preserve"> Set Windows Firewall: Private: Logging: Log successful connections to Yes. One method to achieve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successful connections</t>
  </si>
  <si>
    <t>WIN8-202</t>
  </si>
  <si>
    <t>Set Windows Firewall: Private: Logging: Log dropped packets to Yes</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</si>
  <si>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</si>
  <si>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The security setting Windows Firewall: Private: Logging: Log dropped packets is set to Yes.</t>
  </si>
  <si>
    <t>The security setting Windows Firewall: Private: Logging: Log dropped packets is not set to Yes.</t>
  </si>
  <si>
    <t>1.1.5.2.11</t>
  </si>
  <si>
    <t>To establish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dropped packets</t>
  </si>
  <si>
    <t>CCE-21256-3</t>
  </si>
  <si>
    <t xml:space="preserve"> Set Windows Firewall: Private: Logging: Log dropped packets to Yes. One method to achieve the recommended configuration via GP: Set the following UI path to Yes. 
Computer Configuration&gt;Windows  Settings&gt;Security  Settings&gt;Windows Firewall with Advanced Security&gt;Windows Firewall with Advanced Security&gt;Windows Firewall Properties&gt;Private Profile&gt;Logging&gt;Windows Firewall: Private: Logging: Log dropped packets</t>
  </si>
  <si>
    <t>WIN8-203</t>
  </si>
  <si>
    <t>Set Windows Firewall: Public: Outbound connections to Allow (default)</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</si>
  <si>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</si>
  <si>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The security setting Windows Firewall: Public: Outbound connections is set to Allow (default).</t>
  </si>
  <si>
    <t>The security setting Windows Firewall: Public: Outbound connections is not set to Allow (default).</t>
  </si>
  <si>
    <t>1.1.5.3</t>
  </si>
  <si>
    <t>1.1.5.3.1</t>
  </si>
  <si>
    <t>To establish the recommended configuration via GP, set the following UI path to Allow (default). 
Computer Configuration&gt;Windows Settings&gt;Security Settings&gt;Windows Firewall with Advanced Security&gt;Windows Firewall with Advanced Security&gt;Windows Firewall Properties&gt;Public Profile&gt;Windows Firewall: Public: Outbound connections</t>
  </si>
  <si>
    <t>CCE-22181-2</t>
  </si>
  <si>
    <t xml:space="preserve"> Set Windows Firewall: Public: Outbound connections to Allow (default). One method to achieve the recommended configuration via GP: Set the following UI path to Allow (default). 
Computer Configuration&gt;Windows  Settings&gt;Security  Settings&gt;Windows Firewall with Advanced Security&gt;Windows Firewall with Advanced Security&gt;Windows Firewall Properties&gt;Public Profile&gt;Windows Firewall: Public: Outbound connections</t>
  </si>
  <si>
    <t>WIN8-204</t>
  </si>
  <si>
    <t>Set Windows Firewall: Public: Apply local firewall rules to Yes (default)</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</si>
  <si>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</si>
  <si>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The security setting Windows Firewall: Public: Apply local firewall rules is set to Yes (default).</t>
  </si>
  <si>
    <t>The security setting Windows Firewall: Public: Apply local firewall rules is not set to Yes (default).</t>
  </si>
  <si>
    <t>1.1.5.3.2</t>
  </si>
  <si>
    <t>To establish the recommended configuration via GP, set the following UI path to Yes (default). 
Computer Configuration&gt;Windows Settings&gt;Security Settings&gt;Windows Firewall with Advanced Security&gt;Windows Firewall with Advanced Security&gt;Windows Firewall Properties&gt;Public Profile&gt;Windows Firewall: Public: Apply local firewall rules</t>
  </si>
  <si>
    <t>CCE-23240-5</t>
  </si>
  <si>
    <t xml:space="preserve"> Set Windows Firewall: Public: Apply local firewall rules to Yes (default). One method to achieve the recommended configuration via GP: Set the following UI path to Yes (default). 
Computer Configuration&gt;Windows  Settings&gt;Security  Settings&gt;Windows Firewall with Advanced Security&gt;Windows Firewall with Advanced Security&gt;Windows Firewall Properties&gt;Public Profile&gt;Windows Firewall: Public: Apply local firewall rules</t>
  </si>
  <si>
    <t>WIN8-205</t>
  </si>
  <si>
    <t>Set Windows Firewall: Public: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</si>
  <si>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</si>
  <si>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</si>
  <si>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The security setting Windows Firewall: Public: Apply local connection security rules is set to No.</t>
  </si>
  <si>
    <t>The security setting Windows Firewall: Public: Apply local connection security rules is not set to No.</t>
  </si>
  <si>
    <t>1.1.5.3.3</t>
  </si>
  <si>
    <t>To establish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Apply local connection security rules</t>
  </si>
  <si>
    <t>CCE-21508-7</t>
  </si>
  <si>
    <t xml:space="preserve"> Set Windows Firewall: Public: Apply local connection security rules to No. One method to achieve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Apply local connection security rules</t>
  </si>
  <si>
    <t>WIN8-206</t>
  </si>
  <si>
    <t>Set Windows Firewall: Public: Logging: Log dropped packets to Yes</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</si>
  <si>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</si>
  <si>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The security setting Windows Firewall: Public: Logging: Log dropped packets is set to Yes.</t>
  </si>
  <si>
    <t>The security setting Windows Firewall: Public: Logging: Log dropped packets is not set to Yes.</t>
  </si>
  <si>
    <t>1.1.5.3.4</t>
  </si>
  <si>
    <t>To establish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dropped packets</t>
  </si>
  <si>
    <t>CCE-23017-7</t>
  </si>
  <si>
    <t xml:space="preserve"> Set Windows Firewall: Public: Logging: Log dropped packets to Yes. One method to achieve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dropped packets</t>
  </si>
  <si>
    <t>WIN8-207</t>
  </si>
  <si>
    <t>Set Windows Firewall: Public: Display a notification to No</t>
  </si>
  <si>
    <t>Select this option to have Windows Firewall with Advanced Security display notifications to the user when a program is blocked from receiving inbound connections.
	NOTE: When the Apply local firewall rules setting is configured to No, it is also recommended to also configure the Display a notification setting to No. Otherwise, users will continue to receive messages that ask if they want to unblock a restricted inbound connection, but the user's response will be ignored.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</si>
  <si>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HKEY_LOCAL_MACHINESoftwarePoliciesMicrosoftWindowsFirewallPublicProfileDisableNotifications</t>
  </si>
  <si>
    <t>The security setting Windows Firewall: Public: Display a notification is set to No.</t>
  </si>
  <si>
    <t>The security setting Windows Firewall: Public: Display a notification is not set to No.</t>
  </si>
  <si>
    <t>1.1.5.3.5</t>
  </si>
  <si>
    <t>To establish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Display a notification</t>
  </si>
  <si>
    <t>CCE-22028-5</t>
  </si>
  <si>
    <t xml:space="preserve"> Set Windows Firewall: Public: Display a notification to No. One method to achieve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Display a notification</t>
  </si>
  <si>
    <t>WIN8-208</t>
  </si>
  <si>
    <t>Set Windows Firewall: Public: Allow unicast response to No</t>
  </si>
  <si>
    <t>Navigate to the UI Path articulated in the Remediation section and confirm it is set as prescribed. This group policy setting is backed by the following registry location:
	HKEY_LOCAL_MACHINESoftwarePoliciesMicrosoftWindowsFirewallPublicProfileDisableUnicastResponsesToMulticastBroadcast</t>
  </si>
  <si>
    <t>The security setting Windows Firewall: Public: Allow unicast response is set to No.</t>
  </si>
  <si>
    <t>The security setting Windows Firewall: Public: Allow unicast response is not set to No.</t>
  </si>
  <si>
    <t>1.1.5.3.6</t>
  </si>
  <si>
    <t>To establish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Allow unicast response</t>
  </si>
  <si>
    <t>CCE-22993-0</t>
  </si>
  <si>
    <t xml:space="preserve"> Set Windows Firewall: Public: Allow unicast response to No. One method to achieve the recommended configuration via GP: Set the following UI path to No. 
Computer Configuration&gt;Windows  Settings&gt;Security  Settings&gt;Windows Firewall with Advanced Security&gt;Windows Firewall with Advanced Security&gt;Windows Firewall Properties&gt;Public Profile&gt;Windows Firewall: Public: Allow unicast response</t>
  </si>
  <si>
    <t>WIN8-209</t>
  </si>
  <si>
    <t>Set Windows Firewall: Public: Logging: Name to %SYSTEMROOT%&gt;System32&gt;logfiles&gt;firewall&gt;publicfw.log</t>
  </si>
  <si>
    <t>Use this option to specify the path and name of the file in which Windows Firewall will write its log information. The recommended state for this setting is: %SYSTEMROOT%&gt;System32&gt;logfiles&gt;firewall&gt;publicfw.log.</t>
  </si>
  <si>
    <t>Navigate to the UI Path articulated in the Remediation section and confirm it is set as prescribed. This group policy setting is backed by the following registry location:
	HKEY_LOCAL_MACHINESoftwarePoliciesMicrosoftWindowsFirewallPublicProfileLoggingLogFilePath</t>
  </si>
  <si>
    <t>The security setting Windows Firewall: Public: Logging: Name is set to %SYSTEMROOT%&gt;System32&gt;logfiles&gt;firewall&gt;publicfw.log.</t>
  </si>
  <si>
    <t>The security setting Windows Firewall: Public: Logging: Name is not properly configured.</t>
  </si>
  <si>
    <t>1.1.5.3.7</t>
  </si>
  <si>
    <t>To establish the recommended configuration via GP, set the following UI path to %SYSTEMROOT%&gt;System32&gt;logfiles&gt;firewall&gt;publicfw.log.
Computer Configuration&gt;Windows Settings&gt;Security Settings&gt;Windows Firewall with Advanced Security&gt;Windows Firewall with Advanced Security&gt;Windows Firewall Properties&gt;Public Profile&gt;Logging&gt;Windows Firewall: Public: Logging: Name</t>
  </si>
  <si>
    <t>CCE-22267-9</t>
  </si>
  <si>
    <t xml:space="preserve"> Set Windows Firewall: Public: Logging: Name to %SYSTEMROOT%&gt;System32&gt;logfiles&gt;firewall&gt;publicfw.log. One method to achieve the recommended configuration via GP: Set the following UI path to %SYSTEMROOT%&gt;System32&gt;logfiles&gt;firewall&gt;publicfw.log.
Computer Configuration&gt;Windows  Settings&gt;Security  Settings&gt;Windows Firewall with Advanced Security&gt;Windows Firewall with Advanced Security&gt;Windows Firewall Properties&gt;Public Profile&gt;Logging&gt;Windows Firewall: Public: Logging: Name</t>
  </si>
  <si>
    <t>WIN8-210</t>
  </si>
  <si>
    <t>Set Windows Firewall: Public: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</si>
  <si>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</si>
  <si>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The security setting Windows Firewall: Public: Logging: Log successful connections is set to Yes.</t>
  </si>
  <si>
    <t>The security setting Windows Firewall: Public: Logging: Log successful connections is not set to Yes.</t>
  </si>
  <si>
    <t>1.1.5.3.8</t>
  </si>
  <si>
    <t>To establish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successful connections</t>
  </si>
  <si>
    <t>CCE-21530-1</t>
  </si>
  <si>
    <t xml:space="preserve"> Set Windows Firewall: Public: Logging: Log successful connections to Yes. One method to achieve the recommended configuration via GP: Set the following UI path to Yes. 
Computer Configuration&gt;Windows  Settings&gt;Security  Settings&gt;Windows Firewall with Advanced Security&gt;Windows Firewall with Advanced Security&gt;Windows Firewall Properties&gt;Public Profile&gt;Logging&gt;Windows Firewall: Public: Logging: Log successful connections</t>
  </si>
  <si>
    <t>WIN8-211</t>
  </si>
  <si>
    <t>Set Windows Firewall: Public: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</si>
  <si>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HKEY_LOCAL_MACHINESoftwarePoliciesMicrosoftWindowsFirewallPublicProfileLoggingLogFileSize</t>
  </si>
  <si>
    <t>The security setting Windows Firewall: Public: Logging: Size limit (KB) is set to 16384 KB or greater.</t>
  </si>
  <si>
    <t>The security setting Windows Firewall: Public: Logging: Size limit (KB) is not set to 16384 KB or greater.</t>
  </si>
  <si>
    <t>1.1.5.3.9</t>
  </si>
  <si>
    <t>To establish the recommended configuration via GP, set the following UI path to 16384 KB or greater.
Computer Configuration&gt;Windows Settings&gt;Security Settings&gt;Windows Firewall with Advanced Security&gt;Windows Firewall with Advanced Security&gt;Windows Firewall Properties&gt;Public Profile&gt;Logging&gt;Windows Firewall: Public: Logging: Size limit (KB)</t>
  </si>
  <si>
    <t>CCE-22460-0</t>
  </si>
  <si>
    <t xml:space="preserve"> Set Windows Firewall: Public: Logging: Size limit (KB) to 16384 KB or greater. One method to achieve the recommended configuration via GP: Set the following UI path to 16384 KB or greater.
Computer Configuration&gt;Windows  Settings&gt;Security  Settings&gt;Windows Firewall with Advanced Security&gt;Windows Firewall with Advanced Security&gt;Windows Firewall Properties&gt;Public Profile&gt;Logging&gt;Windows Firewall: Public: Logging: Size limit (KB)</t>
  </si>
  <si>
    <t>WIN8-212</t>
  </si>
  <si>
    <t>Set Windows Firewall: Public: Firewall state to On (recommended)</t>
  </si>
  <si>
    <t>Navigate to the UI Path articulated in the Remediation section and confirm it is set as prescribed. This group policy setting is backed by the following registry location:
	HKEY_LOCAL_MACHINESoftwarePoliciesMicrosoftWindowsFirewallPublicProfileEnableFirewall</t>
  </si>
  <si>
    <t>The security setting Windows Firewall: Public: Firewall state is set to On (recommended).</t>
  </si>
  <si>
    <t>The security setting Windows Firewall: Public: Firewall state is not set to On (recommended).</t>
  </si>
  <si>
    <t>1.1.5.3.10</t>
  </si>
  <si>
    <t>To establish the recommended configuration via GP, set the following UI path to On (recommended). 
Computer Configuration&gt;Windows Settings&gt;Security Settings&gt;Windows Firewall with Advanced Security&gt;Windows Firewall with Advanced Security&gt;Windows Firewall Properties&gt;Public Profile&gt;Windows Firewall: Public: Firewall state</t>
  </si>
  <si>
    <t>CCE-21359-5</t>
  </si>
  <si>
    <t xml:space="preserve"> Set Windows Firewall: Public: Firewall state to On (recommended). One method to achieve the recommended configuration via GP: Set the following UI path to On (recommended). 
Computer Configuration&gt;Windows  Settings&gt;Security  Settings&gt;Windows Firewall with Advanced Security&gt;Windows Firewall with Advanced Security&gt;Windows Firewall Properties&gt;Public Profile&gt;Windows Firewall: Public: Firewall state</t>
  </si>
  <si>
    <t>WIN8-213</t>
  </si>
  <si>
    <t>Navigate to the UI Path articulated in the Remediation section and confirm it is set as prescribed. This group policy setting is backed by the following registry location:
	HKEY_LOCAL_MACHINESoftwarePoliciesMicrosoftWindowsFirewallPublicProfileDefaultInboundAction</t>
  </si>
  <si>
    <t>1.1.5.3.11</t>
  </si>
  <si>
    <t>To establish the recommended configuration via GP, set the following UI path to Enabled. 
Computer Configuration&gt;Windows Settings&gt;Security Settings&gt;Windows Firewall with Advanced Security&gt;Windows Firewall with Advanced Security&gt;Windows Firewall Properties&gt;Public Profile&gt;Windows Firewall: Public: Inbound connections&gt;Then set the Inbound Connections option to Block (default).</t>
  </si>
  <si>
    <t>CCE-22517-7</t>
  </si>
  <si>
    <t xml:space="preserve"> Set Inbound Connections to Enabled:Block (default). One method to achieve the recommended configuration via GP: Set the following UI path to Enabled. 
Computer Configuration&gt;Windows  Settings&gt;Security  Settings&gt;Windows Firewall with Advanced Security&gt;Windows Firewall with Advanced Security&gt;Windows Firewall Properties&gt;Public Profile&gt;Windows Firewall: Public: Inbound connections&gt;Then  Set the Inbound Connections option to Block (default).</t>
  </si>
  <si>
    <t>WIN8-214</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</si>
  <si>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</si>
  <si>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</si>
  <si>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NTPrintersDisableWebPnPDownload</t>
  </si>
  <si>
    <t>The security setting Turn off downloading of print drivers over HTTP is set to Enabled.</t>
  </si>
  <si>
    <t>The security setting Turn off downloading of print drivers over HTTP is not enabled.</t>
  </si>
  <si>
    <t>1.2.3.1</t>
  </si>
  <si>
    <t>1.2.3.1.2</t>
  </si>
  <si>
    <t>Users might download drivers that include malicious code.</t>
  </si>
  <si>
    <t>To establish the recommended configuration via GP, set the following UI path to Enabled. 
Computer Configuration&gt;Administrative Templates&gt;System&gt;Internet Communication Management&gt;Internet Communication settings&gt;Turn off downloading of print drivers over HTTP</t>
  </si>
  <si>
    <t>This policy setting does not prevent the client computer from printing to printers on the intranet or the Internet over HTTP. It only prohibits drivers that are not already installed locally from downloading.</t>
  </si>
  <si>
    <t>CCE-22183-8</t>
  </si>
  <si>
    <t xml:space="preserve"> Set Turn off downloading of print drivers over HTTP to Enabled. One method to achieve the recommended configuration via GP: Set the following UI path to Enabled. 
Computer Configuration&gt;Administrative Templates&gt;System&gt;Internet Communication Management&gt;Internet Communication  Settings&gt;Turn off downloading of print drivers over HTTP</t>
  </si>
  <si>
    <t>WIN8-215</t>
  </si>
  <si>
    <t>Set Turn off Windows Update device driver searching to Enabled</t>
  </si>
  <si>
    <t>This policy setting specifies whether Windows will search Windows Update for device drivers when no local drivers for a device are present. Note See also Turn off Windows Update device driver search prompt in Administrative Templates/System, which governs whether an administrator is prompted before Windows Update is searched for device drivers if a driver is not found locally. The recommended state for this setting is: Enabled.</t>
  </si>
  <si>
    <t>Navigate to the UI Path articulated in the Remediation section and confirm it is set as prescribed. This group policy setting is backed by the following registry location:
	HKEY_LOCAL_MACHINESoftwarePoliciesMicrosoftWindowsDriverSearchingDontSearchWindowsUpdate</t>
  </si>
  <si>
    <t>The security setting Turn off Windows Update device driver searching is set to Enabled.</t>
  </si>
  <si>
    <t>The security setting Turn off Windows Update device driver searching is not enabled.</t>
  </si>
  <si>
    <t>1.2.3.1.3</t>
  </si>
  <si>
    <t>If users are able to download and install device drivers there is a small chance that they will install a driver that reduces system stability. There is an even smaller possibility that they will install a driver that includes malicious code. These risks are very low because Microsoft requires vendors to test drivers extensively before they can be published on Windows Update.</t>
  </si>
  <si>
    <t>To establish the recommended configuration via GP, set the following UI path to Enabled. 
Computer Configuration&gt;Administrative Templates&gt;System&gt;Internet Communication Management&gt;Internet Communication settings&gt;Turn off Windows Update device driver searching</t>
  </si>
  <si>
    <t>Users will not be able to download new or updated device drivers from Windows Update.</t>
  </si>
  <si>
    <t>CCE-22310-7</t>
  </si>
  <si>
    <t xml:space="preserve"> Set Turn off Windows Update device driver searching to Enabled. One method to achieve the recommended configuration via GP: Set the following UI path to Enabled. 
Computer Configuration&gt;Administrative Templates&gt;System&gt;Internet Communication Management&gt;Internet Communication  Settings&gt;Turn off Windows Update device driver searching</t>
  </si>
  <si>
    <t>WIN8-216</t>
  </si>
  <si>
    <t>Set Turn off the Publish to Web task for files and folders to Enabled</t>
  </si>
  <si>
    <t>This policy setting specifies whether the tasks Publish this file to the Web, Publish this folder to the Web, and Publish the selected items to the Web are available from File and Folder Tasks in Windows folders.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</si>
  <si>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HKEY_LOCAL_MACHINESoftwareMicrosoftWindowsCurrentVersionPoliciesExplorerNoPublishingWizard</t>
  </si>
  <si>
    <t>The security setting Turn off the Publish to Web task for files and folders is set to Enabled.</t>
  </si>
  <si>
    <t>The security setting Turn off the Publish to Web task for files and folders is not enabled.</t>
  </si>
  <si>
    <t>1.2.3.1.4</t>
  </si>
  <si>
    <t>Users may publish confidential or sensitive information to a public service outside of the control of the organization.</t>
  </si>
  <si>
    <t>To establish the recommended configuration via GP, set the following UI path to Enabled. 
Computer Configuration&gt;Administrative Templates&gt;System&gt;Internet Communication Management&gt;Internet Communication settings&gt;Turn off the "Publish to Web" task for files and folders</t>
  </si>
  <si>
    <t>The Web Publishing wizard is used to download a list of providers and allow users to publish content to the Web.</t>
  </si>
  <si>
    <t>CCE-21949-3</t>
  </si>
  <si>
    <t xml:space="preserve"> Set Turn off the Publish to Web task for files and folders to Enabled. One method to achieve the recommended configuration via GP: Set the following UI path to Enabled. 
Computer Configuration&gt;Administrative Templates&gt;System&gt;Internet Communication Management&gt;Internet Communication  Settings&gt;Turn off the Publish to Web task for files and folders</t>
  </si>
  <si>
    <t>WIN8-217</t>
  </si>
  <si>
    <t>SC-7</t>
  </si>
  <si>
    <t>Boundary Protection</t>
  </si>
  <si>
    <t>Set Turn off the Windows Messenger Customer Experience Improvement Program to Enabled</t>
  </si>
  <si>
    <t>This policy setting specifies whether Windows Messenger can collect anonymous information about how the Windows Messenger software and service is used. The recommended state for this setting is: Enabled.</t>
  </si>
  <si>
    <t>Navigate to the UI Path articulated in the Remediation section and confirm it is set as prescribed. This group policy setting is backed by the following registry location:
	HKEY_LOCAL_MACHINESoftwarePoliciesMicrosoftMessengerClientCEIP</t>
  </si>
  <si>
    <t>The security setting Turn off the Windows Messenger Customer Experience Improvement Program is set to Enabled.</t>
  </si>
  <si>
    <t>The security setting Turn off the Windows Messenger Customer Experience Improvement Program is not enabled.</t>
  </si>
  <si>
    <t>1.2.3.1.5</t>
  </si>
  <si>
    <t>Large enterprise environments may not want to have information collected from managed client computers.</t>
  </si>
  <si>
    <t>To establish the recommended configuration via GP, set the following UI path to Enabled. 
Computer Configuration&gt;Administrative Templates&gt;System&gt;Internet Communication Management&gt;Internet Communication settings&gt;Turn off the Windows Messenger Customer Experience Improvement Program</t>
  </si>
  <si>
    <t>Microsoft uses information collected through the Customer Experience Improvement Program to detect software flaws so that they can be corrected more quickly, enabling this setting will reduce the amount of data Microsoft is able to gather for this purpose.</t>
  </si>
  <si>
    <t>CCE-23062-3</t>
  </si>
  <si>
    <t xml:space="preserve"> Set Turn off the Windows Messenger Customer Experience Improvement Program to Enabled. One method to achieve the recommended configuration via GP: Set the following UI path to Enabled. 
Computer Configuration&gt;Administrative Templates&gt;System&gt;Internet Communication Management&gt;Internet Communication  Settings&gt;Turn off the Windows Messenger Customer Experience Improvement Program</t>
  </si>
  <si>
    <t>WIN8-218</t>
  </si>
  <si>
    <t>CM-5</t>
  </si>
  <si>
    <t>Access Restrictions for Change</t>
  </si>
  <si>
    <t>Set Turn off Search Companion content file updates to Enabled</t>
  </si>
  <si>
    <t>This policy setting specifies whether Search Companion should automatically download content updates during local and Internet searches. The recommended state for this setting is: Enabled.</t>
  </si>
  <si>
    <t>Navigate to the UI Path articulated in the Remediation section and confirm it is set as prescribed. This group policy setting is backed by the following registry location:
	HKEY_LOCAL_MACHINESoftwarePoliciesMicrosoftSearchCompanionDisableContentFileUpdates</t>
  </si>
  <si>
    <t>The security setting Turn off Search Companion content file updates is set to Enabled.</t>
  </si>
  <si>
    <t>The security setting Turn off Search Companion content file updates is not enabled.</t>
  </si>
  <si>
    <t>1.2.3.1.6</t>
  </si>
  <si>
    <t>There is a small risk that users will unknowingly reveal sensitive information because of the topics they are searching for. This risk is very low because even if this setting is enabled users still must submit search queries to the desired search engine in order to perform searches.</t>
  </si>
  <si>
    <t>To establish the recommended configuration via GP, set the following UI path to Enabled. 
Computer Configuration&gt;Administrative Templates&gt;System&gt;Internet Communication Management&gt;Internet Communication settings&gt;Turn off Search Companion Content file updates</t>
  </si>
  <si>
    <t>Internet searches will still send the search text and information about the search to Microsoft and the chosen search provider. If you select Classic Search, the Search Companion feature will be unavailable. You can select Classic Search by clicking Start, Search, Change Preferences, and then Change Internet Search Behavior.</t>
  </si>
  <si>
    <t>CCE-21785-1</t>
  </si>
  <si>
    <t>Set Turn off Search Companion content file updates to Enabled. One method to achieve the recommended configuration via GP: Set the following UI path to Enabled. 
Computer Configuration&gt;Administrative Templates&gt;System&gt;Internet Communication Management&gt;Internet Communication  Settings&gt;Turn off Search Companion Content file updates</t>
  </si>
  <si>
    <t>WIN8-219</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</si>
  <si>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</si>
  <si>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</si>
  <si>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HKEY_LOCAL_MACHINESoftwareMicrosoftWindowsCurrentVersionPoliciesExplorerNoWebServices</t>
  </si>
  <si>
    <t>The security setting Turn off Internet download for Web publishing and online ordering wizards is set to Enabled.</t>
  </si>
  <si>
    <t>The security setting Turn off Internet download for Web publishing and online ordering wizards is not enabled.</t>
  </si>
  <si>
    <t>1.2.3.1.8</t>
  </si>
  <si>
    <t>Although the risk is minimal, enabling this setting will reduce the possibility of a user unknowingly downloading malicious content through this feature.</t>
  </si>
  <si>
    <t>To establish the recommended configuration via GP, set the following UI path to Enabled. 
Computer Configuration&gt;Administrative Templates&gt;System&gt;Internet Communication Management&gt;Internet Communication settings&gt;Turn off Internet download for Web publishing and online ordering wizards</t>
  </si>
  <si>
    <t>If this policy setting is enabled, Windows is prevented from downloading providers; only the service providers cached in the local registry will display.</t>
  </si>
  <si>
    <t>CCE-22152-3</t>
  </si>
  <si>
    <t>Set Turn off Internet download for Web publishing and online ordering wizards to Enabled. One method to achieve the recommended configuration via GP: Set the following UI path to Enabled. 
Computer Configuration&gt;Administrative Templates&gt;System&gt;Internet Communication Management&gt;Internet Communication  Settings&gt;Turn off Internet download for Web publishing and online ordering wizards</t>
  </si>
  <si>
    <t>WIN8-220</t>
  </si>
  <si>
    <t>Set Turn off printing over HTTP to Enabled</t>
  </si>
  <si>
    <t>This policy setting allows you to disable the client computer's ability to print over HTTP, which allows the computer to print to printers on the intranet as well as the Internet.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</si>
  <si>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NTPrintersDisableHTTPPrinting</t>
  </si>
  <si>
    <t>The security setting Turn off printing over HTTP is set to Enabled.</t>
  </si>
  <si>
    <t>The security setting Turn off printing over HTTP is not enabled.</t>
  </si>
  <si>
    <t>1.2.3.1.9</t>
  </si>
  <si>
    <t>Information that is transmitted over HTTP through this capability is not protected and can be intercepted by malicious users. For this reason, it is not often used in enterprise environments.</t>
  </si>
  <si>
    <t>To establish the recommended configuration via GP, set the following UI path to Enabled. 
Computer Configuration&gt;Administrative Templates&gt;System&gt;Internet Communication Management&gt;Internet Communication settings&gt;Turn off printing over HTTP</t>
  </si>
  <si>
    <t>If you enable this policy setting, the client computer will not be able to print to Internet printers over HTTP. This policy setting affects the client side of Internet printing only. Regardless of how it is configured, a computer could act as an Internet Printing server and make its shared printers available through HTTP.</t>
  </si>
  <si>
    <t>CCE-22539-1</t>
  </si>
  <si>
    <t>Set Turn off printing over HTTP to Enabled. One method to achieve the recommended configuration via GP: Set the following UI path to Enabled. 
Computer Configuration&gt;Administrative Templates&gt;System&gt;Internet Communication Management&gt;Internet Communication  Settings&gt;Turn off printing over HTTP</t>
  </si>
  <si>
    <t>WIN8-221</t>
  </si>
  <si>
    <t>Set Turn on PIN sign-in to Disabled</t>
  </si>
  <si>
    <t>This policy setting allows you to control whether a domain user can sign in using a PIN. If you enable this policy setting, a domain user can set up and sign in with a PIN. If you disable or don't configure this policy setting, a domain user can't set up and use a PIN. Note that the user's domain password will be cached in the system vault when using this feature.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</si>
  <si>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HKEY_LOCAL_MACHINESoftwarePoliciesMicrosoftWindowsSystemAllowDomainPINLogon</t>
  </si>
  <si>
    <t>The security setting Turn on PIN sign-in is set to Disabled.</t>
  </si>
  <si>
    <t>The security setting Turn on PIN sign-in is not disabled.</t>
  </si>
  <si>
    <t>1.2.3.2</t>
  </si>
  <si>
    <t>1.2.3.2.1</t>
  </si>
  <si>
    <t>A PIN are created from a much smaller selection of characters than a password, so in most cases a PIN will be much less robust than a password.</t>
  </si>
  <si>
    <t>To establish the recommended configuration via GP, set the following UI path to Disabled. 
Computer Configuration&gt;Administrative Templates&gt;System&gt;Logon&gt;Turn on PIN sign-in</t>
  </si>
  <si>
    <t>CCE-21641-6</t>
  </si>
  <si>
    <t>Set Turn on PIN sign-in to Disabled. One method to achieve the recommended configuration via GP: Set the following UI path to Disabled. 
Computer Configuration&gt;Administrative Templates&gt;System&gt;Logon&gt;Turn on PIN sign-in</t>
  </si>
  <si>
    <t>WIN8-222</t>
  </si>
  <si>
    <t>Set Do not enumerate connected users on domain-joined computers to Enabled</t>
  </si>
  <si>
    <t>This policy setting prevents connected users from being enumerated on domain-joined computers. If you enable this policy setting, the Logon UI will not enumerate any connected users on domain-joined computers. If you disable or do not configure this policy setting, connected users will be enumerated on domain-joined computers.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</si>
  <si>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HKEY_LOCAL_MACHINESoftwarePoliciesMicrosoftWindowsSystemDontEnumerateConnectedUsers</t>
  </si>
  <si>
    <t>The security setting Do not enumerate connected users on domain-joined computers is set to Enabled.</t>
  </si>
  <si>
    <t>The security setting Do not enumerate connected users on domain-joined computers is not enabled.</t>
  </si>
  <si>
    <t>1.2.3.2.4</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</si>
  <si>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</si>
  <si>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Configuration&gt;Administrative Templates&gt;System&gt;Logon&gt;Do not enumerate connected users on domain-joined computers</t>
  </si>
  <si>
    <t>CCE-22562-3</t>
  </si>
  <si>
    <t>Set Do not enumerate connected users on domain-joined computers to Enabled. One method to achieve the recommended configuration via GP: Set the following UI path to Enabled. 
Computer Configuration&gt;Administrative Templates&gt;System&gt;Logon&gt;Do not enumerate connected users on domain-joined computers</t>
  </si>
  <si>
    <t>WIN8-223</t>
  </si>
  <si>
    <t>Set Enumerate local users on domain-joined computers to Disabled</t>
  </si>
  <si>
    <t>This policy setting allows local users to be enumerated on domain-joined computers. If you enable this policy setting, Logon UI will enumerate all local users on domain-joined computers. If you disable or do not configure this policy setting, the Logon UI will not enumerate local users on domain-joined computers.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</si>
  <si>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HKEY_LOCAL_MACHINESoftwarePoliciesMicrosoftWindowsSystemEnumerateLocalUsers</t>
  </si>
  <si>
    <t>The security setting Enumerate local users on domain-joined computers is set to Disabled.</t>
  </si>
  <si>
    <t>The security setting Enumerate local users on domain-joined computers is not disabled.</t>
  </si>
  <si>
    <t>1.2.3.2.6</t>
  </si>
  <si>
    <t>To establish the recommended configuration via GP, set the following UI path to Disabled. 
Computer Configuration&gt;Administrative Templates&gt;System&gt;Logon&gt;Enumerate local users on domain-joined computers</t>
  </si>
  <si>
    <t>CCE-21626-7</t>
  </si>
  <si>
    <t>Set Enumerate local users on domain-joined computers to Disabled. One method to achieve the recommended configuration via GP: Set the following UI path to Disabled. 
Computer Configuration&gt;Administrative Templates&gt;System&gt;Logon&gt;Enumerate local users on domain-joined computers</t>
  </si>
  <si>
    <t>WIN8-224</t>
  </si>
  <si>
    <t>Set Require a Password When a Computer Wakes (Plugged In) to Enabled</t>
  </si>
  <si>
    <t>Specifies whether or not the user is prompted for a password when the system resumes from sleep. The recommended state for this setting is: Enabled.</t>
  </si>
  <si>
    <t>Navigate to the UI Path articulated in the Remediation section and confirm it is set as prescribed. This group policy setting is backed by the following registry location:
	HKEY_LOCAL_MACHINESoftwarePoliciesMicrosoftPowerPowerSettingse796bdb-100d-47d6-a2d5-f7d2daa51f51ACSettingIndex</t>
  </si>
  <si>
    <t>The security setting Require a Password When a Computer Wakes (Plugged In) is set to Enabled.</t>
  </si>
  <si>
    <t>The security setting Require a Password When a Computer Wakes (Plugged In) is not enabled.</t>
  </si>
  <si>
    <t>1.2.3.3</t>
  </si>
  <si>
    <t>1.2.3.3.3</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</si>
  <si>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</si>
  <si>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Configuration&gt;Administrative Templates&gt;System&gt;Power Management&gt;Sleep Settings&gt;Require a Password When a Computer Wakes (Plugged In)</t>
  </si>
  <si>
    <t>If you enable this policy, or if it is not configured, the user is prompted for a password when the system resumes from sleep. If you disable this policy, the user is not prompted for a password when the system resumes from sleep.</t>
  </si>
  <si>
    <t>CCE-21635-8</t>
  </si>
  <si>
    <t>Set Require a Password When a Computer Wakes (Plugged In) to Enabled. One method to achieve the recommended configuration via GP: Set the following UI path to Enabled. 
Computer Configuration&gt;Administrative Templates&gt;System&gt;Power Management&gt;Sleep  Settings&gt;Require a Password When a Computer Wakes (Plugged In)</t>
  </si>
  <si>
    <t>WIN8-225</t>
  </si>
  <si>
    <t>Set Require a Password When a Computer Wakes (On Battery) to Enabled</t>
  </si>
  <si>
    <t>Navigate to the UI Path articulated in the Remediation section and confirm it is set as prescribed. This group policy setting is backed by the following registry location:
	HKEY_LOCAL_MACHINESoftwarePoliciesMicrosoftPowerPowerSettingse796bdb-100d-47d6-a2d5-f7d2daa51f51DCSettingIndex</t>
  </si>
  <si>
    <t>The security setting Require a Password When a Computer Wakes (On Battery) is set to Enabled.</t>
  </si>
  <si>
    <t>The security setting Require a Password When a Computer Wakes (On Battery) is not enabled.</t>
  </si>
  <si>
    <t>1.2.3.3.4</t>
  </si>
  <si>
    <t>To establish the recommended configuration via GP, set the following UI path to Enabled. 
Computer Configuration&gt;Administrative Templates&gt;System&gt;Power Management&gt;Sleep SettingsRequire a Password When a Computer Wakes (On Battery)</t>
  </si>
  <si>
    <t>CCE-22157-2</t>
  </si>
  <si>
    <t>Set Require a Password When a Computer Wakes (On Battery) to Enabled. One method to achieve the recommended configuration via GP: Set the following UI path to Enabled. 
Computer Configuration&gt;Administrative Templates&gt;System&gt;Power Management&gt;Sleep  SettingsRequire a Password When a Computer Wakes (On Battery)</t>
  </si>
  <si>
    <t>WIN8-226</t>
  </si>
  <si>
    <t>Set Configure Solicited Remote Assistance to Disabled</t>
  </si>
  <si>
    <t>This policy setting allows you to turn on or turn off Solicited (Ask for) Remote Assistance on this computer. If you enable this policy setting, users on this computer can use email or file transfer to ask someone for help. Also, users can use instant messaging programs to allow connections to this computer, and you can configure additional Remote Assistance settings. If you disable this policy setting, users on this computer cannot use email or file transfer to ask someone for help. Also, users cannot use instant messaging programs to allow connections to this computer. If you do not configure this policy setting, users can turn on or turn off Solicited (Ask for) Remote Assistance themselves in System Properties in Control Panel. Users can also configure Remote Assistance settings. If you enable this policy setting, you have two ways to allow helpers to provide Remote Assistance: "Allow helpers to only view the computer" or "Allow helpers to remotely control the computer." The "Maximum ticket time" policy setting sets a limit on the amount of time that a Remote Assistance invitation created by using email or file transfer can remain open. The "Select the method for sending email invitations" setting specifies which email standard to use to send Remote Assistance invitations. Depending on your email program, you can use either the Mailto standard (the invitation recipient connects through an Internet link) or the SMAPI (Simple MAPI) standard (the invitation is attached to your email message). This policy setting is not available in Windows Vista since SMAPI is the only method supported. If you enable this policy setting you should also enable appropriate firewall exceptions to allow Remote Assistance communications.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</si>
  <si>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ServicesfAllowToGetHelp</t>
  </si>
  <si>
    <t>The security setting Configure Solicited Remote Assistance is set to Disabled.</t>
  </si>
  <si>
    <t>The security setting Configure Solicited Remote Assistance is not disabled.</t>
  </si>
  <si>
    <t>HRM7</t>
  </si>
  <si>
    <t>HRM7: The agency does not adequately control remote access to its systems</t>
  </si>
  <si>
    <t>1.2.3.4</t>
  </si>
  <si>
    <t>1.2.3.4.1</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</si>
  <si>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</si>
  <si>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Configuration&gt;Administrative Templates&gt;System&gt;Remote Assistance&gt;Configure Solicited Remote Assistance</t>
  </si>
  <si>
    <t>If you enable this policy, users on this computer can use e-mail or file transfer to ask someone for help. Also, users can use instant messaging programs to allow connections to this computer, and you can configure additional Remote Assistance settings. If you disable this policy, users on this computer cannot use e-mail or file transfer to ask someone for help. Also, users cannot use instant messaging programs to allow connections to this computer. If you don't configure this policy, users can enable or disable Solicited (Ask for) Remote Assistance themselves in System Properties in Control Panel. Users can also configure Remote Assistance settings.</t>
  </si>
  <si>
    <t>CCE-23317-1</t>
  </si>
  <si>
    <t>Set Configure Solicited Remote Assistance to Disabled. One method to achieve the recommended configuration via GP: Set the following UI path to Disabled. 
Computer Configuration&gt;Administrative Templates&gt;System&gt;Remote Assistance&gt;Configure Solicited Remote Assistance</t>
  </si>
  <si>
    <t>WIN8-227</t>
  </si>
  <si>
    <t>Set Configure Offer Remote Assistance to Disabled</t>
  </si>
  <si>
    <t>This policy setting allows you to turn on or turn off Offer (Unsolicited) Remote Assistance on this computer. If you enable this policy setting, users on this computer can get help from their corporate technical support staff using Offer (Unsolicited) Remote Assistance. If you disable this policy setting, users on this computer cannot get help from their corporate technical support staff using Offer (Unsolicited) Remote Assistance. If you do not configure this policy setting, users on this computer cannot get help from their corporate technical support staff using Offer (Unsolicited) Remote Assistance. If you enable this policy setting, you have two ways to allow helpers to provide Remote Assistance: "Allow helpers to only view the computer" or "Allow helpers to remotely control the computer." When you configure this policy setting, you also specify the list of users or user groups that are allowed to offer remote assistance. To configure the list of helpers, click "Show." In the window that opens, you can enter the names of the helpers. Add each user or group one by one. When you enter the name of the helper user or user groups, use the following format:  or  If you enable this policy setting, you should also enable firewall exceptions to allow Remote Assistance communications. The firewall exceptions required for Offer (Unsolicited) Remote Assistance depend on the version of Windows you are running. Windows Vista and later Enable the Remote Assistance exception for the domain profile. The exception must contain: Port 135:TCP %WINDIR%System32msra.exe %WINDIR%System32raserver.exe Windows XP with Service Pack 2 (SP2) and Windows XP Professional x64 Edition with Service Pack 1 (SP1) Port 135:TCP %WINDIR%PCHealthHelpCtrBinariesHelpsvc.exe %WINDIR%PCHealthHelpCtrBinariesHelpctr.exe %WINDIR%System32Sessmgr.exe For computers running Windows Server 2003 with Service Pack 1 (SP1) Port 135:TCP %WINDIR%PCHealthHelpCtrBinariesHelpsvc.exe %WINDIR%PCHealthHelpCtrBinariesHelpctr.exe Allow Remote Desktop Exception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</si>
  <si>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ServicesfAllowUnsolicited</t>
  </si>
  <si>
    <t>The security setting Configure Offer Remote Assistance is set to Disabled.</t>
  </si>
  <si>
    <t xml:space="preserve">The security setting Configure Offer Remote Assistance is not disabled. </t>
  </si>
  <si>
    <t>1.2.3.4.2</t>
  </si>
  <si>
    <t>A user might be tricked and accept an unsolicited Remote Assistance offer from a malicious user.</t>
  </si>
  <si>
    <t>To establish the recommended configuration via GP, set the following UI path to Disabled. 
Computer Configuration&gt;Administrative Templates&gt;System&gt;Remote Assistance&gt;Configure Offer Remote Assistance</t>
  </si>
  <si>
    <t>Help desk and support personnel will not be able to proactively offer assistance, although they can still respond to user assistance requests.</t>
  </si>
  <si>
    <t>CCE-21152-4</t>
  </si>
  <si>
    <t>Set Configure Offer Remote Assistance to Disabled. One method to achieve the recommended configuration via GP: Set the following UI path to Disabled. 
Computer Configuration&gt;Administrative Templates&gt;System&gt;Remote Assistance&gt;Configure Offer Remote Assistance</t>
  </si>
  <si>
    <t>WIN8-228</t>
  </si>
  <si>
    <t>Set RPC Runtime Unauthenticated Client Restriction to Apply: to Enabled:Authenticated</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</si>
  <si>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If you disable this policy setting, the RPC server runtime uses the value of "Authenticated" on Windows Client, and the value of "None" on Windows Server versions that support this policy setting. If you do not configure this policy setting, it remains disabled. The RPC server runtime will behave as though it was enabled with the value of "Authenticated" used for Windows Client and the value of "None" used for Server SKUs that support this policy setting. If you enable this policy setting, it directs the RPC server runtime to restrict unauthenticated RPC clients connecting to RPC servers running on a machine.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Note: This policy setting will not be applied until the system is rebooted. The recommended state for this setting is: Enabled:Authenticated.</t>
  </si>
  <si>
    <t>Navigate to the UI Path articulated in the Remediation section and confirm it is set as prescribed. This group policy setting is backed by the following registry location:
	HKEY_LOCAL_MACHINESoftwarePoliciesMicrosoftWindows NTRpcRestrictRemoteClients</t>
  </si>
  <si>
    <t>The security setting RPC Runtime Unauthenticated Client Restriction to Apply: is Enabled:Authenticated.</t>
  </si>
  <si>
    <t>The security setting RPC Runtime Unauthenticated Client Restriction to Apply: is not set to Enabled:Authenticated.</t>
  </si>
  <si>
    <t>1.2.3</t>
  </si>
  <si>
    <t>1.2.3.5</t>
  </si>
  <si>
    <t>Unauthenticated RPC communication can create a security vulnerability.</t>
  </si>
  <si>
    <t>To establish the recommended configuration via GP, set the following UI path to Enabled. 
Computer Configuration&gt;Administrative Templates&gt;System&gt;Remote Procedure Call&gt;Restrict Unauthenticated RPC clients&gt;Then set the RPC Runtime Unauthenticated Client Restriction to Apply: option to Authenticated.</t>
  </si>
  <si>
    <t>If you enable this policy setting, the following values are available: - None. Allows all RPC clients to connect to RPC servers that run on the computer on which the policy is applied. - Authenticated. Allows only authenticated RPC clients to connect to RPC servers that run on the computer on which the policy is applied. Interfaces that have asked to be exempt from this restriction will be granted an exemption. - Authenticated without exceptions. Allows only authenticated RPC clients to connect to RPC servers that run on the computer on which the policy is applied. No exceptions are allowed.</t>
  </si>
  <si>
    <t>CCE-23021-9</t>
  </si>
  <si>
    <t>Set RPC Runtime Unauthenticated Client Restriction to Apply: to Enabled:Authenticated. One method to achieve the recommended configuration via GP: Set the following UI path to Enabled. 
Computer Configuration&gt;Administrative Templates&gt;System&gt;Remote Procedure Call&gt;Restrict Unauthenticated RPC clients&gt;Then  Set the RPC Runtime Unauthenticated Client Restriction to Apply: option to Authenticated.</t>
  </si>
  <si>
    <t>WIN8-229</t>
  </si>
  <si>
    <t>Set Enable RPC Endpoint Mapper Client Authentication to Disabled</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</si>
  <si>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If you disable this policy setting, RPC clients will not authenticate to the Endpoint Mapper Service, but they will be able to communicate with the Endpoint Mapper Service on Windows NT4 Server. If you enable this policy setting, RPC clients will authenticate to the Endpoint Mapper Service for calls that contain authentication information. Clients making such calls will not be able to communicate with the Windows NT4 Server Endpoint Mapper Service. If you do not configure this policy setting, it remains disabled. RPC clients will not authenticate to the Endpoint Mapper Service, but they will be able to communicate with the Windows NT4 Server Endpoint Mapper Service. Note: This policy will not be applied until the system is rebooted.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</si>
  <si>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NTRpcEnableAuthEpResolution</t>
  </si>
  <si>
    <t>The security setting Enable RPC Endpoint Mapper Client Authentication is Disabled.</t>
  </si>
  <si>
    <t>The security setting Enable RPC Endpoint Mapper Client Authentication is not disabled.</t>
  </si>
  <si>
    <t>1.2.3.6</t>
  </si>
  <si>
    <t>Anonymous access to RPC services could result in accidental disclosure of information to unauthenticated users.</t>
  </si>
  <si>
    <t>To establish the recommended configuration via GP, set the following UI path to Disabled. 
Computer Configuration&gt;Administrative Templates&gt;System&gt;Remote Procedure Call&gt;Enable RPC Endpoint Mapper Client Authentication</t>
  </si>
  <si>
    <t>RPC clients will be forced to authenticate before they can begin communicating with the desired RPC service, this means that anonymous access will not be available and RPC clients that do not support authentication will fail.</t>
  </si>
  <si>
    <t>CCE-22863-5</t>
  </si>
  <si>
    <t>Set Enable RPC Endpoint Mapper Client Authentication to Disabled. One method to achieve the recommended configuration via GP: Set the following UI path to Disabled. 
Computer Configuration&gt;Administrative Templates&gt;System&gt;Remote Procedure Call&gt;Enable RPC Endpoint Mapper Client Authentication</t>
  </si>
  <si>
    <t>WIN8-230</t>
  </si>
  <si>
    <t>Set Do not apply during periodic background processing to Enabled:FALSE</t>
  </si>
  <si>
    <t>This policy setting determines when registry policies are updated. This policy setting affects all policies in the Administrative Templates folder and any other policies that store values in the registry. It overrides customized settings that the program implementing a registry policy set when it was installed. If you enable this policy setting, you can use the check boxes provided to change the options. If you disable or do not configure this policy setting, it has no effect on the system. 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 The recommended state for this setting is: Enabled:FALSE.</t>
  </si>
  <si>
    <t>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t>
  </si>
  <si>
    <t>The security setting Do not apply during periodic background processing is Enabled:FALSE.</t>
  </si>
  <si>
    <t>The security setting Do not apply during periodic background processing is not set to Enabled:FALSE.</t>
  </si>
  <si>
    <t>HSI14: The system's automatic update feature is not configured appropriately.</t>
  </si>
  <si>
    <t>1.2.3.7</t>
  </si>
  <si>
    <t>You can enable this setting and then select the Process even if the Group Policy objects have not changed option to ensure that the policies will be reprocessed even if none have been changed. This way, any unauthorized changes that might have been configured locally are forced to match the domain based Group Policy settings again.</t>
  </si>
  <si>
    <t>To establish the recommended configuration via GP, set the following UI path to Enabled. 
Computer Configuration&gt;Administrative Templates&gt;System&gt;Group Policy&gt;Configure registry policy processing&gt;Then set the Do not apply during periodic background processing option to FALSE.</t>
  </si>
  <si>
    <t>Group Policies will be reapplied every time they are refreshed, which could have a slight impact on performance.</t>
  </si>
  <si>
    <t>CCE-22964-1</t>
  </si>
  <si>
    <t>Set Do not apply during periodic background processing to Enabled:FALSE. One method to achieve the recommended configuration via GP: Set the following UI path to Enabled. 
Computer Configuration&gt;Administrative Templates&gt;System&gt;Group Policy&gt;Configure registry policy processing&gt;Then  Set the Do not apply during periodic background processing option to FALSE.</t>
  </si>
  <si>
    <t>WIN8-231</t>
  </si>
  <si>
    <t>Set Process even if the Group Policy objects have not changed to Enabled:TRUE</t>
  </si>
  <si>
    <t>This policy setting determines when registry policies are updated. This policy setting affects all policies in the Administrative Templates folder and any other policies that store values in the registry. It overrides customized settings that the program implementing a registry policy set when it was installed. If you enable this policy setting, you can use the check boxes provided to change the options. If you disable or do not configure this policy setting, it has no effect on the system. 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"Process even if the Group Policy objects have not changed" option updates and reapplies the policies even if the policies have not changed. Many policy implementations specify that they are updated only when changed. However, you might want to update unchanged policies, such as reapplying a desired policy setting in case a user has changed it. The recommended state for this setting is: Enabled:TRUE.</t>
  </si>
  <si>
    <t>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t>
  </si>
  <si>
    <t>The security setting Process even if the Group Policy objects have not changed is Enabled:TRUE.</t>
  </si>
  <si>
    <t>The security setting Process even if the Group Policy objects have not changed is not set to Enabled:TRUE.</t>
  </si>
  <si>
    <t>1.2.3.8</t>
  </si>
  <si>
    <t>To establish the recommended configuration via GP, set the following UI path to Enabled. 
Computer Configuration&gt;Administrative Templates&gt;System&gt;Group Policy&gt;Configure registry policy processing&gt;Then set the Process even if the Group Policy objects have not changed option to TRUE.</t>
  </si>
  <si>
    <t>Set Process even if the Group Policy objects have not changed to Enabled:TRUE. One method to achieve the recommended configuration via GP: Set the following UI path to Enabled. 
Computer Configuration&gt;Administrative Templates&gt;System&gt;Group Policy&gt;Configure registry policy processing&gt;Then  Set the Process even if the Group Policy objects have not changed option to TRUE.</t>
  </si>
  <si>
    <t>WIN8-232</t>
  </si>
  <si>
    <t>SI-7</t>
  </si>
  <si>
    <t>Software, Firmware and Information Integrity</t>
  </si>
  <si>
    <t>Set Choose the boot-start drivers that can be initialized: to Enabled:Good,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</si>
  <si>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 disable or do not configure this policy setting, the boot start drivers determined to be Good, Unknown or Bad but Boot Critical are initialized and the initialization of drivers determined to be Bad is skipped.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Enabled:Good, unknown and bad but critical.</t>
  </si>
  <si>
    <t>Navigate to the UI Path articulated in the Remediation section and confirm it is set as prescribed. This group policy setting is backed by the following registry location:
	HKEY_LOCAL_MACHINESystemCurrentControlSetPoliciesEarlyLaunchDriverLoadPolicy</t>
  </si>
  <si>
    <t>The security setting Choose the boot-start drivers that can be initialized: is Enabled:Good, unknown and bad but critical.</t>
  </si>
  <si>
    <t xml:space="preserve">The security setting Choose the boot-start drivers that can be initialized is not properly configured.
</t>
  </si>
  <si>
    <t>HSI17</t>
  </si>
  <si>
    <t>HSI17: Antivirus is not configured appropriately</t>
  </si>
  <si>
    <t>1.2.3.9</t>
  </si>
  <si>
    <t>This policy setting helps reduce the impact of malware that has already infected your system.</t>
  </si>
  <si>
    <t>To establish the recommended configuration via GP, set the following UI path to Enabled.
Computer Configuration&gt;Administrative Templates&gt;System&gt;Early Launch Antimalware&gt;Boot-Start Driver Initialization Policy
Then set the Choose the boot-start drivers that can be initialized: option to Good, unknown and bad but critical</t>
  </si>
  <si>
    <t>CCE-23349-4</t>
  </si>
  <si>
    <t>Set Choose the boot-start drivers that can be initialized: to Enabled:Good, unknown and bad but critical. One method to achieve the recommended configuration via GP: Set the following UI path to Enabled.
Computer Configuration&gt;Administrative Templates&gt;System&gt;Early Launch Antimalware&gt;Boot-Start Driver Initialization Policy
Then  Set the Choose the boot-start drivers that can be initialized: option to Good, unknown and bad but critical</t>
  </si>
  <si>
    <t>WIN8-233</t>
  </si>
  <si>
    <t>Set Select update server: to Enabled:Search Managed Server</t>
  </si>
  <si>
    <t>This policy setting allows you to specify the search server that Windows uses to find updates for device drivers. If you enable this policy setting, you can select whether Windows searches Windows Update (WU), searches a Managed Server, or a combination of both. Note that if both are specified, then Windows will first search the Managed Server, such as a Windows Server Update Services (WSUS) server. Only if no update is found will Windows then also search Windows Update. If you disable or do not configure this policy setting, members of the Administrators group can determine the server used in the search for device drivers. The recommended state for this setting is: Enabled:Search Managed Server.</t>
  </si>
  <si>
    <t>Navigate to the UI Path articulated in the Remediation section and confirm it is set as prescribed. This group policy setting is backed by the following registry location:
	HKEY_LOCAL_MACHINESoftwarePoliciesMicrosoftWindowsDriverSearchingDriverServerSelection</t>
  </si>
  <si>
    <t>The security setting Select update server: is Enabled:Search Managed Server.</t>
  </si>
  <si>
    <t>The security setting Select update server: is not set to Enabled:Search Managed Server.</t>
  </si>
  <si>
    <t>1.2.3.11</t>
  </si>
  <si>
    <t>No known vulnerabilities at the time of this writing however many organizations prefer to manage installation packages for device drivers. Another potential advantage may be a reduction in the traffic volume over the organization's Internet connection.</t>
  </si>
  <si>
    <t>To establish the recommended configuration via GP, set the following UI path to Enabled. 
Computer Configuration&gt;Administrative Templates&gt;System&gt;Device Installation&gt;Specify the search server for device driver updates&gt;
Then set the Select update server: option to Search Managed Server.</t>
  </si>
  <si>
    <t>CCE-23227-2</t>
  </si>
  <si>
    <t>Set Select update server: to Enabled:Search Managed Server. One method to achieve the recommended configuration via GP: Set the following UI path to Enabled. 
Computer Configuration&gt;Administrative Templates&gt;System&gt;Device Installation&gt;Specify the search server for device driver updates&gt;
Then  Set the Select update server: option to Search Managed Server.</t>
  </si>
  <si>
    <t>WIN8-234</t>
  </si>
  <si>
    <t>Set Prevent installation of devices using drivers that match these device setup classes to Enabled</t>
  </si>
  <si>
    <t>This policy setting allows you to specify a list of device setup class globally unique identifiers (GUIDs) for device drivers that Windows is prevented from installing. This policy setting takes precedence over any other policy setting that allows Windows to install a device. If you enable this policy setting, Windows is prevented from installing or updating device drivers whose device setup class GUIDs appear in the list you create. If you enable this policy setting on a remote desktop server, the policy setting affects redirection of the specified devices from a remote desktop client to the remote desktop server. If you disable or do not configure this policy setting, Windows can install and update devices as allowed or prevented by other policy settings.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</si>
  <si>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HKEY_LOCAL_MACHINESoftwarePoliciesMicrosoftWindowsDeviceInstallRestrictionsDenyDeviceClasses</t>
  </si>
  <si>
    <t>The security setting Prevent installation of devices using drivers that match these device setup classes is set to Enabled.</t>
  </si>
  <si>
    <t>The security setting Prevent installation of devices using drivers that match these device setup classes is not enabled.</t>
  </si>
  <si>
    <t>1.2.3.13</t>
  </si>
  <si>
    <t>Organizations may wish to block certain types of devices in order to reduce the risk of users copying sensitive data to removable media or prevent users from installing or running unauthorized software from removable media.</t>
  </si>
  <si>
    <t>To establish the recommended configuration via GP, set the following UI path to Enabled. 
Computer Configuration&gt;Administrative Templates&gt;System&gt;Device Installation&gt;Device Installation Restrictions&gt;Prevent installation of devices using drivers that match these device setup classes</t>
  </si>
  <si>
    <t>CCE-21694-5</t>
  </si>
  <si>
    <t>Set Prevent installation of devices using drivers that match these device  Setup classes to Enabled. One method to achieve the recommended configuration via GP: Set the following UI path to Enabled. 
Computer Configuration&gt;Administrative Templates&gt;System&gt;Device Installation&gt;Device Installation Restrictions&gt;Prevent installation of devices using drivers that match these device  Setup classes</t>
  </si>
  <si>
    <t>WIN8-235</t>
  </si>
  <si>
    <t>Set Also apply to matching devices that are already installed to True</t>
  </si>
  <si>
    <t>This policy setting allows you to specify a list of device setup class globally unique identifiers (GUIDs) for device drivers that Windows is prevented from installing. This policy setting takes precedence over any other policy setting that allows Windows to install a device.
If you enable this policy setting, Windows is prevented from installing or updating device drivers whose device setup class GUIDs appear in the list you create. If you enable this policy setting on a remote desktop server, the policy setting affects redirection of the specified devices from a remote desktop client to the remote desktop server.
If you disable or do not configure this policy setting, Windows can install and update devices as allowed or prevented by other policy settings. The recommended state for this setting is: True.</t>
  </si>
  <si>
    <t>Navigate to the UI Path articulated in the Remediation section and confirm it is set as prescribed. This group policy setting is backed by the following registry location:
	HKEY_LOCAL_MACHINESoftwarePoliciesMicrosoftWindowsDeviceInstallRestrictionsDenyDeviceClassesRetroactive</t>
  </si>
  <si>
    <t>The security setting Also apply to matching devices that are already installed is set to True.</t>
  </si>
  <si>
    <t>The security setting Also apply to matching devices that are already installed is not set to True.</t>
  </si>
  <si>
    <t>1.2.3.14</t>
  </si>
  <si>
    <t>To establish the recommended configuration via GP, set the following UI path to True.
Computer Configuration&gt;Administrative Templates&gt;System&gt;Device Installation&gt;Device Installation Restrictions&gt;Prevent installation of devices using drivers that match these device setup classes: Also apply to matching devices that are already installed.</t>
  </si>
  <si>
    <t>Set Also apply to matching devices that are already installed to True. One method to achieve the recommended configuration via GP: Set the following UI path to True.
Computer Configuration&gt;Administrative Templates&gt;System&gt;Device Installation&gt;Device Installation Restrictions&gt;Prevent installation of devices using drivers that match these device  Setup classes: Also apply to matching devices that are already installed.</t>
  </si>
  <si>
    <t>WIN8-236</t>
  </si>
  <si>
    <t>Set Turn off Autoplay on to Enabled:All drives</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</si>
  <si>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Enabled:All drives.</t>
  </si>
  <si>
    <t>Navigate to the UI Path articulated in the Remediation section and confirm it is set as prescribed. This group policy setting is backed by the following registry location:
	HKEY_LOCAL_MACHINESoftwareMicrosoftWindowsCurrentVersionPoliciesExplorerNoDriveTypeAutoRun</t>
  </si>
  <si>
    <t>The security setting Turn off Autoplay on is Enabled:All drives.</t>
  </si>
  <si>
    <t>The security setting Turn off Autoplay on is not set to Enabled:All drives.</t>
  </si>
  <si>
    <t>HSI1</t>
  </si>
  <si>
    <t>HSI1: System configured to load or run removable media automatically</t>
  </si>
  <si>
    <t>1.2.4.1</t>
  </si>
  <si>
    <t>1.2.4.1.1</t>
  </si>
  <si>
    <t>An attacker could use this feature to launch a program to damage a client computer or data on the computer.</t>
  </si>
  <si>
    <t>To establish the recommended configuration via GP, set the following UI path to Enabled. 
Computer Configuration&gt;Administrative Templates&gt;Windows Components&gt;AutoPlay Policies&gt;Turn off Autoplay&gt;
Then set the Turn off Autoplay on option to All drives.</t>
  </si>
  <si>
    <t>Users will have to manually launch setup or installation programs that are provided on removable media.</t>
  </si>
  <si>
    <t>CCE-22150-7</t>
  </si>
  <si>
    <t>Set Turn off Autoplay on to Enabled:All drives. One method to achieve the recommended configuration via GP: Set the following UI path to Enabled. 
Computer Configuration&gt;Administrative Templates&gt;Windows Components&gt;AutoPlay Policies&gt;Turn off Autoplay&gt;
Then  Set the Turn off Autoplay on option to All drives.</t>
  </si>
  <si>
    <t>WIN8-237</t>
  </si>
  <si>
    <t>Set Enumerate administrator accounts on elevation to Disabled</t>
  </si>
  <si>
    <t>By default, all administrator accounts are displayed when you attempt to elevate a running application.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</si>
  <si>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HKEY_LOCAL_MACHINESoftwareMicrosoftWindowsCurrentVersionPoliciesCredUIEnumerateAdministrators</t>
  </si>
  <si>
    <t>The security setting Enumerate administrator accounts on elevation is set to Disabled.</t>
  </si>
  <si>
    <t>The security setting Enumerate administrator accounts on elevation is not disabled.</t>
  </si>
  <si>
    <t>1.2.4.3</t>
  </si>
  <si>
    <t>1.2.4.3.3</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</si>
  <si>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</si>
  <si>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Configuration&gt;Administrative Templates&gt;Windows Components&gt;Credential User Interface&gt;Enumerate administrator accounts on elevation</t>
  </si>
  <si>
    <t>If you enable this policy setting, all local administrator accounts on the machine will be displayed so the user can choose one and enter the correct password. If you disable this policy setting, users will be required to always type in a username and password to elevate.</t>
  </si>
  <si>
    <t>CCE-21675-4</t>
  </si>
  <si>
    <t>Set Enumerate administrator accounts on elevation to Disabled. One method to achieve the recommended configuration via GP: Set the following UI path to Disabled. 
Computer Configuration&gt;Administrative Templates&gt;Windows Components&gt;Credential User Interface&gt;Enumerate administrator accounts on elevation</t>
  </si>
  <si>
    <t>WIN8-238</t>
  </si>
  <si>
    <t>Set Security: Maximum Log Size (KB) to Enabled:20480 or greater</t>
  </si>
  <si>
    <t>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will be set to the locally configured value. This value can be changed by the local administrator using the Log Properties dialog and it defaults to 20 megabytes. The recommended state for this setting is: Enabled:20480 or greater.</t>
  </si>
  <si>
    <t>Navigate to the UI Path articulated in the Remediation section and confirm it is set as prescribed. This group policy setting is backed by the following registry location:
	HKEY_LOCAL_MACHINESoftwarePoliciesMicrosoftWindowsEventLogSecurityMaxSize</t>
  </si>
  <si>
    <t>The security setting Security: Maximum Log Size (KB) is Enabled:20480 or greater.</t>
  </si>
  <si>
    <t>The security setting Security: Maximum Log Size (KB) is not set to Enabled:20480 or greater.</t>
  </si>
  <si>
    <t>1.2.4.4</t>
  </si>
  <si>
    <t>1.2.4.4.2</t>
  </si>
  <si>
    <t>To establish the recommended configuration via GP, set the following UI path to Enabled.
Computer Configuration&gt;Administrative Templates&gt;Windows Components&gt;Event Log Service&gt;Security&gt;Specify the maximum log file size (KB)
Then set the Maximum Log Size (KB) option to 20480 or greater.</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</si>
  <si>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</si>
  <si>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CCE-22581-3</t>
  </si>
  <si>
    <t>Set Security: Maximum Log Size (KB) to Enabled:20480 or greater. One method to achieve the recommended configuration via GP: Set the following UI path to Enabled.
Computer Configuration&gt;Administrative Templates&gt;Windows Components&gt;Event Log Service&gt;Security&gt;Specify the maximum log file size (KB)
Then  Set the Maximum Log Size (KB) option to 20480 or greater.</t>
  </si>
  <si>
    <t>WIN8-239</t>
  </si>
  <si>
    <t>Set System: Control Event Log behavior when the log file reaches its maximum size to Disabled</t>
  </si>
  <si>
    <t>This policy setting controls Event Log behavior when the log file reaches its maximum size.
If you enable this policy setting and a log file reaches its maximum size, new events are not written to the log and are lost.
If you disable or do not configure this policy setting and a log file reaches its maximum size, new events overwrite old events.
Note: Old events may or may not be retained according to the "Backup log automatically when full" policy setting.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</si>
  <si>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HKEY_LOCAL_MACHINESoftwarePoliciesMicrosoftWindowsEventLogSystemRetention</t>
  </si>
  <si>
    <t>The security setting System: Control Event Log behavior when the log file reaches its maximum size is set to Disabled.</t>
  </si>
  <si>
    <t>The security setting System: Control Event Log behavior when the log file reaches its maximum size is not disabled.</t>
  </si>
  <si>
    <t>1.2.4.4.3</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</si>
  <si>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</si>
  <si>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Configuration&gt;Administrative Templates&gt;Windows Components&gt;Event Log Service&gt;System&gt;Control Event Log behavior when the log file reaches its maximum size</t>
  </si>
  <si>
    <t>CCE-22242-2</t>
  </si>
  <si>
    <t>Set System: Control Event Log behavior when the log file reaches its maximum size to Disabled. One method to achieve the recommended configuration via GP: Set the following UI path to Disabled.
Computer Configuration&gt;Administrative Templates&gt;Windows Components&gt;Event Log Service&gt;System&gt;Control Event Log behavior when the log file reaches its maximum size</t>
  </si>
  <si>
    <t>WIN8-240</t>
  </si>
  <si>
    <t>Set Security: Control Event Log behavior when the log file reaches its maximum size to Disabled</t>
  </si>
  <si>
    <t>Navigate to the UI Path articulated in the Remediation section and confirm it is set as prescribed. This group policy setting is backed by the following registry location:
	HKEY_LOCAL_MACHINESoftwarePoliciesMicrosoftWindowsEventLogSecurityRetention</t>
  </si>
  <si>
    <t>The security setting Security: Control Event Log behavior when the log file reaches its maximum size is set to Disabled.</t>
  </si>
  <si>
    <t>The security setting Security: Control Event Log behavior when the log file reaches its maximum size is not disabled.</t>
  </si>
  <si>
    <t>1.2.4.4.4</t>
  </si>
  <si>
    <t>To establish the recommended configuration via GP, set the following UI path to Disabled.
Computer Configuration&gt;Administrative Templates&gt;Windows Components&gt;Event Log ServiceSecurityControl Event Log behavior when the log file reaches its maximum size</t>
  </si>
  <si>
    <t>CCE-22637-3</t>
  </si>
  <si>
    <t>Set Security: Control Event Log behavior when the log file reaches its maximum size to Disabled. One method to achieve the recommended configuration via GP: Set the following UI path to Disabled.
Computer Configuration&gt;Administrative Templates&gt;Windows Components&gt;Event Log ServiceSecurityControl Event Log behavior when the log file reaches its maximum size</t>
  </si>
  <si>
    <t>WIN8-241</t>
  </si>
  <si>
    <t>Set Application: Maximum Log Size (KB) to Enabled:20480 or greater</t>
  </si>
  <si>
    <t>Navigate to the UI Path articulated in the Remediation section and confirm it is set as prescribed. This group policy setting is backed by the following registry location:
	HKEY_LOCAL_MACHINESoftwarePoliciesMicrosoftWindowsEventLogApplicationMaxSize</t>
  </si>
  <si>
    <t>The security setting Application: Maximum Log Size (KB) is Enabled:20480 or greater.</t>
  </si>
  <si>
    <t>The security setting Application: Maximum Log Size (KB) is not set to Enabled:20480 or greater.</t>
  </si>
  <si>
    <t>1.2.4.4.5</t>
  </si>
  <si>
    <t>To establish the recommended configuration via GP, set the following UI path to Enabled.
Computer Configuration&gt;Administrative Templates&gt;Windows Components&gt;Event Log ServiceApplicationSpecify the maximum log file size (KB)
Then set the Maximum Log Size (KB) option to 20480 or greater.</t>
  </si>
  <si>
    <t>CCE-22632-4</t>
  </si>
  <si>
    <t>Set Application: Maximum Log Size (KB) to Enabled:20480 or greater. One method to achieve the recommended configuration via GP: Set the following UI path to Enabled.
Computer Configuration&gt;Administrative Templates&gt;Windows Components&gt;Event Log ServiceApplicationSpecify the maximum log file size (KB)
Then  Set the Maximum Log Size (KB) option to 20480 or greater.</t>
  </si>
  <si>
    <t>WIN8-242</t>
  </si>
  <si>
    <t>Set Application: Control Event Log behavior when the log file reaches its maximum size to Disabled</t>
  </si>
  <si>
    <t>This policy setting controls Event Log behavior when the log file reaches its maximum size. If you enable this policy setting and a log file reaches its maximum size, new events are not written to the log and are lost. If you disable or do not configure this policy setting and a log file reaches its maximum size, new events overwrite old events.
NOTE: Old events may or may not be retained according to the "Backup log automatically when full" policy setting.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</si>
  <si>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HKEY_LOCAL_MACHINESoftwarePoliciesMicrosoftWindowsEventLogApplicationRetention</t>
  </si>
  <si>
    <t>The security setting Application: Control Event Log behavior when the log file reaches its maximum size is set to Disabled.</t>
  </si>
  <si>
    <t>The security setting Application: Control Event Log behavior when the log file reaches its maximum size is not disabled.</t>
  </si>
  <si>
    <t>1.2.4.4.6</t>
  </si>
  <si>
    <t>To establish the recommended configuration via GP, set the following UI path to Disabled.
Computer Configuration&gt;Administrative Templates&gt;Windows Components&gt;Event Log ServiceApplicationControl Event Log behavior when the log file reaches its maximum size</t>
  </si>
  <si>
    <t>CCE-21736-4</t>
  </si>
  <si>
    <t>Set Application: Control Event Log behavior when the log file reaches its maximum size to Disabled. One method to achieve the recommended configuration via GP: Set the following UI path to Disabled.
Computer Configuration&gt;Administrative Templates&gt;Windows Components&gt;Event Log ServiceApplicationControl Event Log behavior when the log file reaches its maximum size</t>
  </si>
  <si>
    <t>WIN8-243</t>
  </si>
  <si>
    <t>Set System: Maximum Log Size (KB) to Enabled:20480 or greater</t>
  </si>
  <si>
    <t>Navigate to the UI Path articulated in the Remediation section and confirm it is set as prescribed. This group policy setting is backed by the following registry location:
	HKEY_LOCAL_MACHINESoftwarePoliciesMicrosoftWindowsEventLogSystemMaxSize</t>
  </si>
  <si>
    <t>The security setting System: Maximum Log Size (KB) is Enabled:20480 or greater.</t>
  </si>
  <si>
    <t>The security setting System: Maximum Log Size (KB) is not set to Enabled:20480 or greater.</t>
  </si>
  <si>
    <t>To establish the recommended configuration via GP, set the following UI path to Enabled.
Computer Configuration&gt;Administrative Templates&gt;Windows Components&gt;Event Log Service&gt;System&gt;Specify the maximum log file size (KB)
Then set the Maximum Log Size (KB) option to 20480 or greater.</t>
  </si>
  <si>
    <t>CCE-22528-4</t>
  </si>
  <si>
    <t>Set System: Maximum Log Size (KB) to Enabled:20480 or greater. One method to achieve the recommended configuration via GP: Set the following UI path to Enabled.
Computer Configuration&gt;Administrative Templates&gt;Windows Components&gt;Event Log Service&gt;System&gt;Specify the maximum log file size (KB)
Then  Set the Maximum Log Size (KB) option to 20480 or greater.</t>
  </si>
  <si>
    <t>WIN8-244</t>
  </si>
  <si>
    <t>SC-4</t>
  </si>
  <si>
    <t xml:space="preserve">Information in Shared System Resources
 </t>
  </si>
  <si>
    <t>Set Do not allow drive redirection to Enabled</t>
  </si>
  <si>
    <t>This policy setting prevents users from sharing the local drives on their client computers to Terminal Servers that they access. Mapped drives appear in the session folder tree in Windows Explorer in the following format: &gt;TSClient$ If local drives are shared they are left vulnerable to intruders who want to exploit the data that is stored on them.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</si>
  <si>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ServicesfDisableCdm</t>
  </si>
  <si>
    <t>The security setting Do not allow drive redirection is set to Enabled.</t>
  </si>
  <si>
    <t>The security setting Do not allow drive redirection is not enabled.</t>
  </si>
  <si>
    <t>1.2.4.5</t>
  </si>
  <si>
    <t>1.2.4.5.1</t>
  </si>
  <si>
    <t>Data could be forwarded from the user's Terminal Server session to the user's local computer without any direct user interaction.</t>
  </si>
  <si>
    <t>To establish the recommended configuration via GP, set the following UI path to Enabled. 
Computer Configuration&gt;Administrative Templates&gt;Windows Components&gt;Remote Desktop Services&gt;Remote Desktop Session Host&gt;Device and Resource Redirection&gt;Do not allow drive redirection</t>
  </si>
  <si>
    <t>Drive redirection will not be possible.</t>
  </si>
  <si>
    <t>CCE-23088-8</t>
  </si>
  <si>
    <t>Set Do not allow drive redirection to Enabled. One method to achieve the recommended configuration via GP: Set the following UI path to Enabled. 
Computer Configuration&gt;Administrative Templates&gt;Windows Components&gt;Remote Desktop Services&gt;Remote Desktop Session Host&gt;Device and Resource Redirection&gt;Do not allow drive redirection</t>
  </si>
  <si>
    <t>WIN8-245</t>
  </si>
  <si>
    <t>Set Encryption Level to Enabled:High Level</t>
  </si>
  <si>
    <t>This policy setting specifies whether the computer that is about to host the remote connection will enforce an encryption level for all data sent between it and the client computer for the remote session. The recommended state for this setting is: Enabled:High Level.</t>
  </si>
  <si>
    <t>Navigate to the UI Path articulated in the Remediation section and confirm it is set as prescribed. This group policy setting is backed by the following registry location:
	HKEY_LOCAL_MACHINESOFTWAREPoliciesMicrosoftWindows NTTerminal ServicesMinEncryptionLevel</t>
  </si>
  <si>
    <t>The security setting Encryption Level is Enabled:High Level.</t>
  </si>
  <si>
    <t>The security setting Encryption Level is not set to Enabled:High Level.</t>
  </si>
  <si>
    <t>1.2.4.5.3</t>
  </si>
  <si>
    <t>If Terminal Server client connections are allowed that use low level encryption, it is more likely that an attacker will be able to decrypt any captured Terminal Services network traffic.</t>
  </si>
  <si>
    <t>To establish the recommended configuration via GP, set the following UI path to Enabled. 
Computer Configuration&gt;Administrative Templates&gt;Windows Components&gt;Remote Desktop Services&gt;Remote Desktop Session Host&gt;Security&gt;Set client connection encryption level&gt;
Then set the Encryption Level option to High Level.</t>
  </si>
  <si>
    <t>Clients that do not support 128-bit encryption will be unable to establish Terminal Server sessions.</t>
  </si>
  <si>
    <t>CCE-22847-8</t>
  </si>
  <si>
    <t>Set Encryption Level to Enabled:High Level. One method to achieve the recommended configuration via GP: Set the following UI path to Enabled. 
Computer Configuration&gt;Administrative Templates&gt;Windows Components&gt;Remote Desktop Services&gt;Remote Desktop Session Host&gt;Security&gt; Set client connection encryption level&gt;
Then  Set the Encryption Level option to High Level.</t>
  </si>
  <si>
    <t>WIN8-246</t>
  </si>
  <si>
    <t>Set Always prompt for password upon connection to Enabled</t>
  </si>
  <si>
    <t>This policy setting specifies whether Terminal Services always prompts the client computer for a password upon connection. You can use this policy setting to enforce a password prompt for users who log on to Terminal Services, even if they already provided the password in the Remote Desktop Connection client. By default, Terminal Services allows users to automatically log on if they enter a password in the Remote Desktop Connection client. Note If you do not configure this policy setting, the local computer administrator can use the Terminal Services Configuration tool to either allow or prevent passwords from being automatically sent.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</si>
  <si>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ServicesfPromptForPassword</t>
  </si>
  <si>
    <t>The security setting Always prompt for password upon connection is set to Enabled.</t>
  </si>
  <si>
    <t>The security setting Always prompt for password upon connection is not enabled.</t>
  </si>
  <si>
    <t>1.2.4.5.4</t>
  </si>
  <si>
    <t>Users have the option to store both their username and password when they create a new Remote Desktop connection shortcut. If the server that runs Terminal Services allows users who have used this feature to log on to the server but not enter their password, then it is possible that an attacker who has gained physical access to the user's computer could connect to a Terminal Server through the Remote Desktop connection shortcut, even though they may not know the user's password.</t>
  </si>
  <si>
    <t>To establish the recommended configuration via GP, set the following UI path to Enabled. 
Computer Configuration&gt;Administrative Templates&gt;Windows Components&gt;Remote Desktop Services&gt;Remote Desktop Session Host&gt;Security&gt;Always prompt for password upon connection</t>
  </si>
  <si>
    <t>Users will always have to enter their password when they establish new Terminal Server sessions.</t>
  </si>
  <si>
    <t>CCE-23127-4</t>
  </si>
  <si>
    <t>Set Always prompt for password upon connection to Enabled. One method to achieve the recommended configuration via GP: Set the following UI path to Enabled. 
Computer Configuration&gt;Administrative Templates&gt;Windows Components&gt;Remote Desktop Services&gt;Remote Desktop Session Host&gt;Security&gt;Always prompt for password upon connection</t>
  </si>
  <si>
    <t>WIN8-247</t>
  </si>
  <si>
    <t>Physical Access Control</t>
  </si>
  <si>
    <t>Set Do not allow passwords to be saved to Enabled</t>
  </si>
  <si>
    <t>This policy setting helps prevent Terminal Services clients from saving passwords on a computer. Note If this policy setting was previously configured as Disabled or Not configured, any previously saved passwords will be deleted the first time a Terminal Services client disconnects from any server.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</si>
  <si>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ServicesDisablePasswordSaving</t>
  </si>
  <si>
    <t>The security setting Do not allow passwords to be saved is set to Enabled.</t>
  </si>
  <si>
    <t>The security setting Do not allow passwords to be saved is not enabled.</t>
  </si>
  <si>
    <t>1.2.4.5.5</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</si>
  <si>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</si>
  <si>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Configuration&gt;Administrative Templates&gt;Windows Components&gt;Remote Desktop Services&gt;Remote Desktop Connection Client&gt;Do not allow passwords to be saved</t>
  </si>
  <si>
    <t>If you enable this policy setting, the password saving checkbox is disabled for Terminal Services clients and users will not be able to save passwords.</t>
  </si>
  <si>
    <t>CCE-21696-0</t>
  </si>
  <si>
    <t>Set Do not allow passwords to be saved to Enabled. One method to achieve the recommended configuration via GP: Set the following UI path to Enabled. 
Computer Configuration&gt;Administrative Templates&gt;Windows Components&gt;Remote Desktop Services&gt;Remote Desktop Connection Client&gt;Do not allow passwords to be saved</t>
  </si>
  <si>
    <t>WIN8-248</t>
  </si>
  <si>
    <t>Set Disallow Digest authentication to Enabled</t>
  </si>
  <si>
    <t>This policy setting allows you to manage whether the Windows Remote Management (WinRM) client will not use Digest authentication. If you enable this policy setting, the WinRM client will not use Digest authentication. If you disable or do not configure this policy setting, the WinRM client will use Digest authentication.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</si>
  <si>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HKEY_LOCAL_MACHINESoftwarePoliciesMicrosoftWindowsWinRMClientAllowDigest</t>
  </si>
  <si>
    <t>The security setting Disallow Digest authentication is set to Enabled.</t>
  </si>
  <si>
    <t>The security setting Disallow Digest authentication is not enabled.</t>
  </si>
  <si>
    <t>1.2.4.6</t>
  </si>
  <si>
    <t>1.2.4.6.1</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</si>
  <si>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</si>
  <si>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Configuration&gt;Administrative Templates&gt;Windows Components&gt;Windows Remote Management (WinRM)&gt;WinRM Client&gt;Disallow Digest authentication</t>
  </si>
  <si>
    <t>CCE-23167-0</t>
  </si>
  <si>
    <t>Set Disallow Digest authentication to Enabled. One method to achieve the recommended configuration via GP: Set the following UI path to Enabled. 
Computer Configuration&gt;Administrative Templates&gt;Windows Components&gt;Windows Remote Management (WinRM)&gt;WinRM Client&gt;Disallow Digest authentication</t>
  </si>
  <si>
    <t>WIN8-249</t>
  </si>
  <si>
    <t>Set Allow Basic authentication to Disabled</t>
  </si>
  <si>
    <t>This policy setting allows you to manage whether the Windows Remote Management (WinRM) client uses Basic authentication. If you enable this policy setting, the WinRM client will use Basic authentication. If WinRM is configured to use HTTP transport, then the user name and password are sent over the network as clear text. If you disable or do not configure this policy setting, then the WinRM client will not use Basic authentication.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</si>
  <si>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HKEY_LOCAL_MACHINESoftwarePoliciesMicrosoftWindowsWinRMClientAllowBasic</t>
  </si>
  <si>
    <t>The security setting Allow Basic authentication is set to Disabled.</t>
  </si>
  <si>
    <t>The security setting Allow Basic authentication is not disabled.</t>
  </si>
  <si>
    <t>1.2.4.6.2</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</si>
  <si>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</si>
  <si>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Configuration&gt;Administrative Templates&gt;Windows Components&gt;Windows Remote Management (WinRM)&gt;WinRM Client&gt;Allow Basic authentication</t>
  </si>
  <si>
    <t>CCE-22490-7</t>
  </si>
  <si>
    <t>Set Allow Basic authentication to Disabled. One method to achieve the recommended configuration via GP: Set the following UI path to Disabled. 
Computer Configuration&gt;Administrative Templates&gt;Windows Components&gt;Windows Remote Management (WinRM)&gt;WinRM Client&gt;Allow Basic authentication</t>
  </si>
  <si>
    <t>WIN8-250</t>
  </si>
  <si>
    <t>This policy setting allows you to manage whether the Windows Remote Management (WinRM) service accepts Basic authentication from a remote client. If you enable this policy setting, the WinRM service will accept Basic authentication from a remote client. If you disable or do not configure this policy setting, the WinRM service will not accept Basic authentication from a remote client.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</si>
  <si>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HKEY_LOCAL_MACHINESoftwarePoliciesMicrosoftWindowsWinRMServiceAllowBasic</t>
  </si>
  <si>
    <t>1.2.4.6.3</t>
  </si>
  <si>
    <t>To establish the recommended configuration via GP, set the following UI path to Disabled. 
Computer Configuration&gt;Administrative Templates&gt;Windows Components&gt;Windows Remote Management (WinRM)&gt;WinRM Service&gt;Allow Basic authentication</t>
  </si>
  <si>
    <t>CCE-22475-8</t>
  </si>
  <si>
    <t>Set Allow Basic authentication to Disabled. One method to achieve the recommended configuration via GP: Set the following UI path to Disabled. 
Computer Configuration&gt;Administrative Templates&gt;Windows Components&gt;Windows Remote Management (WinRM)&gt;WinRM Service&gt;Allow Basic authentication</t>
  </si>
  <si>
    <t>WIN8-251</t>
  </si>
  <si>
    <t>Set Disallow WinRM from storing RunAs credentials to Enabled</t>
  </si>
  <si>
    <t>This policy setting allows you to manage whether the Windows Remote Management (WinRM) service will not allow RunAs credentials to be stored for any plug-ins. If you enable this policy setting, the WinRM service will not allow the RunAsUser or RunAsPassword configuration values to be set for any plug-ins. If a plug-in has already set the RunAsUser and RunAsPassword configuration values, the RunAsPassword configuration value will be erased from the credential store on this computer. If you disable or do not configure this policy setting, the WinRM service will allow the RunAsUser and RunAsPassword configuration values to be set for plug-ins and the RunAsPassword value will be stored securely. If you enable and then disable this policy setting,any values that were previously configured for RunAsPassword will need to be reset.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</si>
  <si>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HKEY_LOCAL_MACHINESoftwarePoliciesMicrosoftWindowsWinRMServiceDisableRunAs</t>
  </si>
  <si>
    <t>The security setting Disallow WinRM from storing RunAs credentials is set to Enabled.</t>
  </si>
  <si>
    <t>The security setting Disallow WinRM from storing RunAs credentials is not enabled.</t>
  </si>
  <si>
    <t>1.2.4.6.4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</si>
  <si>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</si>
  <si>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Configuration&gt;Administrative Templates&gt;Windows Components&gt;Windows Remote Management (WinRM)&gt;WinRM Service&gt;Disallow WinRM from storing RunAs credentials</t>
  </si>
  <si>
    <t>CCE-21701-8</t>
  </si>
  <si>
    <t>Set Disallow WinRM from storing RunAs credentials to Enabled. One method to achieve the recommended configuration via GP: Set the following UI path to Enabled. 
Computer Configuration&gt;Administrative Templates&gt;Windows Components&gt;Windows Remote Management (WinRM)&gt;WinRM Service&gt;Disallow WinRM from storing RunAs credentials</t>
  </si>
  <si>
    <t>WIN8-252</t>
  </si>
  <si>
    <t>Set Allow unencrypted traffic to Disabled</t>
  </si>
  <si>
    <t>This policy setting allows you to manage whether the Windows Remote Management (WinRM) service sends and receives unencrypted messages over the network. If you enable this policy setting, the WinRM client sends and receives unencrypted messages over the network. If you disable or do not configure this policy setting, the WinRM client sends or receives only 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</si>
  <si>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HKEY_LOCAL_MACHINESoftwarePoliciesMicrosoftWindowsWinRMServiceAllowUnencryptedTraffic</t>
  </si>
  <si>
    <t>The security setting Allow unencrypted traffic is set to Disabled.</t>
  </si>
  <si>
    <t>The security setting Allow unencrypted traffic is not disabled.</t>
  </si>
  <si>
    <t>1.2.4.6.5</t>
  </si>
  <si>
    <t>Encrypting WinRM network traffic reduces the risk of an attacker viewing or modifying WinRM messages as they transit the network.</t>
  </si>
  <si>
    <t>To establish the recommended configuration via GP, set the following UI path to Disabled. 
Computer Configuration&gt;Administrative Templates&gt;Windows Components&gt;Windows Remote Management (WinRM)&gt;WinRM Service&gt;Allow unencrypted traffic</t>
  </si>
  <si>
    <t>CCE-23319-7</t>
  </si>
  <si>
    <t>Set Allow unencrypted traffic to Disabled. One method to achieve the recommended configuration via GP: Set the following UI path to Disabled. 
Computer Configuration&gt;Administrative Templates&gt;Windows Components&gt;Windows Remote Management (WinRM)&gt;WinRM Service&gt;Allow unencrypted traffic</t>
  </si>
  <si>
    <t>WIN8-253</t>
  </si>
  <si>
    <t>This policy setting allows you to manage whether the Windows Remote Management (WinRM) client sends and receives unencrypted messages over the network. If you enable this policy setting, the WinRM client sends and receives unencrypted messages over the network. If you disable or do not configure this policy setting, the WinRM client sends or receives only 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</si>
  <si>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HKEY_LOCAL_MACHINESoftwarePoliciesMicrosoftWindowsWinRMClientAllowUnencryptedTraffic</t>
  </si>
  <si>
    <t>1.2.4.6.6</t>
  </si>
  <si>
    <t>To establish the recommended configuration via GP, set the following UI path to Disabled. 
Computer Configuration&gt;Administrative Templates&gt;Windows Components&gt;Windows Remote Management (WinRM)&gt;WinRM Client&gt;Allow unencrypted traffic</t>
  </si>
  <si>
    <t>CCE-20903-1</t>
  </si>
  <si>
    <t>Set Allow unencrypted traffic to Disabled. One method to achieve the recommended configuration via GP: Set the following UI path to Disabled. 
Computer Configuration&gt;Administrative Templates&gt;Windows Components&gt;Windows Remote Management (WinRM)&gt;WinRM Client&gt;Allow unencrypted traffic</t>
  </si>
  <si>
    <t>WIN8-254</t>
  </si>
  <si>
    <t>Set Reschedule Automatic Updates scheduled installations to Enabled</t>
  </si>
  <si>
    <t>This policy setting determines the amount of time before previously scheduled Automatic Update installations will proceed after system startup. If you configure this policy setting to Enabled, a previously scheduled installation will begin after a specified number of minutes when you next start the computer. If you configure this policy setting to Disabled or Not configured, previously scheduled installations will occur during the next regularly scheduled installation time. Note: This policy setting only works when Automatic Updates is configured to perform scheduled update installations. If the Configure Automatic Updates setting is Disabled, the Reschedule Automatic Updates scheduled installations setting has no effect. You can enable the latter two settings to ensure that previously missed installations will be scheduled to install each time the computer restarts.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</si>
  <si>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HKEY_LOCAL_MACHINESoftwarePoliciesMicrosoftWindowsWindowsUpdateAURescheduleWaitTimeEnabled</t>
  </si>
  <si>
    <t>The security setting Reschedule Automatic Updates scheduled installations is set to Enabled.</t>
  </si>
  <si>
    <t>The security setting Reschedule Automatic Updates scheduled installations is not enabled.</t>
  </si>
  <si>
    <t>1.2.4.7</t>
  </si>
  <si>
    <t>1.2.4.7.2</t>
  </si>
  <si>
    <t>To establish the recommended configuration via GP, set the following UI path to Enabled. 
Computer Configuration&gt;Administrative Templates&gt;Windows Components&gt;Windows Update&gt;Reschedule Automatic Updates scheduled installations</t>
  </si>
  <si>
    <t>CCE-21394-2</t>
  </si>
  <si>
    <t>Set Reschedule Automatic Updates scheduled installations to Enabled. One method to achieve the recommended configuration via GP: Set the following UI path to Enabled. 
Computer Configuration&gt;Administrative Templates&gt;Windows Components&gt;Windows Update&gt;Reschedule Automatic Updates scheduled installations</t>
  </si>
  <si>
    <t>WIN8-255</t>
  </si>
  <si>
    <t>Set Do not adjust default option to Install Updates and Shut Down in Shut Down Windows dialog box to Disabled</t>
  </si>
  <si>
    <t>This policy setting allows you to manage whether the 'Install Updates and Shut Down' option is allowed to be the default choice in the Shut Down Windows dialog. Note that this policy setting has no impact if the Computer Configuration Administrative Templates Windows Components Windows Update Do not display 'Install Updates and Shut Down' option in Shut Down Windows dialog box policy setting is enabled.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</si>
  <si>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HKEY_LOCAL_MACHINESoftwarePoliciesMicrosoftWindowsWindowsUpdateAUNoAUAsDefaultShutdownOption</t>
  </si>
  <si>
    <t>The security setting Do not adjust default option to Install Updates and Shut Down in Shut Down Windows dialog box is set to Disabled.</t>
  </si>
  <si>
    <t>The security setting Do not adjust default option to Install Updates and Shut Down in Shut Down Windows dialog box is not disabled.</t>
  </si>
  <si>
    <t>1.2.4.7.4</t>
  </si>
  <si>
    <t>Updates are important for maintaining the ongoing security of a computer, therefore this setting should not be enabled.</t>
  </si>
  <si>
    <t>To establish the recommended configuration via GP, set the following UI path to Disabled. 
Computer Configuration&gt;Administrative Templates&gt;Windows Components&gt;Windows Update&gt;Do not adjust default option to 'Install Updates and Shut Down' in Shut Down Windows dialog box</t>
  </si>
  <si>
    <t>If you enable this policy setting, the user's last shut down choice (Hibernate, Restart, etc.) is the default option in the Shut Down Windows dialog box, regardless of whether the 'Install Updates and Shut Down' option is available in the 'What do you want the computer to do?' list. If you disable or do not configure this policy setting, the 'Install Updates and Shut Down' option will be the default option in the Shut Down Windows dialog box if updates are available for installation at the time the user selects the Shut Down option in the Start menu.</t>
  </si>
  <si>
    <t>CCE-22748-8</t>
  </si>
  <si>
    <t>Set Do not adjust default option to Install Updates and Shut Down in Shut Down Windows dialog box to Disabled. One method to achieve the recommended configuration via GP: Set the following UI path to Disabled. 
Computer Configuration&gt;Administrative Templates&gt;Windows Components&gt;Windows Update&gt;Do not adjust default option to 'Install Updates and Shut Down' in Shut Down Windows dialog box</t>
  </si>
  <si>
    <t>WIN8-256</t>
  </si>
  <si>
    <t>Configure Automatic Updates</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</si>
  <si>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</si>
  <si>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HKEY_LOCAL_MACHINESoftwarePoliciesMicrosoftWindowsWindowsUpdateAUNoAutoUpdate</t>
  </si>
  <si>
    <t>The security setting Configure Automatic Updates is set to Enabled.</t>
  </si>
  <si>
    <t>The security setting Configure Automatic Updates is not enabled.</t>
  </si>
  <si>
    <t>1.2.4.7.5</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</si>
  <si>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</si>
  <si>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Configuration&gt;Administrative Templates&gt;Windows Components&gt;Windows Update&gt;Configure Automatic Updates</t>
  </si>
  <si>
    <t>Critical operating system updates and service packs will automatically download and install at 3:00 A.M. daily.</t>
  </si>
  <si>
    <t>CCE-22199-4</t>
  </si>
  <si>
    <t>Configure Automatic Updates. One method to achieve the recommended configuration via GP: Set the following UI path to Enabled. 
Computer Configuration&gt;Administrative Templates&gt;Windows Components&gt;Windows Update&gt;Configure Automatic Updates</t>
  </si>
  <si>
    <t>WIN8-257</t>
  </si>
  <si>
    <t>Set Configure automatic updating to 3 - Auto download and notify for install</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</si>
  <si>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3 - Auto download and notify for install.</t>
  </si>
  <si>
    <t>Navigate to the UI Path articulated in the Remediation section and confirm it is set as prescribed. This group policy setting is backed by the following registry location:
	HKEY_LOCAL_MACHINESoftwarePoliciesMicrosoftWindowsWindowsUpdateAUAUOptions</t>
  </si>
  <si>
    <t>The security setting Configure automatic updating is set to 3 - Auto download and notify for install.</t>
  </si>
  <si>
    <t>The security setting Configure automatic updating is not set to 3 - Auto download and notify for install.</t>
  </si>
  <si>
    <t>1.2.4.7.6</t>
  </si>
  <si>
    <t>To establish the recommended configuration via GP, set the following UI path to 3 - Auto download and notify for install. 
Computer Configuration&gt;Administrative Templates&gt;Windows Components&gt;Windows Update&gt;Configure Automatic Updates: Configure automatic updating</t>
  </si>
  <si>
    <t>Set Configure automatic updating to 3 - Auto download and notify for install. One method to achieve the recommended configuration via GP: Set the following UI path to 3 - Auto download and notify for install. 
Computer Configuration&gt;Administrative Templates&gt;Windows Components&gt;Windows Update&gt;Configure Automatic Updates: Configure automatic updating</t>
  </si>
  <si>
    <t>WIN8-258</t>
  </si>
  <si>
    <t>Set Scheduled install day to 0 - Every day</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</si>
  <si>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Notify before downloading any updates and notify again before installing them. - Download the updates automatically and notify when they are ready to be installed. (Default setting) - Automatically download updates and install them on the schedule specified below. If you disable this policy setting, you will need to download and manually install any available updates from Windows Update. The recommended state for this setting is: 0 - Every day.</t>
  </si>
  <si>
    <t>Navigate to the UI Path articulated in the Remediation section and confirm it is set as prescribed. This group policy setting is backed by the following registry location:
	HKEY_LOCAL_MACHINESoftwarePoliciesMicrosoftWindowsWindowsUpdateAUScheduledInstallDay</t>
  </si>
  <si>
    <t>The security setting Scheduled install day is set to 0 - Every day.</t>
  </si>
  <si>
    <t>The security setting Scheduled install day is not set to 0 - Every day.</t>
  </si>
  <si>
    <t>1.2.4.7.7</t>
  </si>
  <si>
    <t>To establish the recommended configuration via GP, set the following UI path to 0 - Every day. 
Computer Configuration&gt;Administrative Templates&gt;Windows Components&gt;Windows Update&gt;Configure Automatic Updates: Scheduled install day</t>
  </si>
  <si>
    <t>Set Scheduled install day to 0 - Every day. One method to achieve the recommended configuration via GP: Set the following UI path to 0 - Every day. 
Computer Configuration&gt;Administrative Templates&gt;Windows Components&gt;Windows Update&gt;Configure Automatic Updates: Scheduled install day</t>
  </si>
  <si>
    <t>WIN8-259</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</si>
  <si>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</si>
  <si>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If you enable the No auto-restart for scheduled Automatic Updates installations setting, Automatic Updates does not restart computers automatically during scheduled installations. Instead, Automatic Updates notifies users to restart their computers to complete the installations. You should note that Automatic Updates will not be able to detect future updates until restarts occur on the affected computers. If you disable or do not configure this setting, Automatic Updates will notify users that their computers will automatically restart in 5 minutes to complete the installations. The possible values for the No auto-restart for scheduled Automatic Updates installations setting are: - Enabled - Disabled - Not Configured Note: This setting applies only when you configure Automatic Updates to perform scheduled update installations. If you configure the Configure Automatic Updates setting to Disabled, this setting has no effect.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</si>
  <si>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</si>
  <si>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The security setting No auto-restart with logged on users for scheduled automatic updates installations is set to Disabled.</t>
  </si>
  <si>
    <t>The security setting No auto-restart with logged on users for scheduled automatic updates installations is not disabled.</t>
  </si>
  <si>
    <t>1.2.4.7.8</t>
  </si>
  <si>
    <t>Sometimes updates require updated computers to be restarted to complete an installation. If the computer cannot restart automatically, then the most recent update will not completely install and no new updates will download to the computer until it is restarted.</t>
  </si>
  <si>
    <t>To establish the recommended configuration via GP, set the following UI path to Disabled. 
Computer Configuration&gt;Administrative Templates&gt;Windows Components&gt;Windows Update&gt;No auto-restart with logged on users for scheduled automatic updates installations</t>
  </si>
  <si>
    <t>If you enable this policy setting, the operating systems on the servers in your environment will restart themselves automatically. For critical servers this could lead to a temporary denial of service (DoS) condition.</t>
  </si>
  <si>
    <t>CCE-22096-2</t>
  </si>
  <si>
    <t>Set No auto-restart with logged on users for scheduled automatic updates installations to Disabled. One method to achieve the recommended configuration via GP: Set the following UI path to Disabled. 
Computer Configuration&gt;Administrative Templates&gt;Windows Components&gt;Windows Update&gt;No auto-restart with logged on users for scheduled automatic updates installations</t>
  </si>
  <si>
    <t>WIN8-260</t>
  </si>
  <si>
    <t>Set Do not display Install Updates and Shut Down option in Shut Down Windows dialog box to Disabled</t>
  </si>
  <si>
    <t>This policy setting allows you to manage whether the Install Updates and Shut Down option is displayed in the Shut Down Windows dialog box. This policy setting works in conjunction with the following Do not adjust default option to 'Install Updates and Shut Down' in Shut Down Windows Dialog box setting.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</si>
  <si>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HKEY_LOCAL_MACHINESoftwarePoliciesMicrosoftWindowsWindowsUpdateAUNoAUShutdownOption</t>
  </si>
  <si>
    <t>The security setting Do not display Install Updates and Shut Down option in Shut Down Windows dialog box is set to Disabled.</t>
  </si>
  <si>
    <t>The security setting Do not display Install Updates and Shut Down option in Shut Down Windows dialog box is not disabled.</t>
  </si>
  <si>
    <t>1.2.4.7.9</t>
  </si>
  <si>
    <t>To establish the recommended configuration via GP, set the following UI path to Disabled. 
Computer Configuration&gt;Administrative Templates&gt;Windows Components&gt;Windows Update&gt;Do not display 'Install Updates and Shut Down' option in Shut Down Windows dialog box</t>
  </si>
  <si>
    <t>If you disable this policy setting, the Install Updates and Shut Down option will display in the Shut Down Windows dialog box if updates are available when the user selects the Shut Down option in the Start menu.</t>
  </si>
  <si>
    <t>CCE-22285-1</t>
  </si>
  <si>
    <t>Set Do not display Install Updates and Shut Down option in Shut Down Windows dialog box to Disabled. One method to achieve the recommended configuration via GP: Set the following UI path to Disabled. 
Computer Configuration&gt;Administrative Templates&gt;Windows Components&gt;Windows Update&gt;Do not display 'Install Updates and Shut Down' option in Shut Down Windows dialog box</t>
  </si>
  <si>
    <t>WIN8-261</t>
  </si>
  <si>
    <t>Set Turn off Data Execution Prevention for Explorer to Disabled</t>
  </si>
  <si>
    <t>Disabling data execution prevention can allow certain legacy plug-in applications to function without terminating Explorer.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</si>
  <si>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HKEY_LOCAL_MACHINESoftwarePoliciesMicrosoftWindowsExplorerNoDataExecutionPrevention</t>
  </si>
  <si>
    <t>The security setting Turn off Data Execution Prevention for Explorer is set to Disabled.</t>
  </si>
  <si>
    <t>The security setting Turn off Data Execution Prevention for Explorer is not disabled.</t>
  </si>
  <si>
    <t>HSI22</t>
  </si>
  <si>
    <t>HSI22: Data remanence is not properly handled</t>
  </si>
  <si>
    <t>1.2.4</t>
  </si>
  <si>
    <t>1.2.4.9</t>
  </si>
  <si>
    <t>Data Execution Prevention is an important security feature supported by Explorer that helps to limit the impact of certain types of malware.</t>
  </si>
  <si>
    <t>To establish the recommended configuration via GP, set the following UI path to Disabled. 
Computer Configuration&gt;Administrative Templates&gt;Windows Components&gt;File Explorer&gt;Turn off Data Execution Prevention for Explorer</t>
  </si>
  <si>
    <t>Enabling this policy setting may allow certain legacy plug-in applications to function. Disabling this policy setting will ensure that Data Execution Prevention blocks certain types of malware from exploiting Explorer.</t>
  </si>
  <si>
    <t>CCE-23124-1</t>
  </si>
  <si>
    <t>Set Turn off Data Execution Prevention for Explorer to Disabled. One method to achieve the recommended configuration via GP: Set the following UI path to Disabled. 
Computer Configuration&gt;Administrative Templates&gt;Windows Components&gt;File Explorer&gt;Turn off Data Execution Prevention for Explorer</t>
  </si>
  <si>
    <t>WIN8-262</t>
  </si>
  <si>
    <t>AC-6</t>
  </si>
  <si>
    <t>Least Privilege</t>
  </si>
  <si>
    <t>Set Always install with elevated privileges to Disabled</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</si>
  <si>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</si>
  <si>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HKEY_LOCAL_MACHINESoftwarePoliciesMicrosoftWindowsInstallerAlwaysInstallElevated</t>
  </si>
  <si>
    <t>The security setting Always install with elevated privileges is set to Disabled.</t>
  </si>
  <si>
    <t>The security setting Always install with elevated privileges is not disabled.</t>
  </si>
  <si>
    <t>1.2.4.11</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</si>
  <si>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</si>
  <si>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Configuration&gt;Administrative Templates&gt;Windows Components&gt;Windows Installer&gt;Always install with elevated privileges</t>
  </si>
  <si>
    <t>Windows Installer will apply the current user's permissions when it installs programs, this will prevent standard users from installing applications that affect system-wide configuration items.</t>
  </si>
  <si>
    <t>CCE-22116-8</t>
  </si>
  <si>
    <t>Set Always install with elevated privileges to Disabled. One method to achieve the recommended configuration via GP: Set the following UI path to Disabled. 
Computer Configuration&gt;Administrative Templates&gt;Windows Components&gt;Windows Installer&gt;Always install with elevated privileges</t>
  </si>
  <si>
    <t>WIN8-263</t>
  </si>
  <si>
    <t>Set Pick one of the following settings to Enabled:Require approval from an administrator before running downloaded unknown software</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</si>
  <si>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If you enable this policy setting, Windows SmartScreen behavior may be controlled by setting one of the following options: - Require approval from an administrator before running downloaded unknown software - Give user a warning before running downloaded unknown software - Turn off SmartScreen If you disable or do not configure this policy setting, Windows SmartScreen behavior is managed by administrators on the PC by using Windows SmartScreen Settings in Action Center. Options: - Require approval from an administrator before running downloaded unknown software - Give user a warning before running downloaded unknown software - Turn off SmartScreen The recommended state for this setting is: Enabled:Require approval from an administrator before running downloaded unknown software.</t>
  </si>
  <si>
    <t>Navigate to the UI Path articulated in the Remediation section and confirm it is set as prescribed. This group policy setting is backed by the following registry location:
	HKEY_LOCAL_MACHINESoftwarePoliciesMicrosoftWindowsSystemEnableSmartScreen</t>
  </si>
  <si>
    <t>The security setting Pick one of the following settings is Enabled:Require approval from an administrator before running downloaded unknown software.</t>
  </si>
  <si>
    <t>The security setting Pick one of the following settings is not properly configured.</t>
  </si>
  <si>
    <t>1.2.4.14</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</si>
  <si>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</si>
  <si>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Computer Configuration&gt;Administrative Templates&gt;Windows Components&gt;File Explorer&gt;Configure Windows Smart&gt;Screen&gt;
Then set the Pick one of the following settings option to Require approval from an administrator before running downloaded unknown software.</t>
  </si>
  <si>
    <t>CCE-21645-7</t>
  </si>
  <si>
    <t>Set Pick one of the following  Settings to Enabled:Require approval from an administrator before running downloaded unknown software. One method to achieve the recommended configuration via GP: Set the following UI path to Enabled. 
Computer Configuration&gt;Administrative Templates&gt;Windows Components&gt;File Explorer&gt;Configure Windows Smart&gt;Screen&gt;
Then  Set the Pick one of the following  Settings option to Require approval from an administrator before running downloaded unknown software.</t>
  </si>
  <si>
    <t>WIN8-264</t>
  </si>
  <si>
    <t>Set Allow Remote Shell Access to Enabled</t>
  </si>
  <si>
    <t>This policy setting allows you to manage configuration of remote access to all supported shells to execute scripts and commands.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</si>
  <si>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HKEY_LOCAL_MACHINESoftwarePoliciesMicrosoftWindowsWinRMServiceWinRSAllowRemoteShellAccess</t>
  </si>
  <si>
    <t>The security setting Allow Remote Shell Access is set to Enabled.</t>
  </si>
  <si>
    <t>The security setting Allow Remote Shell Access is not enabled.</t>
  </si>
  <si>
    <t>1.2.4.16</t>
  </si>
  <si>
    <t>Any feature is a potential avenue of attack, those that enable inbound network connections are particularly risky. Only enable the use of the Windows Remote Shell on trusted networks and when feasible employ additional controls such as IPsec.</t>
  </si>
  <si>
    <t>To establish the recommended configuration via GP, set the following UI path to Enabled. 
Computer Configuration&gt;Administrative Templates&gt;Windows Components&gt;Windows Remote Shell&gt;Allow Remote Shell Access</t>
  </si>
  <si>
    <t>If you enable this policy setting, remote access is allowed to all supported shells to execute scripts and commands. If you disable or do not configure this policy setting, remote access is not allowed to all supported shells to execute scripts and commands.</t>
  </si>
  <si>
    <t>CCE-22319-8</t>
  </si>
  <si>
    <t>Set Allow Remote Shell Access to Enabled. One method to achieve the recommended configuration via GP: Set the following UI path to Enabled. 
Computer Configuration&gt;Administrative Templates&gt;Windows Components&gt;Windows Remote Shell&gt;Allow Remote Shell Access</t>
  </si>
  <si>
    <t>WIN8-265</t>
  </si>
  <si>
    <t>Set Notify antivirus programs when opening attachments to Enabled</t>
  </si>
  <si>
    <t>Antivirus programs are mandatory in many environments and provide a strong defense against attack.
The Notify antivirus programs when opening attachments setting allows you to manage how registered antivirus programs are notified. When enabled, this policy setting configures Windows to call the registered antivirus program and have it scan file attachments when they are opened by users. If the antivirus scan fails, the attachments are blocked from being opened. If this policy setting is disabled, Windows does not call the registered antivirus program when file attachments are opened.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</si>
  <si>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HKEY_USERSSoftwareMicrosoftWindowsCurrentVersionPoliciesAttachmentsScanWithAntiVirus</t>
  </si>
  <si>
    <t>The security setting Notify antivirus programs when opening attachments is set to Enabled.</t>
  </si>
  <si>
    <t>The security setting Notify antivirus programs when opening attachments is not enabled.</t>
  </si>
  <si>
    <t>Antivirus programs that do not perform on-access checks may not be able to scan downloaded files.</t>
  </si>
  <si>
    <t>To establish the recommended configuration via GP, set the following UI path to Enabled.
User Configuration&gt;Administrative Templates&gt;Windows Components&gt;Attachment Manager&gt;Notify antivirus programs when opening attachments</t>
  </si>
  <si>
    <t>When the Notify antivirus programs when opening attachments setting is Enabled, every downloaded file or e-mail attachment that the user opens will be scanned.</t>
  </si>
  <si>
    <t>CCE-23008-6</t>
  </si>
  <si>
    <t>Set Notify antivirus programs when opening attachments to Enabled. One method to achieve the recommended configuration via GP: Set the following UI path to Enabled.
User Configuration&gt;Administrative Templates&gt;Windows Components&gt;Attachment Manager&gt;Notify antivirus programs when opening attachments</t>
  </si>
  <si>
    <t>WIN8-266</t>
  </si>
  <si>
    <t>Set Do not preserve zone information in file attachments to Disabled</t>
  </si>
  <si>
    <t>This policy setting allows you to manage whether Windows marks file attachments from Internet Explorer or Microsoft Outlook' Express with information about their zone of origin (such as restricted, Internet, intranet, or local). This policy setting requires that files be downloaded to NTFS disk partitions to function correctly. If zone information is not preserved, Windows cannot make proper risk assessments based on the zone where the attachment came from.
	If the Do not preserve zone information in file attachments setting is enabled, file attachments are not marked with their zone information. If this policy setting is disabled, Windows is forced to store file attachments with their zone information. The recommended state for this setting is: Disabled.</t>
  </si>
  <si>
    <t>Navigate to the UI Path articulated in the Remediation section and confirm it is set as prescribed. This group policy setting is backed by the following registry location:
	HKEY_USERSSoftwareMicrosoftWindowsCurrentVersionPoliciesAttachmentsSaveZoneInformation</t>
  </si>
  <si>
    <t>The security setting Do not preserve zone information in file attachments is set to Disabled.</t>
  </si>
  <si>
    <t>The security setting Do not preserve zone information in file attachments is not disabled.</t>
  </si>
  <si>
    <t>A file that is downloaded from a computer in the Internet or Restricted Sites zone may be moved to a location that makes it appear safe, like an intranet file share, and executed by an unsuspecting user.</t>
  </si>
  <si>
    <t>To establish the recommended configuration via GP, set the following UI path to Disabled.
User Configuration&gt;Administrative Templates&gt;Windows Components&gt;Attachment Manager&gt;Do not preserve zone information in file attachments</t>
  </si>
  <si>
    <t>CCE-22010-3</t>
  </si>
  <si>
    <t>Set Do not preserve zone information in file attachments to Disabled. One method to achieve the recommended configuration via GP: Set the following UI path to Disabled.
User Configuration&gt;Administrative Templates&gt;Windows Components&gt;Attachment Manager&gt;Do not preserve zone information in file attachments</t>
  </si>
  <si>
    <t>WIN8-267</t>
  </si>
  <si>
    <t>AC-11</t>
  </si>
  <si>
    <t>Device Lock</t>
  </si>
  <si>
    <t>Set Password protect the screen saver to Enabled</t>
  </si>
  <si>
    <t>If the Password protect the screen saver setting is enabled, then all screen savers are password protected, if it is disabled then password protection cannot be set on any screen saver. The recommended state for this setting is: Enabled.</t>
  </si>
  <si>
    <t>Navigate to the UI Path articulated in the Remediation section and confirm it is set as prescribed. This group policy setting is backed by the following registry location:
	HKEY_USERSSoftwarePoliciesMicrosoftWindowsControl PanelDesktopScreenSaverIsSecure</t>
  </si>
  <si>
    <t>The security setting Password protect the screen saver is set to Enabled.</t>
  </si>
  <si>
    <t>The security setting Password protect the screen saver is not enabled.</t>
  </si>
  <si>
    <t>To establish the recommended configuration via GP, set the following UI path to Enabled. 
User Configuration&gt;Administrative Templates&gt;Control Panel&gt;Personalization&gt;Password protect the screen saver</t>
  </si>
  <si>
    <t>Users will have to provide their logon credentials when they want to access their locked desktop session.</t>
  </si>
  <si>
    <t>CCE-21963-4</t>
  </si>
  <si>
    <t>Set Password protect the screen saver to Enabled. One method to achieve the recommended configuration via GP: Set the following UI path to Enabled. 
User Configuration&gt;Administrative Templates&gt;Control Panel&gt;Personalization&gt;Password protect the screen saver</t>
  </si>
  <si>
    <t>WIN8-268</t>
  </si>
  <si>
    <t>Set Enable screen saver to Enabled</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</si>
  <si>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 The recommended state for this setting is: Enabled.</t>
  </si>
  <si>
    <t>Navigate to the UI Path articulated in the Remediation section and confirm it is set as prescribed. This group policy setting is backed by the following registry location:
	HKEY_USERSSoftwarePoliciesMicrosoftWindowsControl PanelDesktopScreenSaveActive</t>
  </si>
  <si>
    <t>The security setting Enable screen saver is set to Enabled.</t>
  </si>
  <si>
    <t>The security setting Enable screen saver is not enabled.</t>
  </si>
  <si>
    <t>To establish the recommended configuration via GP, set the following UI path to Enabled. 
User Configuration&gt;Administrative Templates&gt;Control Panel&gt;Personalization&gt;Enable screen saver</t>
  </si>
  <si>
    <t>The screen saver will automatically activate when the computer has been unattended for the amount of time specified by the Screen Saver timeout setting. The impact should be minimal since the screen saver is enabled by default.</t>
  </si>
  <si>
    <t>CCE-21766-1</t>
  </si>
  <si>
    <t>Set Enable screen saver to Enabled. One method to achieve the recommended configuration via GP: Set the following UI path to Enabled. 
User Configuration&gt;Administrative Templates&gt;Control Panel&gt;Personalization&gt;Enable screen saver</t>
  </si>
  <si>
    <t>WIN8-269</t>
  </si>
  <si>
    <t>Set Seconds to Enabled:900 or fewer seconds</t>
  </si>
  <si>
    <t>If the Screen Saver Timeout setting is enabled, then the screen saver will be launched when the specified amount of time has passed since the last user action. Valid values range from 1 to 89,400 seconds (24 hours). The setting has no effect if the wait time is set to zero or no screen saver has been specified. The recommended state for this setting is: Enabled:900 or fewer seconds.</t>
  </si>
  <si>
    <t>Navigate to the UI Path articulated in the Remediation section and confirm it is set as prescribed. This group policy setting is backed by the following registry location:
	HKEY_USERSSoftwarePoliciesMicrosoftWindowsControl PanelDesktopScreenSaveTimeOut</t>
  </si>
  <si>
    <t>The security setting Seconds is Enabled:900 or fewer seconds.</t>
  </si>
  <si>
    <t>The security setting Seconds is not set to Enabled:900 or fewer seconds.</t>
  </si>
  <si>
    <t>To establish the recommended configuration via GP, set the following UI path to Enabled.
User Configuration&gt;Administrative Templates&gt;Control Panel&gt;Personalization&gt;Screen saver timeout
Then set the Seconds option to Enabled:900 or fewer seconds.</t>
  </si>
  <si>
    <t>CCE-21525-1</t>
  </si>
  <si>
    <t>Set Seconds to Enabled:900 or fewer seconds. One method to achieve the recommended configuration via GP: Set the following UI path to Enabled.
User Configuration&gt;Administrative Templates&gt;Control Panel&gt;Personalization&gt;Screen saver timeout
Then  Set the Seconds option to Enabled:900 or fewer seconds.</t>
  </si>
  <si>
    <t>WIN8-270</t>
  </si>
  <si>
    <t>Set Screen saver executable name to Enabled:scrnsave.scr</t>
  </si>
  <si>
    <t>This policy setting allows you to manage whether or not screen savers run. If the Screen Saver setting is disabled screen savers do not run and the screen saver section of the Screen Saver tab in Display in Control Panel is disabled. If this setting is enabled a screen saver will run if the following two conditions are met: first, that a valid screen saver is specified on the client via the Screen Saver Executable Name group policy setting or Control Panel on the client. Second, the screensaver timeout is set to a value greater than zero via the Screen Saver Timeout group policy setting or Control Panel on the client. The recommended state for this setting is: Enabled:scrnsave.scr.</t>
  </si>
  <si>
    <t>Navigate to the UI Path articulated in the Remediation section and confirm it is set as prescribed. This group policy setting is backed by the following registry location:
	HKEY_USERSSoftwarePoliciesMicrosoftWindowsControl PanelDesktopSCRNSAVE.EXE</t>
  </si>
  <si>
    <t>The security setting Screen saver executable name is Enabled:scrnsave.scr.</t>
  </si>
  <si>
    <t>The security setting Screen saver executable name is not set to Enabled:scrnsave.scr.</t>
  </si>
  <si>
    <t>To establish the recommended configuration via GP, set the following UI path to Enabled.
User Configuration&gt;Administrative Templates&gt;Control Panel&gt;Personalization&gt;Force specific screen saver
Then set the Screen saver executable name option to scrnsave.scr.</t>
  </si>
  <si>
    <t>The screen saver will automatically activate when the computer has been unattended for the amount of time specified by the Screen Saver timeout setting.</t>
  </si>
  <si>
    <t>CCE-22959-1</t>
  </si>
  <si>
    <t>Set Screen saver executable name to Enabled:scrnsave.scr. One method to achieve the recommended configuration via GP: Set the following UI path to Enabled.
User Configuration&gt;Administrative Templates&gt;Control Panel&gt;Personalization&gt;Force specific screen saver
Then  Set the Screen saver executable name option to scrnsave.scr.</t>
  </si>
  <si>
    <t>Input of test results starting with this row require corresponding Test IDs in Column A. Insert new rows above here.</t>
  </si>
  <si>
    <t>Do not edit below</t>
  </si>
  <si>
    <t>Info</t>
  </si>
  <si>
    <t>Criticality Ratings</t>
  </si>
  <si>
    <t>Criticality Rating (Do Not Edit)</t>
  </si>
  <si>
    <t>WIN8.1-01</t>
  </si>
  <si>
    <r>
      <t xml:space="preserve">End of General Support:
</t>
    </r>
    <r>
      <rPr>
        <sz val="10"/>
        <color theme="1"/>
        <rFont val="Arial"/>
        <family val="2"/>
      </rPr>
      <t>Mainstream Support: 01/09/2018
Extended Support: 01/10/2023</t>
    </r>
  </si>
  <si>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</si>
  <si>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has been decommissioned and properly sanitized in accordance with IRS Publication 1075 with the agency's CAP.</t>
  </si>
  <si>
    <t>WIN8.1-02</t>
  </si>
  <si>
    <t xml:space="preserve">Obtain and install the latest windows 8.1 Server security patches for Security-relevant software updates to include, patches, service packs, hot fixes, and antivirus signatures. </t>
  </si>
  <si>
    <t>WIN8.1-03</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</si>
  <si>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color rgb="FFFF0000"/>
        <rFont val="Arial"/>
        <family val="2"/>
      </rPr>
      <t xml:space="preserve">
</t>
    </r>
    <r>
      <rPr>
        <sz val="10"/>
        <rFont val="Arial"/>
        <family val="2"/>
      </rPr>
      <t xml:space="preserve">
Note:  Implementing a jump server, or requiring two different passwords for accessing a system does not solely constitute multi-factor authentication. </t>
    </r>
  </si>
  <si>
    <t>WIN8.1-04</t>
  </si>
  <si>
    <t>WIN8.1-05</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</si>
  <si>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</si>
  <si>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1.1</t>
  </si>
  <si>
    <t>To establish the recommended configuration via GP, set the following UI path to `24 or more password(s)`:
Computer Configuration\Policies\Windows Settings\Security Settings\Account Policies\Password Policy\Enforce password history.</t>
  </si>
  <si>
    <t>CCE-35219-5</t>
  </si>
  <si>
    <t>Set Enforce password history to 24 or more password(s).One method to achieve the recommended configuration via GP: Set the following UI path to 24 or more password(s):
Computer Configuration\Policies\Windows  Settings\Security  Settings\Account Policies\Password Policy\Enforce password history.</t>
  </si>
  <si>
    <t>WIN8.1-06</t>
  </si>
  <si>
    <t>Set Maximum password age to 90 or fewer days for Administrators, and for Standard Users,  but not 0</t>
  </si>
  <si>
    <t>The security setting Maximum password age is set to 90 or fewer days for Administrators and  Standard Users.</t>
  </si>
  <si>
    <t>To establish the recommended configuration via GP, Set the following UI p+E7:T8ath to 90 or fewer days for Administrators and Standard Users, but not 0:
Computer Configuration\Policies\Windows Settings\Security Settings\Account Policies\Password Policy\Maximum password age.</t>
  </si>
  <si>
    <t>CCE-34907-6</t>
  </si>
  <si>
    <t>Set Maximum password age to 90 or fewer days for Administrators, and Standard Users,  but not 0. To establish the recommended configuration via GP, Set the following UI path to 90 or fewer days for Administrators and Standard Users, but not 0:
Computer Configuration\Policies\Windows  Settings\Security  Settings\Account Policies\Password Policy\Maximum password age.</t>
  </si>
  <si>
    <t>WIN8.1-07</t>
  </si>
  <si>
    <t>The security setting Minimum password age is set to 1.</t>
  </si>
  <si>
    <t>The security setting Minimum password age is not set to 1.</t>
  </si>
  <si>
    <t>1.1.3</t>
  </si>
  <si>
    <t>To establish the recommended configuration via GP, set the following UI path to `1 or more day(s)`:
Computer Configuration\Policies\Windows Settings\Security Settings\Account Policies\Password Policy\Minimum password age.</t>
  </si>
  <si>
    <t>CCE-35366-4</t>
  </si>
  <si>
    <t>Set Minimum password age to 1 or more day(s).One method to achieve the recommended configuration via GP: Set the following UI path to 1 or more day(s):
Computer Configuration\Policies\Windows  Settings\Security  Settings\Account Policies\Password Policy\Minimum password age.</t>
  </si>
  <si>
    <t>WIN8.1-08</t>
  </si>
  <si>
    <t>To establish the recommended configuration via GP, set the following UI path to `14 or more character(s)`:
Computer Configuration\Policies\Windows Settings\Security Settings\Account Policies\Password Policy\Minimum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</si>
  <si>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</si>
  <si>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CCE-33789-9</t>
  </si>
  <si>
    <t>Set Minimum password length to 14 or more character(s).One method to achieve the recommended configuration via GP: Set the following UI path to 14 or more character(s):
Computer Configuration\Policies\Windows  Settings\Security  Settings\Account Policies\Password Policy\Minimum password length.</t>
  </si>
  <si>
    <t>WIN8.1-09</t>
  </si>
  <si>
    <t>Enable Password must meet complexity requirements</t>
  </si>
  <si>
    <t>The security setting Password must meet complexity requirements is Enabled.</t>
  </si>
  <si>
    <t>1.1.5</t>
  </si>
  <si>
    <t>To establish the recommended configuration via GP, set the following UI path to `Enabled`:
Computer Configuration\Policies\Windows Settings\Security Settings\Account Policies\Password Policy\Password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</si>
  <si>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</si>
  <si>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CCE-33777-4</t>
  </si>
  <si>
    <t>Enable Password must meet complexity requirements. One method to achieve the recommended configuration via GP: Set the following UI path to Enabled:
Computer Configuration\Policies\Windows  Settings\Security  Settings\Account Policies\Password Policy\Password must meet complexity requirements.</t>
  </si>
  <si>
    <t>WIN8.1-10</t>
  </si>
  <si>
    <t>Disable Store passwords using reversible encryption</t>
  </si>
  <si>
    <t>The security setting Store passwords using reversible encryption is Disabled.</t>
  </si>
  <si>
    <t>1.1.6</t>
  </si>
  <si>
    <t>To establish the recommended configuration via GP, set the following UI path to `Disabled`:
Computer Configuration\Policies\Windows Settings\Security Settings\Account Policies\Password Policy\Store passwords using reversible encryption.</t>
  </si>
  <si>
    <t>CCE-35370-6</t>
  </si>
  <si>
    <t>Disable Store passwords using reversible encryption. One method to achieve the recommended configuration via GP: Set the following UI path to Disabled:
Computer Configuration\Policies\Windows  Settings\Security  Settings\Account Policies\Password Policy\Store passwords using reversible encryption.</t>
  </si>
  <si>
    <t>WIN8.1-11</t>
  </si>
  <si>
    <t>Set Account lockout duration to 120 or more minute(s)</t>
  </si>
  <si>
    <t>The security setting Account lockout duration is set to 120 minutes or greater</t>
  </si>
  <si>
    <t>The security setting Account lockout duration is not set to 0.</t>
  </si>
  <si>
    <t>Updated to "120 minutes or greater" - Pub 1075 9/2016</t>
  </si>
  <si>
    <t>1.2</t>
  </si>
  <si>
    <t>1.2.1</t>
  </si>
  <si>
    <t>To establish the recommended configuration via GP, set the following UI path to `120 or more minute(s)`:
Computer Configuration\Policies\Windows Settings\Security Settings\Account Policies\Account Lockout Policy\Account lockout duration.</t>
  </si>
  <si>
    <t>CCE-35409-2</t>
  </si>
  <si>
    <t>Set Account lockout duration to 120 or more minute(s).One method to achieve the recommended configuration via GP: Set the following UI path to 120 or more minute(s):
Computer Configuration\Policies\Windows  Settings\Security  Settings\Account Policies\Account Lockout Policy\Account lockout duration.</t>
  </si>
  <si>
    <t>WIN8.1-12</t>
  </si>
  <si>
    <t>Set Account lockout threshold to 3 or fewer invalid logon attempt(s), but not 0</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</si>
  <si>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</si>
  <si>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The security setting Account lockout threshold is set to 3 or fewer invalid logon attempt(s), but not 0.</t>
  </si>
  <si>
    <t>The security setting Account lockout threshold is not set to 3 or fewer invalid logon attempt(s), but not 0.</t>
  </si>
  <si>
    <t>Account Lockout threshold- Updated from "10" or fewer to "3" or fewer to meet IRS Requirements.</t>
  </si>
  <si>
    <t>1.2.2</t>
  </si>
  <si>
    <t>To establish the recommended configuration via GP, set the following UI path to `3 or fewer invalid login attempt(s), but not 0`:
Computer Configuration\Policies\Windows Settings\Security Settings\Account Policies\Account Lockout Policy\Account lockout threshold.</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</si>
  <si>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</si>
  <si>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CCE-33728-7</t>
  </si>
  <si>
    <t>Set Account lockout threshold to 3 or fewer invalid logon attempt(s), but not 0.One method to achieve the recommended configuration via GP: Set the following UI path to 3 or fewer invalid login attempt(s), but not 0:
Computer Configuration\Policies\Windows  Settings\Security  Settings\Account Policies\Account Lockout Policy\Account lockout threshold.</t>
  </si>
  <si>
    <t>WIN8.1-13</t>
  </si>
  <si>
    <t>Set Reset account lockout counter after to 120 or more minute(s)</t>
  </si>
  <si>
    <t>The security setting Reset account lockout counter after is set to 120 minutes or greater</t>
  </si>
  <si>
    <t>The security setting Reset account lockout counter after is not set to 120 minutes or greater.</t>
  </si>
  <si>
    <t>To establish the recommended configuration via GP, set the following UI path to `120 or more minute(s)`:
Computer Configuration\Policies\Windows Settings\Security Settings\Account Policies\Account Lockout Policy\Reset account lockout counter after.</t>
  </si>
  <si>
    <t>CCE-35408-4</t>
  </si>
  <si>
    <t>Set Re Set account lockout counter after to 120 or more minute(s).One method to achieve the recommended configuration via GP: Set the following UI path to 120 or more minute(s):
Computer Configuration\Policies\Windows  Settings\Security  Settings\Account Policies\Account Lockout Policy\Re Set account lockout counter after.</t>
  </si>
  <si>
    <t>WIN8.1-14</t>
  </si>
  <si>
    <t>2.2</t>
  </si>
  <si>
    <t>2.2.1</t>
  </si>
  <si>
    <t>To establish the recommended configuration via GP, set the following UI path to `No One`:
Computer Configuration\Policies\Windows Settings\Security Settings\Local Policies\User Rights Assignment\Access Credential Manager as a trusted caller.</t>
  </si>
  <si>
    <t>None - this is the default behavior.</t>
  </si>
  <si>
    <t>CCE-35457-1</t>
  </si>
  <si>
    <t>Set Access Credential Manager as a trusted caller to No One. One method to achieve the recommended configuration via GP: Set the following UI path to No One:
Computer Configuration\Policies\Windows  Settings\Security  Settings\Local Policies\User Rights Assignment\Access Credential Manager as a trusted caller.</t>
  </si>
  <si>
    <t>WIN8.1-15</t>
  </si>
  <si>
    <t>Set Access this computer from the network to Administrators, Remote Desktop Users</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</si>
  <si>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</si>
  <si>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The security setting Access this computer from the network is set to Administrators, Authenticated Users.</t>
  </si>
  <si>
    <t>The security setting Access this computer from the network is not set to Administrators, Authenticated Users.</t>
  </si>
  <si>
    <t>2.2.2</t>
  </si>
  <si>
    <t>To establish the recommended configuration via GP, set the following UI path to `Administrators, Remote Desktop Users`:
Computer Configuration\Policies\Windows Settings\Security Settings\Local Policies\User Rights Assignment\Access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</si>
  <si>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be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</si>
  <si>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CCE-32928-4</t>
  </si>
  <si>
    <t>Set Access this computer from the network to Administrators, Remote Desktop Users. One method to achieve the recommended configuration via GP: Set the following UI path to Administrators, Remote Desktop Users:
Computer Configuration\Policies\Windows  Settings\Security  Settings\Local Policies\User Rights Assignment\Access this computer from the network.</t>
  </si>
  <si>
    <t>WIN8.1-16</t>
  </si>
  <si>
    <t>The **Act as part of the operating system** user right is extremely powerful. Anyone with this user right can take complete control of the computer and erase evidence of their activities.</t>
  </si>
  <si>
    <t>2.2.3</t>
  </si>
  <si>
    <t>To establish the recommended configuration via GP, set the following UI path to `No One`:
Computer Configuration\Policies\Windows Settings\Security Settings\Local Policies\User Rights Assignment\Act as part of the operating system.</t>
  </si>
  <si>
    <t>There should be little or no impact because the **Act as part of the operating system** user right is rarely needed by any accounts other than the `Local System` account, which implicitly has this right.</t>
  </si>
  <si>
    <t>CCE-35403-5</t>
  </si>
  <si>
    <t>Set Act as part of the operating system to No One. One method to achieve the recommended configuration via GP: Set the following UI path to No One:
Computer Configuration\Policies\Windows  Settings\Security  Settings\Local Policies\User Rights Assignment\Act as part of the operating system.</t>
  </si>
  <si>
    <t>WIN8.1-17</t>
  </si>
  <si>
    <t>Set Adjust memory quotas for a process to Administrators, LOCAL SERVICE, NETWORK SERVICE</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</si>
  <si>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</si>
  <si>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2.2.4</t>
  </si>
  <si>
    <t>To establish the recommended configuration via GP, set the following UI path to `Administrators, LOCAL SERVICE, NETWORK SERVICE`:
Computer Configuration\Policies\Windows Settings\Security Settings\Local Policies\User Rights Assignment\Adjust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</si>
  <si>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</si>
  <si>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CCE-35490-2</t>
  </si>
  <si>
    <t>Set Adjust memory quotas for a process to Administrators, LOCAL SERVICE, NETWORK SERVICE. One method to achieve the recommended configuration via GP: Set the following UI path to Administrators, LOCAL SERVICE, NETWORK SERVICE:
Computer Configuration\Policies\Windows  Settings\Security  Settings\Local Policies\User Rights Assignment\Adjust memory quotas for a process.</t>
  </si>
  <si>
    <t>WIN8.1-18</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</si>
  <si>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</si>
  <si>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2.2.5</t>
  </si>
  <si>
    <t>To establish the recommended configuration via GP, set the following UI path to `Administrators, Users`:
Computer Configuration\Policies\Windows Settings\Security Settings\Local Policies\User Rights Assignment\Allow log on locally.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</si>
  <si>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</si>
  <si>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CCE-35640-2</t>
  </si>
  <si>
    <t>Set Allow log on locally to Administrators, Users. One method to achieve the recommended configuration via GP: Set the following UI path to Administrators, Users:
Computer Configuration\Policies\Windows  Settings\Security  Settings\Local Policies\User Rights Assignment\Allow log on locally.</t>
  </si>
  <si>
    <t>WIN8.1-19</t>
  </si>
  <si>
    <t>Set Allow log on through Remote Desktop Services to Administrators, Remote Desktop Users</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</si>
  <si>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</si>
  <si>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The security setting Allow log on through Remote Desktop Services is set to Administrators, Remote Desktop Users.</t>
  </si>
  <si>
    <t>The security setting Allow log on through Remote Desktop Services is not set to Administrators, Remote Desktop Users.</t>
  </si>
  <si>
    <t>2.2.6</t>
  </si>
  <si>
    <t>To establish the recommended configuration via GP, set the following UI path to `Administrators, Remote Desktop Users`:
Computer Configuration\Policies\Windows Settings\Security Settings\Local Policies\User Rights Assignment\Allow log on through Remote Desktop Services.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</si>
  <si>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</si>
  <si>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CCE-33035-7</t>
  </si>
  <si>
    <t>Set Allow log on through Remote Desktop Services to Administrators, Remote Desktop Users. One method to achieve the recommended configuration via GP: Set the following UI path to Administrators, Remote Desktop Users:
Computer Configuration\Policies\Windows  Settings\Security  Settings\Local Policies\User Rights Assignment\Allow log on through Remote Desktop Services.</t>
  </si>
  <si>
    <t>WIN8.1-20</t>
  </si>
  <si>
    <t>CP-9</t>
  </si>
  <si>
    <t>2.2.7</t>
  </si>
  <si>
    <t>To establish the recommended configuration via GP, set the following UI path to `Administrators`.
Computer Configuration\Policies\Windows Settings\Security Settings\Local Policies\User Rights Assignment\Back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</si>
  <si>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</si>
  <si>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CCE-35699-8</t>
  </si>
  <si>
    <t>Set Back up files and directories to Administrators. One method to achieve the recommended configuration via GP: Set the following UI path to Administrators.
Computer Configuration\Policies\Windows  Settings\Security  Settings\Local Policies\User Rights Assignment\Back up files and directories.</t>
  </si>
  <si>
    <t>WIN8.1-21</t>
  </si>
  <si>
    <t>Set Change the system time to Administrators, LOCAL SERVICE</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</si>
  <si>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</si>
  <si>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 security setting Change the system time is set to Administrators, Local Service.</t>
  </si>
  <si>
    <t>The security setting Change the system time is not set to Administrators, Local Service.</t>
  </si>
  <si>
    <t>2.2.8</t>
  </si>
  <si>
    <t>To establish the recommended configuration via GP, set the following UI path to `Administrators, LOCAL SERVICE`:
Computer Configuration\Policies\Windows Settings\Security Settings\Local Policies\User Rights Assignment\Change the system time.</t>
  </si>
  <si>
    <t>CCE-33094-4</t>
  </si>
  <si>
    <t>Set Change the system time to Administrators, LOCAL SERVICE. One method to achieve the recommended configuration via GP: Set the following UI path to Administrators, LOCAL SERVICE:
Computer Configuration\Policies\Windows  Settings\Security  Settings\Local Policies\User Rights Assignment\Change the system time.</t>
  </si>
  <si>
    <t>WIN8.1-22</t>
  </si>
  <si>
    <t>Set Change the time zone to Administrators, LOCAL SERVICE, Users</t>
  </si>
  <si>
    <t>Changing the time zone represents little vulnerability because the system time is not affected. This setting merely enables users to display their preferred time zone while being synchronized with Domain Controllers in different time zones.</t>
  </si>
  <si>
    <t>The security setting Change the time zone is set to Administrators, Local Service, Users.</t>
  </si>
  <si>
    <t>The security setting Change the time zone is not set to Administrators, Local Service, Users.</t>
  </si>
  <si>
    <t>2.2.9</t>
  </si>
  <si>
    <t>To establish the recommended configuration via GP, set the following UI path to `Administrators, LOCAL SERVICE, Users`:
Computer Configuration\Policies\Windows Settings\Security Settings\Local Policies\User Rights Assignment\Change the time zone.</t>
  </si>
  <si>
    <t>CCE-33431-8</t>
  </si>
  <si>
    <t>Set Change the time zone to Administrators, LOCAL SERVICE, Users. One method to achieve the recommended configuration via GP: Set the following UI path to Administrators, LOCAL SERVICE, Users:
Computer Configuration\Policies\Windows  Settings\Security  Settings\Local Policies\User Rights Assignment\Change the time zone.</t>
  </si>
  <si>
    <t>WIN8.1-23</t>
  </si>
  <si>
    <t>2.2.10</t>
  </si>
  <si>
    <t>To establish the recommended configuration via GP, set the following UI path to `Administrators`:
Computer Configuration\Policies\Windows Settings\Security Settings\Local Policies\User Rights Assignment\Create a pagefile.</t>
  </si>
  <si>
    <t>CCE-33051-4</t>
  </si>
  <si>
    <t>Set Create a pagefile to Administrators. One method to achieve the recommended configuration via GP: Set the following UI path to Administrators:
Computer Configuration\Policies\Windows  Settings\Security  Settings\Local Policies\User Rights Assignment\Create a pagefile.</t>
  </si>
  <si>
    <t>WIN8.1-24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</si>
  <si>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</si>
  <si>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2.2.11</t>
  </si>
  <si>
    <t>To establish the recommended configuration via GP, set the following UI path to `No One`:
Computer Configuration\Policies\Windows Settings\Security Settings\Local Policies\User Rights Assignment\Create a token object.</t>
  </si>
  <si>
    <t>CCE-33779-0</t>
  </si>
  <si>
    <t>Set Create a token object to No One. One method to achieve the recommended configuration via GP: Set the following UI path to No One:
Computer Configuration\Policies\Windows  Settings\Security  Settings\Local Policies\User Rights Assignment\Create a token object.</t>
  </si>
  <si>
    <t>WIN8.1-25</t>
  </si>
  <si>
    <t>Set Create global objects to Administrators, LOCAL SERVICE, NETWORK SERVICE, SERVICE</t>
  </si>
  <si>
    <t>The security setting Create global objects is set to Administrators, Local Service, Network Service, Service.</t>
  </si>
  <si>
    <t>The security setting Create global objects is not set to Administrators, Local Service, Network Service, Service.</t>
  </si>
  <si>
    <t>2.2.12</t>
  </si>
  <si>
    <t>To establish the recommended configuration via GP, set the following UI path to `Administrators, LOCAL SERVICE, NETWORK SERVICE, SERVICE`:
Computer Configuration\Policies\Windows Settings\Security Settings\Local Policies\User Rights Assignment\Create global objects.</t>
  </si>
  <si>
    <t>CCE-33095-1</t>
  </si>
  <si>
    <t>Set Create global objects to Administrators, LOCAL SERVICE, NETWORK SERVICE, SERVICE. One method to achieve the recommended configuration via GP: Set the following UI path to Administrators, LOCAL SERVICE, NETWORK SERVICE, SERVICE:
Computer Configuration\Policies\Windows  Settings\Security  Settings\Local Policies\User Rights Assignment\Create global objects.</t>
  </si>
  <si>
    <t>WIN8.1-26</t>
  </si>
  <si>
    <t>Users who have the **Create permanent shared objects** user right could create new shared objects and expose sensitive data to the network.</t>
  </si>
  <si>
    <t>2.2.13</t>
  </si>
  <si>
    <t>To establish the recommended configuration via GP, set the following UI path to `No One`:
Computer Configuration\Policies\Windows Settings\Security Settings\Local Policies\User Rights Assignment\Create permanent shared objects.</t>
  </si>
  <si>
    <t>CCE-33780-8</t>
  </si>
  <si>
    <t>Set Create permanent shared objects to No One. One method to achieve the recommended configuration via GP: Set the following UI path to No One:
Computer Configuration\Policies\Windows  Settings\Security  Settings\Local Policies\User Rights Assignment\Create permanent shared objects.</t>
  </si>
  <si>
    <t>WIN8.1-27</t>
  </si>
  <si>
    <t>Configure Create symbolic links</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</si>
  <si>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</si>
  <si>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2.2.14</t>
  </si>
  <si>
    <t>To implement the recommended configuration state, configure the following UI path:
Computer Configuration\Policies\Windows Settings\Security Settings\Local Policies\User Rights Assignment\Create symbolic links.</t>
  </si>
  <si>
    <t>In most cases there will be no impact because this is the default configuration. However, on Windows Workstations with the Hyper-V feature installed, this user right should also be granted to the special group `Virtual Machines` - otherwise you will not be able to create new virtual machines.</t>
  </si>
  <si>
    <t>CCE-33053-0</t>
  </si>
  <si>
    <t>Configure Create symbolic links. To implement the recommended configuration state, configure the following UI path:
Computer Configuration\Policies\Windows  Settings\Security  Settings\Local Policies\User Rights Assignment\Create symbolic links.</t>
  </si>
  <si>
    <t>WIN8.1-28</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</si>
  <si>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</si>
  <si>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2.2.15</t>
  </si>
  <si>
    <t>To establish the recommended configuration via GP, set the following UI path to `Administrators`:
Computer Configuration\Policies\Windows Settings\Security Settings\Local Policies\User Rights Assignment\Debug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</si>
  <si>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</si>
  <si>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CCE-33157-9</t>
  </si>
  <si>
    <t>Set Debug programs to Administrators. One method to achieve the recommended configuration via GP: Set the following UI path to Administrators:
Computer Configuration\Policies\Windows  Settings\Security  Settings\Local Policies\User Rights Assignment\Debug programs.</t>
  </si>
  <si>
    <t>WIN8.1-29</t>
  </si>
  <si>
    <t>Set Deny access to this computer from the network to include Guests, Local account</t>
  </si>
  <si>
    <t>The security setting Deny access to this computer from the network is set to include Guests, Local account.</t>
  </si>
  <si>
    <t>The security setting Deny access to this computer from the network is not set to include Guests, Local account.</t>
  </si>
  <si>
    <t>2.2.16</t>
  </si>
  <si>
    <t>To establish the recommended configuration via GP, set the following UI path to include `Guests, Local account`:
Computer Configuration\Policies\Windows Settings\Security Settings\Local Policies\User Rights Assignment\Deny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</si>
  <si>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</si>
  <si>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CCE-34173-5</t>
  </si>
  <si>
    <t>Set Deny access to this computer from the network to include Guests, Local account. One method to achieve the recommended configuration via GP: Set the following UI path to include Guests, Local account:
Computer Configuration\Policies\Windows  Settings\Security  Settings\Local Policies\User Rights Assignment\Deny access to this computer from the network.</t>
  </si>
  <si>
    <t>WIN8.1-30</t>
  </si>
  <si>
    <t>Set Deny log on as a batch job to include Guests</t>
  </si>
  <si>
    <t>Accounts that have the **Log on as a batch job** user right could be used to schedule jobs that could consume excessive computer resources and cause a DoS condition.</t>
  </si>
  <si>
    <t>The security setting Deny log on as a batch job is set to include Guests.</t>
  </si>
  <si>
    <t>The security setting Deny log on as a batch job is not set to include Guests.</t>
  </si>
  <si>
    <t>2.2.17</t>
  </si>
  <si>
    <t>To establish the recommended configuration via GP, set the following UI path to include `Guests`:
Computer Configuration\Policies\Windows Settings\Security Settings\Local Policies\User Rights Assignment\Deny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</si>
  <si>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</si>
  <si>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CCE-35461-3</t>
  </si>
  <si>
    <t>Set Deny log on as a batch job to include Guests. One method to achieve the recommended configuration via GP: Set the following UI path to include Guests:
Computer Configuration\Policies\Windows  Settings\Security  Settings\Local Policies\User Rights Assignment\Deny log on as a batch job.</t>
  </si>
  <si>
    <t>WIN8.1-31</t>
  </si>
  <si>
    <t>Set Deny log on as a service to include Guests</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</si>
  <si>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</si>
  <si>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The security setting Deny log on as a service is set to include Guests.</t>
  </si>
  <si>
    <t>The security setting Deny log on as a service is not set to include Guests.</t>
  </si>
  <si>
    <t>2.2.18</t>
  </si>
  <si>
    <t>To establish the recommended configuration via GP, set the following UI path to include `Guests`:
Computer Configuration\Policies\Windows Settings\Security Settings\Local Policies\User Rights Assignment\Deny log on as a service.</t>
  </si>
  <si>
    <t>If you assign the **Deny log on as a service** user right to specific accounts, services may not be able to start and a DoS condition could result.</t>
  </si>
  <si>
    <t>CCE-35404-3</t>
  </si>
  <si>
    <t>Set Deny log on as a service to include Guests. One method to achieve the recommended configuration via GP: Set the following UI path to include Guests:
Computer Configuration\Policies\Windows  Settings\Security  Settings\Local Policies\User Rights Assignment\Deny log on as a service.</t>
  </si>
  <si>
    <t>WIN8.1-32</t>
  </si>
  <si>
    <t>Set Deny log on locally to include Guests</t>
  </si>
  <si>
    <t>The security setting Deny log on locally is set to include Guests.</t>
  </si>
  <si>
    <t>The security setting Deny log on locally is not set to include Guests.</t>
  </si>
  <si>
    <t>2.2.19</t>
  </si>
  <si>
    <t>To establish the recommended configuration via GP, set the following UI path to include `Guests`:
Computer Configuration\Policies\Windows Settings\Security Settings\Local Policies\User Rights Assignment\Deny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</si>
  <si>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</si>
  <si>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CCE-35293-0</t>
  </si>
  <si>
    <t>Set Deny log on locally to include Guests. One method to achieve the recommended configuration via GP: Set the following UI path to include Guests:
Computer Configuration\Policies\Windows  Settings\Security  Settings\Local Policies\User Rights Assignment\Deny log on locally.</t>
  </si>
  <si>
    <t>WIN8.1-33</t>
  </si>
  <si>
    <t>Set Deny log on through Remote Desktop Services to include Guests, Local account</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</si>
  <si>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</si>
  <si>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The security setting Deny log on through Remote Desktop Services is set to include Guests, Local account.</t>
  </si>
  <si>
    <t>The security setting Deny log on through Remote Desktop Services is not set to include Guests, Local account.</t>
  </si>
  <si>
    <t>2.2.20</t>
  </si>
  <si>
    <t>To establish the recommended configuration via GP, set the following UI path to include `Guests, Local account`:
Computer Configuration\Policies\Windows Settings\Security Settings\Local Policies\User Rights Assignment\Deny log on through Remote Desktop Services.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</si>
  <si>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</si>
  <si>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CCE-33787-3</t>
  </si>
  <si>
    <t>Set Deny log on through Remote Desktop Services to include Guests, Local account. One method to achieve the recommended configuration via GP: Set the following UI path to include Guests, Local account:
Computer Configuration\Policies\Windows  Settings\Security  Settings\Local Policies\User Rights Assignment\Deny log on through Remote Desktop Services.</t>
  </si>
  <si>
    <t>WIN8.1-34</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</si>
  <si>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</si>
  <si>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The security setting Enable computer and user accounts to be trusted for delegation is set to No One.</t>
  </si>
  <si>
    <t>2.2.21</t>
  </si>
  <si>
    <t>To establish the recommended configuration via GP, set the following UI path to `No One`:
Computer Configuration\Policies\Windows Settings\Security Settings\Local Policies\User Rights Assignment\Enable computer and user accounts to be trusted for delegation.</t>
  </si>
  <si>
    <t>CCE-33778-2</t>
  </si>
  <si>
    <t>Set Enable computer and user accounts to be trusted for delegation to No One. One method to achieve the recommended configuration via GP: Set the following UI path to No One:
Computer Configuration\Policies\Windows  Settings\Security  Settings\Local Policies\User Rights Assignment\Enable computer and user accounts to be trusted for delegation.</t>
  </si>
  <si>
    <t>WIN8.1-35</t>
  </si>
  <si>
    <t>2.2.22</t>
  </si>
  <si>
    <t>To establish the recommended configuration via GP, set the following UI path to `Administrators`:
Computer Configuration\Policies\Windows Settings\Security Settings\Local Policies\User Rights Assignment\Force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</si>
  <si>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</si>
  <si>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CCE-33715-4</t>
  </si>
  <si>
    <t>Set Force shutdown from a remote system to Administrators. One method to achieve the recommended configuration via GP: Set the following UI path to Administrators:
Computer Configuration\Policies\Windows  Settings\Security  Settings\Local Policies\User Rights Assignment\Force shutdown from a remote system.</t>
  </si>
  <si>
    <t>WIN8.1-36</t>
  </si>
  <si>
    <t>Set Generate security audits to LOCAL SERVICE, NETWORK SERVICE</t>
  </si>
  <si>
    <t>2.2.23</t>
  </si>
  <si>
    <t>To establish the recommended configuration via GP, set the following UI path to `LOCAL SERVICE, NETWORK SERVICE`:
Computer Configuration\Policies\Windows Settings\Security Settings\Local Policies\User Rights Assignment\Generate security audits.</t>
  </si>
  <si>
    <t>On most computers, this is the default configuration and there will be no negative impact. However, if you have installed _Web Server (IIS)_, you will need to allow the IIS application pool(s) to be granted this user right.</t>
  </si>
  <si>
    <t>CCE-35363-1</t>
  </si>
  <si>
    <t>Set Generate security audits to LOCAL SERVICE, NETWORK SERVICE. One method to achieve the recommended configuration via GP: Set the following UI path to LOCAL SERVICE, NETWORK SERVICE:
Computer Configuration\Policies\Windows  Settings\Security  Settings\Local Policies\User Rights Assignment\Generate security audits.</t>
  </si>
  <si>
    <t>WIN8.1-37</t>
  </si>
  <si>
    <t>Set Impersonate a client after authentication to Administrators, LOCAL SERVICE, NETWORK SERVICE, SERVICE</t>
  </si>
  <si>
    <t>An attacker with the **Impersonate a client after authentication** user right could create a service, trick a client to make them connect to the service, and then impersonate that client to elevate the attacker's level of access to that of the client.</t>
  </si>
  <si>
    <t>The security setting Impersonate a client after authentication is set to Administrators, Local Service, Network Service, Service.</t>
  </si>
  <si>
    <t>The security setting Impersonate a client after authentication is not set to Administrators, Local Service, Network Service, Service.</t>
  </si>
  <si>
    <t>2.2.24</t>
  </si>
  <si>
    <t>To establish the recommended configuration via GP, set the following UI path to ``Administrators, LOCAL SERVICE, NETWORK SERVICE, SERVICE``:
Computer Configuration\Policies\Windows Settings\Security Settings\Local Policies\User Rights Assignment\Impersonate a client after authentication.</t>
  </si>
  <si>
    <t>In most cases this configuration will have no impact. If you have installed _Web Server (IIS)_, you will need to also assign the user right to `IIS_IUSRS`.</t>
  </si>
  <si>
    <t>CCE-34021-6</t>
  </si>
  <si>
    <t>Set Impersonate a client after authentication to Administrators, LOCAL SERVICE, NETWORK SERVICE, SERVICE. One method to achieve the recommended configuration via GP: Set the following UI path to Administrators, LOCAL SERVICE, NETWORK SERVICE, SERVICE:
Computer Configuration\Policies\Windows  Settings\Security  Settings\Local Policies\User Rights Assignment\Impersonate a client after authentication.</t>
  </si>
  <si>
    <t>WIN8.1-38</t>
  </si>
  <si>
    <t>2.2.25</t>
  </si>
  <si>
    <t>To establish the recommended configuration via GP, set the following UI path to `Administrators`:
Computer Configuration\Policies\Windows Settings\Security Settings\Local Policies\User Rights Assignment\Increase scheduling priority.</t>
  </si>
  <si>
    <t>CCE-35178-3</t>
  </si>
  <si>
    <t>Set Increase scheduling priority to Administrators. One method to achieve the recommended configuration via GP: Set the following UI path to Administrators:
Computer Configuration\Policies\Windows  Settings\Security  Settings\Local Policies\User Rights Assignment\Increase scheduling priority.</t>
  </si>
  <si>
    <t>WIN8.1-39</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</si>
  <si>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</si>
  <si>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2.2.26</t>
  </si>
  <si>
    <t>To establish the recommended configuration via GP, set the following UI path to `Administrators`:
Computer Configuration\Policies\Windows Settings\Security Settings\Local Policies\User Rights Assignment\Load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</si>
  <si>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</si>
  <si>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CCE-34903-5</t>
  </si>
  <si>
    <t>Set Load and unload device drivers to Administrators. One method to achieve the recommended configuration via GP: Set the following UI path to Administrators:
Computer Configuration\Policies\Windows  Settings\Security  Settings\Local Policies\User Rights Assignment\Load and unload device drivers.</t>
  </si>
  <si>
    <t>WIN8.1-40</t>
  </si>
  <si>
    <t>Users with the **Lock pages in memory** user right could assign physical memory to several processes, which could leave little or no RAM for other processes and result in a DoS condition.</t>
  </si>
  <si>
    <t>2.2.27</t>
  </si>
  <si>
    <t>To establish the recommended configuration via GP, set the following UI path to `No One`:
Computer Configuration\Policies\Windows Settings\Security Settings\Local Policies\User Rights Assignment\Lock pages in memory.</t>
  </si>
  <si>
    <t>CCE-33807-9</t>
  </si>
  <si>
    <t>Set Lock pages in memory to No One. One method to achieve the recommended configuration via GP: Set the following UI path to No One:
Computer Configuration\Policies\Windows  Settings\Security  Settings\Local Policies\User Rights Assignment\Lock pages in memory.</t>
  </si>
  <si>
    <t>WIN8.1-41</t>
  </si>
  <si>
    <t>2.2.30</t>
  </si>
  <si>
    <t>To establish the recommended configuration via GP, set the following UI path to `Administrators`:
Computer Configuration\Policies\Windows Settings\Security Settings\Local Policies\User Rights Assignment\Manage auditing and security log.</t>
  </si>
  <si>
    <t>CCE-35275-7</t>
  </si>
  <si>
    <t>Set Manage auditing and security log to Administrators. One method to achieve the recommended configuration via GP: Set the following UI path to Administrators:
Computer Configuration\Policies\Windows  Settings\Security  Settings\Local Policies\User Rights Assignment\Manage auditing and security log.</t>
  </si>
  <si>
    <t>WIN8.1-42</t>
  </si>
  <si>
    <t>Set Modify an object label to No One</t>
  </si>
  <si>
    <t>By modifying the integrity label of an object owned by another user a malicious user may cause them to execute code at a higher level of privilege than intended.</t>
  </si>
  <si>
    <t>The security setting Modify an object label is set to No One.</t>
  </si>
  <si>
    <t>The security setting Modify an object label is not properly configured.</t>
  </si>
  <si>
    <t>2.2.31</t>
  </si>
  <si>
    <t>To establish the recommended configuration via GP, set the following UI path to `No One`:
Computer Configuration\Policies\Windows Settings\Security Settings\Local Policies\User Rights Assignment\Modify an object label.</t>
  </si>
  <si>
    <t>CCE-34913-4</t>
  </si>
  <si>
    <t>Set Modify an object label to No One. One method to achieve the recommended configuration via GP: Set the following UI path to No One:
Computer Configuration\Policies\Windows  Settings\Security  Settings\Local Policies\User Rights Assignment\Modify an object label.</t>
  </si>
  <si>
    <t>WIN8.1-43</t>
  </si>
  <si>
    <t>Anyone who is assigned the **Modify firmware environment values** user right could configure the settings of a hardware component to cause it to fail, which could lead to data corruption or a DoS condition.</t>
  </si>
  <si>
    <t>2.2.32</t>
  </si>
  <si>
    <t>To establish the recommended configuration via GP, set the following UI path to `Administrators`:
Computer Configuration\Policies\Windows Settings\Security Settings\Local Policies\User Rights Assignment\Modify firmware environment values.</t>
  </si>
  <si>
    <t>CCE-35183-3</t>
  </si>
  <si>
    <t>Set Modify firmware environment values to Administrators. One method to achieve the recommended configuration via GP: Set the following UI path to Administrators:
Computer Configuration\Policies\Windows  Settings\Security  Settings\Local Policies\User Rights Assignment\Modify firmware environment values.</t>
  </si>
  <si>
    <t>WIN8.1-44</t>
  </si>
  <si>
    <t>A user who is assigned the **Perform volume maintenance tasks** user right could delete a volume, which could result in the loss of data or a DoS condition.</t>
  </si>
  <si>
    <t>2.2.33</t>
  </si>
  <si>
    <t>To establish the recommended configuration via GP, set the following UI path to `Administrators`:
Computer Configuration\Policies\Windows Settings\Security Settings\Local Policies\User Rights Assignment\Perform volume maintenance tasks.</t>
  </si>
  <si>
    <t>CCE-35369-8</t>
  </si>
  <si>
    <t>Set Perform volume maintenance tasks to Administrators. One method to achieve the recommended configuration via GP: Set the following UI path to Administrators:
Computer Configuration\Policies\Windows  Settings\Security  Settings\Local Policies\User Rights Assignment\Perform volume maintenance tasks.</t>
  </si>
  <si>
    <t>WIN8.1-45</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</si>
  <si>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</si>
  <si>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2.2.34</t>
  </si>
  <si>
    <t>To establish the recommended configuration via GP, set the following UI path to `Administrators`:
Computer Configuration\Policies\Windows Settings\Security Settings\Local Policies\User Rights Assignment\Profile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</si>
  <si>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</si>
  <si>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CCE-35000-9</t>
  </si>
  <si>
    <t>Set Profile single process to Administrators. One method to achieve the recommended configuration via GP: Set the following UI path to Administrators:
Computer Configuration\Policies\Windows  Settings\Security  Settings\Local Policies\User Rights Assignment\Profile single process.</t>
  </si>
  <si>
    <t>WIN8.1-46</t>
  </si>
  <si>
    <t>Set Profile system performance to Administrators, NT SERVICE\WdiServiceHost</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</si>
  <si>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</si>
  <si>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The security setting Profile system performance is set to Administrators, NT SERVICE&gt;WdiServiceHost.</t>
  </si>
  <si>
    <t>The security setting Profile system performance is not set to Administrators, NT SERVICE&gt;WdiServiceHost.</t>
  </si>
  <si>
    <t>2.2.35</t>
  </si>
  <si>
    <t>To establish the recommended configuration via GP, set the following UI path to ``Administrators, NT SERVICE\WdiServiceHost``:
Computer Configuration\Policies\Windows Settings\Security Settings\Local Policies\User Rights Assignment\Profile system performance.</t>
  </si>
  <si>
    <t>CCE-35001-7</t>
  </si>
  <si>
    <t>Set Profile system performance to Administrators, NT SERVICE\WdiServiceHost. One method to achieve the recommended configuration via GP: Set the following UI path to Administrators, NT SERVICE\WdiServiceHost:
Computer Configuration\Policies\Windows  Settings\Security  Settings\Local Policies\User Rights Assignment\Profile system performance.</t>
  </si>
  <si>
    <t>WIN8.1-47</t>
  </si>
  <si>
    <t>Set Replace a process level token to LOCAL SERVICE, NETWORK SERVICE</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</si>
  <si>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</si>
  <si>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2.2.36</t>
  </si>
  <si>
    <t>To establish the recommended configuration via GP, set the following UI path to ``LOCAL SERVICE, NETWORK SERVICE``:
Computer Configuration\Policies\Windows Settings\Security Settings\Local Policies\User Rights Assignment\Replace a process level token.</t>
  </si>
  <si>
    <t>On most computers, this is the default configuration and there will be no negative impact. However, if you have installed _Web Server (IIS)_, you will need to allow the IIS application pool(s) to be granted this User Right Assignment.</t>
  </si>
  <si>
    <t>CCE-35003-3</t>
  </si>
  <si>
    <t xml:space="preserve"> Set Replace a process level token to LOCAL SERVICE, NETWORK SERVICE. One method to achieve the recommended configuration via GP: Set the following UI path to LOCAL SERVICE, NETWORK SERVICE:
Computer Configuration\Policies\Windows  Settings\Security  Settings\Local Policies\User Rights Assignment\Replace a process level token.</t>
  </si>
  <si>
    <t>WIN8.1-48</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</si>
  <si>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</si>
  <si>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2.2.37</t>
  </si>
  <si>
    <t>To establish the recommended configuration via GP, set the following UI path to `Administrators`:
Computer Configuration\Policies\Windows Settings\Security Settings\Local Policies\User Rights Assignment\Restore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</si>
  <si>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</si>
  <si>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CCE-35067-8</t>
  </si>
  <si>
    <t>Set Restore files and directories to Administrators. One method to achieve the recommended configuration via GP: Set the following UI path to Administrators:
Computer Configuration\Policies\Windows  Settings\Security  Settings\Local Policies\User Rights Assignment\Restore files and directories.</t>
  </si>
  <si>
    <t>WIN8.1-49</t>
  </si>
  <si>
    <t>The ability to shut down a workstation should be available generally to Administrators and authorized users of that workstation, but not permitted for guests or unauthorized users - in order to prevent a Denial of Service attack.</t>
  </si>
  <si>
    <t>2.2.38</t>
  </si>
  <si>
    <t>To establish the recommended configuration via GP, set the following UI path to `Administrators, Users`:
Computer Configuration\Policies\Windows Settings\Security Settings\Local Policies\User Rights Assignment\Shut down the system.</t>
  </si>
  <si>
    <t>The impact of removing these default groups from the **Shut down the system** user right could limit the delegated abilities of assigned roles in your environment. You should confirm that delegated activities will not be adversely affected.</t>
  </si>
  <si>
    <t>CCE-35004-1</t>
  </si>
  <si>
    <t>Set Shut down the system to Administrators, Users. One method to achieve the recommended configuration via GP: Set the following UI path to Administrators, Users:
Computer Configuration\Policies\Windows  Settings\Security  Settings\Local Policies\User Rights Assignment\Shut down the system.</t>
  </si>
  <si>
    <t>WIN8.1-50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</si>
  <si>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</si>
  <si>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2.2.39</t>
  </si>
  <si>
    <t>To establish the recommended configuration via GP, set the following UI path to `Administrators`:
Computer Configuration\Policies\Windows Settings\Security Settings\Local Policies\User Rights Assignment\Take ownership of files or other objects.</t>
  </si>
  <si>
    <t>CCE-35009-0</t>
  </si>
  <si>
    <t>Set Take ownership of files or other objects to Administrators. One method to achieve the recommended configuration via GP: Set the following UI path to Administrators:
Computer Configuration\Policies\Windows  Settings\Security  Settings\Local Policies\User Rights Assignment\Take ownership of files or other objects.</t>
  </si>
  <si>
    <t>WIN8.1-51</t>
  </si>
  <si>
    <t>The security setting Accounts: Administrator account status is Disabled.</t>
  </si>
  <si>
    <t>2.3.1</t>
  </si>
  <si>
    <t>2.3.1.1</t>
  </si>
  <si>
    <t>To establish the recommended configuration via GP, set the following UI path to `Disabled`:
Computer Configuration\Policies\Windows Settings\Security Settings\Local Policies\Security Options\Accounts: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</si>
  <si>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</si>
  <si>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CCE-33511-7</t>
  </si>
  <si>
    <t>Set Accounts: Administrator account status to Disabled. One method to achieve the recommended configuration via GP: Set the following UI path to Disabled:
Computer Configuration\Policies\Windows  Settings\Security  Settings\Local Policies\Security Options\Accounts: Administrator account status.</t>
  </si>
  <si>
    <t>WIN8.1-52</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</si>
  <si>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</si>
  <si>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The security setting Accounts: Block Microsoft accounts is set to Users can't add or log on with Microsoft accounts.</t>
  </si>
  <si>
    <t>The security setting Accounts: Block Microsoft accounts is not set to Users can't add or log on with Microsoft accounts.</t>
  </si>
  <si>
    <t>2.3.1.2</t>
  </si>
  <si>
    <t>To establish the recommended configuration via GP, set the following UI path to `Users can't add or log on with Microsoft accounts`:
Computer Configuration\Policies\Windows Settings\Security Settings\Local Policies\Security Options\Accounts: Block Microsoft accounts.</t>
  </si>
  <si>
    <t>CCE-35487-8</t>
  </si>
  <si>
    <t>Set Accounts: Block Microsoft accounts to Users can't add or log on with Microsoft accounts. One method to achieve the recommended configuration via GP: Set the following UI path to Users can't add or log on with Microsoft accounts:
Computer Configuration\Policies\Windows  Settings\Security  Settings\Local Policies\Security Options\Accounts: Block Microsoft accounts.</t>
  </si>
  <si>
    <t>WIN8.1-53</t>
  </si>
  <si>
    <t>The security setting Accounts: Guest account status is Disabled.</t>
  </si>
  <si>
    <t>2.3.1.3</t>
  </si>
  <si>
    <t>To establish the recommended configuration via GP, set the following UI path to `Disabled`:
Computer Configuration\Policies\Windows Settings\Security Settings\Local Policies\Security Options\Accounts: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</si>
  <si>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</si>
  <si>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CCE-33949-9</t>
  </si>
  <si>
    <t>Set Accounts: Guest account status to Disabled. One method to achieve the recommended configuration via GP: Set the following UI path to Disabled:
Computer Configuration\Policies\Windows  Settings\Security  Settings\Local Policies\Security Options\Accounts: Guest account status.</t>
  </si>
  <si>
    <t>WIN8.1-54</t>
  </si>
  <si>
    <t xml:space="preserve">Navigate to the UI Path articulated in the Remediation section and confirm it is set as prescribed. This group policy setting is backed by the following registry location:
HKEY_LOCAL_MACHINE\SYSTEM\CurrentControlSet\Control\Lsa:LimitBlankPasswordUse
</t>
  </si>
  <si>
    <t>The security setting Accounts: Limit local account use of blank passwords to console logon only is Enabled.</t>
  </si>
  <si>
    <t>2.3.1.4</t>
  </si>
  <si>
    <t>To establish the recommended configuration via GP, set the following UI path to `Enabled`:
Computer Configuration\Policies\Windows Settings\Security Settings\Local Policies\Security Options\Accounts: Limit local account use of blank passwords to console logon only.</t>
  </si>
  <si>
    <t>CCE-32929-2</t>
  </si>
  <si>
    <t>Set Accounts: Limit local account use of blank passwords to console logon only to Enabled. One method to achieve the recommended configuration via GP: Set the following UI path to Enabled:
Computer Configuration\Policies\Windows  Settings\Security  Settings\Local Policies\Security Options\Accounts: Limit local account use of blank passwords to console logon only.</t>
  </si>
  <si>
    <t>WIN8.1-55</t>
  </si>
  <si>
    <t>The Administrator account exists on all computers that run the Windows 2000 or later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</si>
  <si>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The security setting Accounts: Rename administrator account is not set to Administrator or Admin (non standard)..</t>
  </si>
  <si>
    <t>2.3.1.5</t>
  </si>
  <si>
    <t>To establish the recommended configuration via GP, configure the following UI path:
Computer Configuration\Policies\Windows Settings\Security Settings\Local Policies\Security Options\Accounts: Rename administrator account.</t>
  </si>
  <si>
    <t>CCE-33034-0</t>
  </si>
  <si>
    <t>Configure Accounts: Rename administrator account. One method to achieve the recommended configuration via GP: Configure the following UI path:
Computer Configuration\Policies\Windows  Settings\Security  Settings\Local Policies\Security Options\Accounts: Rename administrator account.</t>
  </si>
  <si>
    <t>WIN8.1-56</t>
  </si>
  <si>
    <t>The Guest account exists on all computers that run the Windows 2000 or later operating systems. If you rename this account, it is slightly more difficult for unauthorized persons to guess this privileged user name and password combination.</t>
  </si>
  <si>
    <t>The security setting Accounts: Guest account status is set to Disabled..</t>
  </si>
  <si>
    <t>2.3.1.6</t>
  </si>
  <si>
    <t>To establish the recommended configuration via GP, configure the following UI path:
Computer Configuration\Policies\Windows Settings\Security Settings\Local Policies\Security Options\Accounts: Rename guest account.</t>
  </si>
  <si>
    <t>CCE-35488-6</t>
  </si>
  <si>
    <t>Configure Accounts: Rename guest account. One method to achieve the recommended configuration via GP: Configure the following UI path:
Computer Configuration\Policies\Windows  Settings\Security  Settings\Local Policies\Security Options\Accounts: Rename guest account.</t>
  </si>
  <si>
    <t>WIN8.1-57</t>
  </si>
  <si>
    <t xml:space="preserve">Navigate to the UI Path articulated in the Remediation section and confirm it is set as prescribed. This group policy setting is backed by the following registry location:
HKEY_LOCAL_MACHINE\SYSTEM\CurrentControlSet\Control\Lsa:SCENoApplyLegacyAuditPolicy
</t>
  </si>
  <si>
    <t>The security setting Audit: Force audit policy subcategory settings (Windows Vista or later) to override audit policy category settings is Enabled.</t>
  </si>
  <si>
    <t>2.3.2</t>
  </si>
  <si>
    <t>2.3.2.1</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</si>
  <si>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</si>
  <si>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CCE-35533-9</t>
  </si>
  <si>
    <t>Set Audit: Force audit policy subcategory  Settings (Windows Vista or later) to override audit policy category  Settings to Enabled. One method to achieve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</si>
  <si>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WIN8.1-58</t>
  </si>
  <si>
    <t xml:space="preserve">Navigate to the UI Path articulated in the Remediation section and confirm it is set as prescribed. This group policy setting is backed by the following registry location:
HKEY_LOCAL_MACHINE\SYSTEM\CurrentControlSet\Control\Lsa:CrashOnAuditFail
</t>
  </si>
  <si>
    <t>The security setting Audit: Shut down system immediately if unable to log security audits is Disabled.</t>
  </si>
  <si>
    <t>2.3.2.2</t>
  </si>
  <si>
    <t>To establish the recommended configuration via GP, set the following UI path to `Disabled`:
Computer Configuration\Policies\Windows Settings\Security Settings\Local Policies\Security Options\Audit: Shut down system immediately if unable to log security audits.</t>
  </si>
  <si>
    <t>CCE-33046-4</t>
  </si>
  <si>
    <t>Set Audit: Shut down system immediately if unable to log security audits to Disabled. One method to achieve the recommended configuration via GP: Set the following UI path to Disabled:
Computer Configuration\Policies\Windows  Settings\Security  Settings\Local Policies\Security Options\Audit: Shut down system immediately if unable to log security audits.</t>
  </si>
  <si>
    <t>WIN8.1-59</t>
  </si>
  <si>
    <t xml:space="preserve">Navigate to the UI Path articulated in the Remediation section and confirm it is set as prescribed. This group policy setting is backed by the following registry location:
HKEY_LOCAL_MACHINE\SOFTWARE\Microsoft\Windows NT\CurrentVersion\Winlogon:AllocateDASD
</t>
  </si>
  <si>
    <t>2.3.4</t>
  </si>
  <si>
    <t>2.3.4.1</t>
  </si>
  <si>
    <t>To establish the recommended configuration via GP, set the following UI path to `Administrators and Interactive Users`:
Computer Configuration\Policies\Windows Settings\Security Settings\Local Policies\Security Options\Devices: Allowed to format and eject removable media.</t>
  </si>
  <si>
    <t>None - the default value is Administrators only. Administrators and Interactive Users will be able to format and eject removable NTFS media.</t>
  </si>
  <si>
    <t>CCE-34355-8</t>
  </si>
  <si>
    <t>Set Devices: Allowed to format and eject removable media to Administrators and Interactive Users. One method to achieve the recommended configuration via GP: Set the following UI path to Administrators and Interactive Users:
Computer Configuration\Policies\Windows  Settings\Security  Settings\Local Policies\Security Options\Devices: Allowed to format and eject removable media.</t>
  </si>
  <si>
    <t>WIN8.1-60</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</si>
  <si>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</si>
  <si>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 xml:space="preserve">Navigate to the UI Path articulated in the Remediation section and confirm it is set as prescribed. This group policy setting is backed by the following registry location:
HKEY_LOCAL_MACHINE\SYSTEM\CurrentControlSet\Services\Netlogon\Parameters:RequireSignOrSeal
</t>
  </si>
  <si>
    <t>The security setting Domain member: Digitally encrypt or sign secure channel data (always) is Enabled.</t>
  </si>
  <si>
    <t>2.3.6</t>
  </si>
  <si>
    <t>2.3.6.1</t>
  </si>
  <si>
    <t>To establish the recommended configuration via GP, set the following UI path to `Enabled`:
Computer Configuration\Policies\Windows Settings\Security Settings\Local Policies\Security Options\Domain member: Digitally encrypt or sign secure channel data (always).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</si>
  <si>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</si>
  <si>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CCE-34892-0</t>
  </si>
  <si>
    <t>Set Domain member: Digitally encrypt or sign secure channel data (always) to Enabled. One method to achieve the recommended configuration via GP: Set the following UI path to Enabled:
Computer Configuration\Policies\Windows  Settings\Security  Settings\Local Policies\Security Options\Domain member: Digitally encrypt or sign secure channel data (always).</t>
  </si>
  <si>
    <t>WIN8.1-61</t>
  </si>
  <si>
    <t xml:space="preserve">Navigate to the UI Path articulated in the Remediation section and confirm it is set as prescribed. This group policy setting is backed by the following registry location:
HKEY_LOCAL_MACHINE\SYSTEM\CurrentControlSet\Services\Netlogon\Parameters:SealSecureChannel
</t>
  </si>
  <si>
    <t>The security setting Domain member: Digitally encrypt secure channel data (when possible) is Enabled.</t>
  </si>
  <si>
    <t>2.3.6.2</t>
  </si>
  <si>
    <t>To establish the recommended configuration via GP, set the following UI path to `Enabled`:
Computer Configuration\Policies\Windows Settings\Security Settings\Local Policies\Security Options\Domain member: Digitally encrypt secure channel data (when possible).</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</si>
  <si>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</si>
  <si>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CCE-35273-2</t>
  </si>
  <si>
    <t>Set Domain member: Digitally encrypt secure channel data (when possible) to Enabled. One method to achieve the recommended configuration via GP: Set the following UI path to Enabled:
Computer Configuration\Policies\Windows  Settings\Security  Settings\Local Policies\Security Options\Domain member: Digitally encrypt secure channel data (when possible).</t>
  </si>
  <si>
    <t>WIN8.1-62</t>
  </si>
  <si>
    <t xml:space="preserve">Navigate to the UI Path articulated in the Remediation section and confirm it is set as prescribed. This group policy setting is backed by the following registry location:
HKEY_LOCAL_MACHINE\SYSTEM\CurrentControlSet\Services\Netlogon\Parameters:SignSecureChannel
</t>
  </si>
  <si>
    <t>The security setting Domain member: Digitally sign secure channel data (when possible) is Enabled.</t>
  </si>
  <si>
    <t>2.3.6.3</t>
  </si>
  <si>
    <t>To establish the recommended configuration via GP, set the following UI path to `Enabled`:
Computer Configuration\Policies\Windows Settings\Security Settings\Local Policies\Security Options\Domain member: Digitally sign secure channel data (when possible).</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</si>
  <si>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</si>
  <si>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CCE-34893-8</t>
  </si>
  <si>
    <t>Set Domain member: Digitally sign secure channel data (when possible) to Enabled. One method to achieve the recommended configuration via GP: Set the following UI path to Enabled:
Computer Configuration\Policies\Windows  Settings\Security  Settings\Local Policies\Security Options\Domain member: Digitally sign secure channel data (when possible).</t>
  </si>
  <si>
    <t>WIN8.1-63</t>
  </si>
  <si>
    <t xml:space="preserve">Navigate to the UI Path articulated in the Remediation section and confirm it is set as prescribed. This group policy setting is backed by the following registry location:
HKEY_LOCAL_MACHINE\SYSTEM\CurrentControlSet\Services\Netlogon\Parameters:DisablePasswordChange
</t>
  </si>
  <si>
    <t>The security setting Domain member: Disable machine account password changes is Disabled.</t>
  </si>
  <si>
    <t>2.3.6.4</t>
  </si>
  <si>
    <t>To establish the recommended configuration via GP, set the following UI path to `Disabled`:
Computer Configuration\Policies\Windows Settings\Security Settings\Local Policies\Security Options\Domain member: Disable machine account password changes.</t>
  </si>
  <si>
    <t>CCE-34986-0</t>
  </si>
  <si>
    <t>Set Domain member: Disable machine account password changes to Disabled. One method to achieve the recommended configuration via GP: Set the following UI path to Disabled:
Computer Configuration\Policies\Windows  Settings\Security  Settings\Local Policies\Security Options\Domain member: Disable machine account password changes.</t>
  </si>
  <si>
    <t>WIN8.1-64</t>
  </si>
  <si>
    <t>Set Domain member: Maximum machine account password age to 30 or fewer days, but not 0</t>
  </si>
  <si>
    <t>The security setting Domain member: Maximum machine account password age is set to 30 or fewer days, but not 0.</t>
  </si>
  <si>
    <t>The security setting Domain member: Maximum machine account password age is not set to 30 or fewer days, but not 0.</t>
  </si>
  <si>
    <t>2.3.6.5</t>
  </si>
  <si>
    <t>To establish the recommended configuration via GP, set the following UI path to `30 or fewer days, but not 0`:
Computer Configuration\Policies\Windows Settings\Security Settings\Local Policies\Security Options\Domain member: Maximum machine account password age.</t>
  </si>
  <si>
    <t>CCE-34894-6</t>
  </si>
  <si>
    <t>Set Domain member: Maximum machine account password age to 30 or fewer days, but not 0.One method to achieve the recommended configuration via GP: Set the following UI path to 30 or fewer days, but not 0:
Computer Configuration\Policies\Windows  Settings\Security  Settings\Local Policies\Security Options\Domain member: Maximum machine account password age.</t>
  </si>
  <si>
    <t>WIN8.1-65</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</si>
  <si>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</si>
  <si>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 xml:space="preserve">Navigate to the UI Path articulated in the Remediation section and confirm it is set as prescribed. This group policy setting is backed by the following registry location:
HKEY_LOCAL_MACHINE\SYSTEM\CurrentControlSet\Services\Netlogon\Parameters:RequireStrongKey
</t>
  </si>
  <si>
    <t>The security setting Domain member: Require strong (Windows 2000 or later) session key is Enabled.</t>
  </si>
  <si>
    <t>2.3.6.6</t>
  </si>
  <si>
    <t>To establish the recommended configuration via GP, set the following UI path to `Enabled`:
Computer Configuration\Policies\Windows Settings\Security Settings\Local Policies\Security Options\Domain member: Require strong (Windows 2000 or later) session key.</t>
  </si>
  <si>
    <t>None - this is the default behavior. However, computers will not be able to join Windows NT 4.0 domains, and trusts between Active Directory domains and Windows NT-style domains may not work properly.</t>
  </si>
  <si>
    <t>CCE-35177-5</t>
  </si>
  <si>
    <t>Set Domain member: Require strong (Windows 2000 or later) session key to Enabled. One method to achieve the recommended configuration via GP: Set the following UI path to Enabled:
Computer Configuration\Policies\Windows  Settings\Security  Settings\Local Policies\Security Options\Domain member: Require strong (Windows 2000 or later) session key.</t>
  </si>
  <si>
    <t>WIN8.1-66</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</si>
  <si>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</si>
  <si>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 xml:space="preserve">Navigate to the UI Path articulated in the Remediation section and confirm it is set as prescribed. This group policy setting is backed by the following registry location:
HKEY_LOCAL_MACHINE\SOFTWARE\Microsoft\Windows\CurrentVersion\Policies\System:DontDisplayLastUserName
</t>
  </si>
  <si>
    <t>The security setting Interactive logon: Do not display last user name is Enabled.</t>
  </si>
  <si>
    <t>2.3.7</t>
  </si>
  <si>
    <t>2.3.7.1</t>
  </si>
  <si>
    <t>To establish the recommended configuration via GP, set the following UI path to `Enabled`:
Computer Configuration\Policies\Windows Settings\Security Settings\Local Policies\Security Options\Interactive logon: Do not display last user name.</t>
  </si>
  <si>
    <t>The name of the last user to successfully log on will not be displayed in the Windows logon screen.</t>
  </si>
  <si>
    <t>CCE-34898-7</t>
  </si>
  <si>
    <t>Set Interactive logon: Do not display last user name to Enabled. One method to achieve the recommended configuration via GP: Set the following UI path to Enabled:
Computer Configuration\Policies\Windows  Settings\Security  Settings\Local Policies\Security Options\Interactive logon: Do not display last user name.</t>
  </si>
  <si>
    <t>WIN8.1-67</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</si>
  <si>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</si>
  <si>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 xml:space="preserve">Navigate to the UI Path articulated in the Remediation section and confirm it is set as prescribed. This group policy setting is backed by the following registry location:
HKEY_LOCAL_MACHINE\SOFTWARE\Microsoft\Windows\CurrentVersion\Policies\System:DisableCAD
</t>
  </si>
  <si>
    <t>The security setting Interactive logon: Do not require CTRL+ALT+DEL is Disabled.</t>
  </si>
  <si>
    <t>2.3.7.2</t>
  </si>
  <si>
    <t>To establish the recommended configuration via GP, set the following UI path to `Disabled`:
Computer Configuration\Policies\Windows Settings\Security Settings\Local Policies\Security Options\Interactive logon: Do not require CTRL+ALT+DEL.</t>
  </si>
  <si>
    <t>Users must press CTRL+ALT+DEL before they log on to Windows unless they use a smart card for Windows logon. A smart card is a tamper-proof device that stores security information.</t>
  </si>
  <si>
    <t>CCE-35099-1</t>
  </si>
  <si>
    <t>Set Interactive logon: Do not require CTRL+ALT+DEL to Disabled. One method to achieve the recommended configuration via GP: Set the following UI path to Disabled:
Computer Configuration\Policies\Windows  Settings\Security  Settings\Local Policies\Security Options\Interactive logon: Do not require CTRL+ALT+DEL.</t>
  </si>
  <si>
    <t>WIN8.1-68</t>
  </si>
  <si>
    <t>Set Interactive logon: Machine inactivity limit to 900 or fewer second(s), but not 0</t>
  </si>
  <si>
    <t>If a user forgets to lock their computer when they walk away it's possible that a passerby will hijack it.</t>
  </si>
  <si>
    <t xml:space="preserve">Navigate to the UI Path articulated in the Remediation section and confirm it is set as prescribed. This group policy setting is backed by the following registry location:
HKEY_LOCAL_MACHINE\SOFTWARE\Microsoft\Windows\CurrentVersion\Policies\System:InactivityTimeoutSecs
</t>
  </si>
  <si>
    <t>The security setting Interactive logon: Machine inactivity limit is set to 900 or fewer second(s), but not 0.</t>
  </si>
  <si>
    <t>The security setting Interactive logon: Machine inactivity limit is not set to 900 or fewer second(s), but not 0.</t>
  </si>
  <si>
    <t>2.3.7.4</t>
  </si>
  <si>
    <t>To establish the recommended configuration via GP, set the following UI path to `900 or fewer seconds, but not 0`:
Computer Configuration\Policies\Windows Settings\Security Settings\Local Policies\Security Options\Interactive logon: Machine inactivity limit.</t>
  </si>
  <si>
    <t>CCE-34900-1</t>
  </si>
  <si>
    <t>Set Interactive logon: Machine inactivity limit to 900 or fewer second(s), but not 0.One method to achieve the recommended configuration via GP: Set the following UI path to 900 or fewer seconds, but not 0:
Computer Configuration\Policies\Windows  Settings\Security  Settings\Local Policies\Security Options\Interactive logon: Machine inactivity limit.</t>
  </si>
  <si>
    <t>WIN8.1-69</t>
  </si>
  <si>
    <t>AC-8</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</si>
  <si>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</si>
  <si>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</si>
  <si>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</si>
  <si>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2.3.7.5</t>
  </si>
  <si>
    <t>To establish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Exhibit 8 for examples.
Computer Configuration\Policies\Windows Settings\Security Settings\Local Policies\Security Options\Interactive logon: Message text for users attempting to log on.</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</si>
  <si>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</si>
  <si>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CCE-35064-5</t>
  </si>
  <si>
    <t>Configure Interactive logon: Message text for users attempting to log on. One method to achieve the recommended configuration via GP: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Computer Configuration\Policies\Windows  Settings\Security  Settings\Local Policies\Security Options\Interactive logon: Message text for users attempting to log on.</t>
  </si>
  <si>
    <t>WIN8.1-70</t>
  </si>
  <si>
    <t>Configure Interactive logon: Message title for users attempting to log on</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</si>
  <si>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</si>
  <si>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</si>
  <si>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</si>
  <si>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</si>
  <si>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2.3.7.6</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</si>
  <si>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</si>
  <si>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Users will have to acknowledge a dialog box with the configured title before they can log on to the computer.</t>
  </si>
  <si>
    <t>CCE-35179-1</t>
  </si>
  <si>
    <t>Configure Interactive logon: Message title for users attempting to log on. One method to achieve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</si>
  <si>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WIN8.1-71</t>
  </si>
  <si>
    <t>Set Interactive logon: Prompt user to change password before expiration to between 5 and 14 days</t>
  </si>
  <si>
    <t xml:space="preserve">Navigate to the UI Path articulated in the Remediation section and confirm it is set as prescribed. This group policy setting is backed by the following registry location:
HKEY_LOCAL_MACHINE\SOFTWARE\Microsoft\Windows NT\CurrentVersion\Winlogon:PasswordExpiryWarning
</t>
  </si>
  <si>
    <t>The security setting Interactive logon: Prompt user to change password before expiration is set to 14 days or greater.</t>
  </si>
  <si>
    <t>The security setting Interactive logon: Prompt user to change password before expiration is not set to 14 days or greater.</t>
  </si>
  <si>
    <t xml:space="preserve">Updated from "between 5 and 14 days" to "14 days or greater"  to maintain consistency with Win 8. </t>
  </si>
  <si>
    <t>2.3.7.8</t>
  </si>
  <si>
    <t>To establish the recommended configuration via GP, set the following UI path to a value `14 days`:
Computer Configuration\Policies\Windows Settings\Security Settings\Local Policies\Security Options\Interactive logon: Prompt user to change password before expiration.</t>
  </si>
  <si>
    <t>Users will see a dialog box prompt to change their password each time that they log on to the domain when their password is configured to expire 14 days.</t>
  </si>
  <si>
    <t>CCE-35274-0</t>
  </si>
  <si>
    <t xml:space="preserve"> Set Interactive logon: Prompt user to change password before expiration to 14 days. One method to achieve the recommended configuration via GP: Set the following UI path to 14 days:
Computer Configuration\Policies\Windows  Settings\Security  Settings\Local Policies\Security Options\Interactive logon: Prompt user to change password before expiration.</t>
  </si>
  <si>
    <t>WIN8.1-72</t>
  </si>
  <si>
    <t>Set Interactive logon: Smart card removal behavior to Lock Workstation or higher</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</si>
  <si>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</si>
  <si>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</si>
  <si>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security setting Interactive logon: Smart card removal behavior is set to Lock Workstation.</t>
  </si>
  <si>
    <t>The security setting Interactive logon: Smart card removal behavior is not set to Lock Workstation.</t>
  </si>
  <si>
    <t>2.3.7.9</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</si>
  <si>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</si>
  <si>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</si>
  <si>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CCE-34988-6</t>
  </si>
  <si>
    <t xml:space="preserve"> Set Interactive logon: Smart card removal behavior to Lock Workstation or higher. One method to achieve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</si>
  <si>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WIN8.1-73</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</si>
  <si>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</si>
  <si>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 xml:space="preserve">Navigate to the UI Path articulated in the Remediation section and confirm it is set as prescribed. This group policy setting is backed by the following registry location:
HKEY_LOCAL_MACHINE\SYSTEM\CurrentControlSet\Services\LanmanWorkstation\Parameters:RequireSecuritySignature
</t>
  </si>
  <si>
    <t>The security setting Microsoft network client: Digitally sign communications (always) is Enabled.</t>
  </si>
  <si>
    <t>2.3.8</t>
  </si>
  <si>
    <t>2.3.8.1</t>
  </si>
  <si>
    <t>To establish the recommended configuration via GP, set the following UI path to `Enabled`:
Computer Configuration\Policies\Windows Settings\Security Settings\Local Policies\Security Options\Microsoft network client: Digitally sign communications (always).</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</si>
  <si>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</si>
  <si>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CCE-35222-9</t>
  </si>
  <si>
    <t xml:space="preserve"> Set Microsoft network client: Digitally sign communications (always) to Enabled. One method to achieve the recommended configuration via GP: Set the following UI path to Enabled:
Computer Configuration\Policies\Windows  Settings\Security  Settings\Local Policies\Security Options\Microsoft network client: Digitally sign communications (always).</t>
  </si>
  <si>
    <t>WIN8.1-74</t>
  </si>
  <si>
    <t xml:space="preserve">Navigate to the UI Path articulated in the Remediation section and confirm it is set as prescribed. This group policy setting is backed by the following registry location:
HKEY_LOCAL_MACHINE\SYSTEM\CurrentControlSet\Services\LanmanWorkstation\Parameters:EnableSecuritySignature
</t>
  </si>
  <si>
    <t>The security setting Microsoft network client: Digitally sign communications (if server agrees) is Enabled.</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</si>
  <si>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</si>
  <si>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</si>
  <si>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</si>
  <si>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CCE-34908-4</t>
  </si>
  <si>
    <t xml:space="preserve"> Set Microsoft network client: Digitally sign communications (if server agrees) to Enabled. One method to achieve the recommended configuration via GP: Set the following UI path to Enabled:
Computer Configuration\Policies\Windows  Settings\Security  Settings\Local Policies\Security Options\Microsoft network client: Digitally sign communications (if server agrees).</t>
  </si>
  <si>
    <t>WIN8.1-75</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</si>
  <si>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</si>
  <si>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 xml:space="preserve">Navigate to the UI Path articulated in the Remediation section and confirm it is set as prescribed. This group policy setting is backed by the following registry location:
HKEY_LOCAL_MACHINE\SYSTEM\CurrentControlSet\Services\LanmanWorkstation\Parameters:EnablePlainTextPassword
</t>
  </si>
  <si>
    <t>The security setting Microsoft network client: Send unencrypted password to third-party SMB servers is Disabled.</t>
  </si>
  <si>
    <t>2.3.8.3</t>
  </si>
  <si>
    <t>To establish the recommended configuration via GP, set the following UI path to `Disabled`:
Computer Configuration\Policies\Windows Settings\Security Settings\Local Policies\Security Options\Microsoft network client: Send unencrypted password to third-party SMB servers.</t>
  </si>
  <si>
    <t>None - this is the default behavior.
Some very old applications and operating systems such as MS-DOS, Windows for Workgroups 3.11, and Windows 95a may not be able to communicate with the servers in your organization by means of the SMB protocol.</t>
  </si>
  <si>
    <t>CCE-33717-0</t>
  </si>
  <si>
    <t xml:space="preserve"> Set Microsoft network client: Send unencrypted password to third-party SMB servers to Disabled. One method to achieve the recommended configuration via GP: Set the following UI path to Disabled:
Computer Configuration\Policies\Windows  Settings\Security  Settings\Local Policies\Security Options\Microsoft network client: Send unencrypted password to third-party SMB servers.</t>
  </si>
  <si>
    <t>WIN8.1-76</t>
  </si>
  <si>
    <t>Set Microsoft network server: Amount of idle time required before suspending session to 30 or fewer minute(s), but not 0</t>
  </si>
  <si>
    <t xml:space="preserve">Navigate to the UI Path articulated in the Remediation section and confirm it is set as prescribed. This group policy setting is backed by the following registry location:
HKEY_LOCAL_MACHINE\SYSTEM\CurrentControlSet\Services\LanManServer\Parameters:AutoDisconnect
</t>
  </si>
  <si>
    <t>The security setting Microsoft network server: Amount of idle time required before suspending session is not set to 30 or fewer minute(s).</t>
  </si>
  <si>
    <t>2.3.9</t>
  </si>
  <si>
    <t>2.3.9.1</t>
  </si>
  <si>
    <t>To establish the recommended configuration via GP, set the following UI path to `30 or fewer minute(s), but not 0`:
Computer Configuration\Policies\Windows Settings\Security Settings\Local Policies\Security Options\Microsoft network server: Amount of idle time required before suspending session.</t>
  </si>
  <si>
    <t>CCE-34909-2</t>
  </si>
  <si>
    <t xml:space="preserve"> Set Microsoft network server: Amount of idle time required before suspending session to 30 or fewer minute(s), but not 0.One method to achieve the recommended configuration via GP: Set the following UI path to 30 or fewer minute(s), but not 0:
Computer Configuration\Policies\Windows  Settings\Security  Settings\Local Policies\Security Options\Microsoft network server: Amount of idle time required before suspending session.</t>
  </si>
  <si>
    <t>WIN8.1-77</t>
  </si>
  <si>
    <t xml:space="preserve">Navigate to the UI Path articulated in the Remediation section and confirm it is set as prescribed. This group policy setting is backed by the following registry location:
HKEY_LOCAL_MACHINE\SYSTEM\CurrentControlSet\Services\LanManServer\Parameters:RequireSecuritySignature
</t>
  </si>
  <si>
    <t>The security setting Microsoft network server: Digitally sign communications (always) is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</si>
  <si>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</si>
  <si>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</si>
  <si>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</si>
  <si>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CCE-35065-2</t>
  </si>
  <si>
    <t xml:space="preserve"> Set Microsoft network server: Digitally sign communications (always) to Enabled. One method to achieve the recommended configuration via GP: Set the following UI path to Enabled:
Computer Configuration\Policies\Windows  Settings\Security  Settings\Local Policies\Security Options\Microsoft network server: Digitally sign communications (always).</t>
  </si>
  <si>
    <t>WIN8.1-78</t>
  </si>
  <si>
    <t xml:space="preserve">Navigate to the UI Path articulated in the Remediation section and confirm it is set as prescribed. This group policy setting is backed by the following registry location:
HKEY_LOCAL_MACHINE\SYSTEM\CurrentControlSet\Services\LanManServer\Parameters:EnableSecuritySignature
</t>
  </si>
  <si>
    <t>The security setting Microsoft network server: Digitally sign communications (if client agrees) is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</si>
  <si>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</si>
  <si>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</si>
  <si>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</si>
  <si>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CCE-35182-5</t>
  </si>
  <si>
    <t xml:space="preserve"> Set Microsoft network server: Digitally sign communications (if client agrees) to Enabled. One method to achieve the recommended configuration via GP: Set the following UI path to Enabled:
Computer Configuration\Policies\Windows  Settings\Security  Settings\Local Policies\Security Options\Microsoft network server: Digitally sign communications (if client agrees).</t>
  </si>
  <si>
    <t>WIN8.1-79</t>
  </si>
  <si>
    <t xml:space="preserve">Navigate to the UI Path articulated in the Remediation section and confirm it is set as prescribed. This group policy setting is backed by the following registry location:
HKEY_LOCAL_MACHINE\SYSTEM\CurrentControlSet\Services\LanManServer\Parameters:enableforcedlogoff
</t>
  </si>
  <si>
    <t>The security setting Microsoft network server: Disconnect clients when logon hours expire is Enabled.</t>
  </si>
  <si>
    <t>2.3.9.4</t>
  </si>
  <si>
    <t>To establish the recommended configuration via GP, set the following UI path to `Enabled`:
Computer Configuration\Policies\Windows Settings\Security Settings\Local Policies\Security Options\Microsoft network server: Disconnect clients when logon hours expire.</t>
  </si>
  <si>
    <t>None - this is the default behavior. If logon hours are not used in your organization, this policy setting will have no impact. If logon hours are used, existing user sessions will be forcibly terminated when their logon hours expire.</t>
  </si>
  <si>
    <t>CCE-34911-8</t>
  </si>
  <si>
    <t xml:space="preserve"> Set Microsoft network server: Disconnect clients when logon hours expire to Enabled. One method to achieve the recommended configuration via GP: Set the following UI path to Enabled:
Computer Configuration\Policies\Windows  Settings\Security  Settings\Local Policies\Security Options\Microsoft network server: Disconnect clients when logon hours expire.</t>
  </si>
  <si>
    <t>WIN8.1-80</t>
  </si>
  <si>
    <t>Set Microsoft network server: Server SPN target name validation level to Accept if provided by client or higher</t>
  </si>
  <si>
    <t xml:space="preserve">Navigate to the UI Path articulated in the Remediation section and confirm it is set as prescribed. This group policy setting is backed by the following registry location:
HKEY_LOCAL_MACHINE\SYSTEM\CurrentControlSet\Services\LanManServer\Parameters:SMBServerNameHardeningLevel
</t>
  </si>
  <si>
    <t>2.3.9.5</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</si>
  <si>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</si>
  <si>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</si>
  <si>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CCE-35299-7</t>
  </si>
  <si>
    <t xml:space="preserve"> Set Microsoft network server: Server SPN target name validation level to Accept if provided by client or higher. One method to achieve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</si>
  <si>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WIN8.1-81</t>
  </si>
  <si>
    <t>The security setting Network access: Allow anonymous SID/Name translation is Disabled.</t>
  </si>
  <si>
    <t>2.3.10</t>
  </si>
  <si>
    <t>2.3.10.1</t>
  </si>
  <si>
    <t>To establish the recommended configuration via GP, set the following UI path to `Disabled`:
Computer Configuration\Policies\Windows Settings\Security Settings\Local Policies\Security Options\Network access: Allow anonymous SID/Name translation.</t>
  </si>
  <si>
    <t>CCE-34914-2</t>
  </si>
  <si>
    <t xml:space="preserve"> Set Network access: Allow anonymous SID/Name translation to Disabled. One method to achieve the recommended configuration via GP: Set the following UI path to Disabled:
Computer Configuration\Policies\Windows  Settings\Security  Settings\Local Policies\Security Options\Network access: Allow anonymous SID/Name translation.</t>
  </si>
  <si>
    <t>WIN8.1-82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</si>
  <si>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</si>
  <si>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 xml:space="preserve">Navigate to the UI Path articulated in the Remediation section and confirm it is set as prescribed. This group policy setting is backed by the following registry location:
HKEY_LOCAL_MACHINE\SYSTEM\CurrentControlSet\Control\Lsa:RestrictAnonymousSAM
</t>
  </si>
  <si>
    <t>The security setting Network access: Do not allow anonymous enumeration of SAM accounts is Enabled.</t>
  </si>
  <si>
    <t>2.3.10.2</t>
  </si>
  <si>
    <t>To establish the recommended configuration via GP, set the following UI path to `Enabled`:
Computer Configuration\Policies\Windows Settings\Security Settings\Local Policies\Security Options\Network access: Do not allow anonymous enumeration of SAM accounts.</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</si>
  <si>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</si>
  <si>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CCE-34631-2</t>
  </si>
  <si>
    <t xml:space="preserve"> Set Network access: Do not allow anonymous enumeration of SAM accounts to Enabled. One method to achieve the recommended configuration via GP: Set the following UI path to Enabled:
Computer Configuration\Policies\Windows  Settings\Security  Settings\Local Policies\Security Options\Network access: Do not allow anonymous enumeration of SAM accounts.</t>
  </si>
  <si>
    <t>WIN8.1-83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</si>
  <si>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</si>
  <si>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 xml:space="preserve">Navigate to the UI Path articulated in the Remediation section and confirm it is set as prescribed. This group policy setting is backed by the following registry location:
HKEY_LOCAL_MACHINE\SYSTEM\CurrentControlSet\Control\Lsa:RestrictAnonymous
</t>
  </si>
  <si>
    <t>The security setting Network access: Do not allow anonymous enumeration of SAM accounts and shares is Enabled.</t>
  </si>
  <si>
    <t>2.3.10.3</t>
  </si>
  <si>
    <t>To establish the recommended configuration via GP, set the following UI path to `Enabled`:
Computer Configuration\Policies\Windows Settings\Security Settings\Local Policies\Security Options\Network access: Do not allow anonymous enumeration of SAM accounts and shares.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</si>
  <si>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</si>
  <si>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CCE-34723-7</t>
  </si>
  <si>
    <t xml:space="preserve"> Set Network access: Do not allow anonymous enumeration of SAM accounts and shares to Enabled. One method to achieve the recommended configuration via GP: Set the following UI path to Enabled:
Computer Configuration\Policies\Windows  Settings\Security  Settings\Local Policies\Security Options\Network access: Do not allow anonymous enumeration of SAM accounts and shares.</t>
  </si>
  <si>
    <t>WIN8.1-84</t>
  </si>
  <si>
    <t>IA-6</t>
  </si>
  <si>
    <t>Authenticator Feedback</t>
  </si>
  <si>
    <t>Set Network access: Do not allow storage of passwords and credentials for network authentication to Enabled</t>
  </si>
  <si>
    <t>Passwords that are cached can be accessed by the user when logged on to the computer. Although this information may sound obvious, a problem can arise if the user unknowingly executes hostile code that reads the passwords and forwards them to another, unauthorized user.</t>
  </si>
  <si>
    <t xml:space="preserve">Navigate to the UI Path articulated in the Remediation section and confirm it is set as prescribed. This group policy setting is backed by the following registry location:
HKEY_LOCAL_MACHINE\SYSTEM\CurrentControlSet\Control\Lsa:DisableDomainCreds
</t>
  </si>
  <si>
    <t>The setting Network access: Do not allow storage of passwords and credentials for network authentication is enabled</t>
  </si>
  <si>
    <t>The setting Network access: Do not allow storage of passwords and credentials for network authentication is not enabled.</t>
  </si>
  <si>
    <t>2.3.10.4</t>
  </si>
  <si>
    <t>To establish the recommended configuration via GP, set the following UI path to `Enabled`:
Computer Configuration\Policies\Windows Settings\Security Settings\Local Policies\Security Options\Network access: Do not allow storage of passwords and credentials for network authentication.</t>
  </si>
  <si>
    <t>Credential Manager will not store passwords and credentials on the computer. Users will be forced to enter passwords whenever they log on to their Passport account or other network resources that aren't accessible to their domain account. Testing has shown that clients running Windows Vista or Windows Server 2008 will be unable to connect to Distributed File System (DFS) shares in untrusted domains. Enabling this setting also makes it impossible to specify alternate credentials for scheduled tasks, this can cause a variety of problems. For example, some third party backup products will no longer work. This policy setting should have no impact on users who access network resources that are configured to allow access with their Active Directory-based domain account.</t>
  </si>
  <si>
    <t>CCE-33718-8</t>
  </si>
  <si>
    <t xml:space="preserve"> Set Network access: Do not allow storage of passwords and credentials for network authentication to Enabled. One method to achieve the recommended configuration via GP: Set the following UI path to Enabled:
Computer Configuration\Policies\Windows  Settings\Security  Settings\Local Policies\Security Options\Network access: Do not allow storage of passwords and credentials for network authentication.</t>
  </si>
  <si>
    <t>WIN8.1-85</t>
  </si>
  <si>
    <t xml:space="preserve">Navigate to the UI Path articulated in the Remediation section and confirm it is set as prescribed. This group policy setting is backed by the following registry location:
HKEY_LOCAL_MACHINE\SYSTEM\CurrentControlSet\Control\Lsa:EveryoneIncludesAnonymous
</t>
  </si>
  <si>
    <t>The security setting Network access: Let Everyone permissions apply to anonymous users is Disabled.</t>
  </si>
  <si>
    <t>2.3.10.5</t>
  </si>
  <si>
    <t>To establish the recommended configuration via GP, set the following UI path to `Disabled`:
Computer Configuration\Policies\Windows Settings\Security Settings\Local Policies\Security Options\Network access: Let Everyone permissions apply to anonymous users.</t>
  </si>
  <si>
    <t>CCE-35367-2</t>
  </si>
  <si>
    <t xml:space="preserve"> Set Network access: Let Everyone permissions apply to anonymous users to Disabled. One method to achieve the recommended configuration via GP: Set the following UI path to Disabled:
Computer Configuration\Policies\Windows  Settings\Security  Settings\Local Policies\Security Options\Network access: Let Everyone permissions apply to anonymous users.</t>
  </si>
  <si>
    <t>WIN8.1-86</t>
  </si>
  <si>
    <t>Set Network access: Named Pipes that can be accessed anonymously to None</t>
  </si>
  <si>
    <t>Limiting named pipes that can be accessed anonymously will reduce the attack surface of the system.</t>
  </si>
  <si>
    <t xml:space="preserve">Navigate to the UI Path articulated in the Remediation section and confirm it is set as prescribed. This group policy setting is backed by the following registry location:
HKEY_LOCAL_MACHINE\SYSTEM\CurrentControlSet\Services\LanManServer\Parameters:NullSessionPipes
</t>
  </si>
  <si>
    <t>The security setting Network Access: Named Pipes that can be accessed anonymously is set to None.</t>
  </si>
  <si>
    <t>The security setting Network Access: Named Pipes that can be accessed anonymously is not set to None.</t>
  </si>
  <si>
    <t>2.3.10.6</t>
  </si>
  <si>
    <t>To establish the recommended configuration via GP, set the following UI path to `` (i.e. None):
Computer Configuration\Policies\Windows Settings\Security Settings\Local Policies\Security Options\Network access: Named Pipes that can be accessed anonymously.</t>
  </si>
  <si>
    <t>This configuration will disable null session access over named pipes, and applications that rely on this feature or on unauthenticated access to named pipes will no longer function.</t>
  </si>
  <si>
    <t>CCE-34965-4</t>
  </si>
  <si>
    <t xml:space="preserve"> Set Network access: Named Pipes that can be accessed anonymously to None. One method to achieve the recommended configuration via GP: Set the following UI path to  (i.e. None):
Computer Configuration\Policies\Windows  Settings\Security  Settings\Local Policies\Security Options\Network access: Named Pipes that can be accessed anonymously.</t>
  </si>
  <si>
    <t>WIN8.1-87</t>
  </si>
  <si>
    <t>Set Network access: Remotely accessible registry paths</t>
  </si>
  <si>
    <t xml:space="preserve">Navigate to the UI Path articulated in the Remediation section and confirm it is set as prescribed. This group policy setting is backed by the following registry location:
HKEY_LOCAL_MACHINE\SYSTEM\CurrentControlSet\Control\SecurePipeServers\Winreg\AllowedExactPaths:Machine
</t>
  </si>
  <si>
    <t>The security setting Network access: Remotely accessible registry paths is set to the following list: System&gt;CurrentControlSet&gt;Control&gt;ProductOptions
System&gt;CurrentControlSet&gt;Control&gt;Server Applications
Software&gt;Microsoft&gt;Windows NT&gt;CurrentVersion.</t>
  </si>
  <si>
    <t>2.3.10.7</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</si>
  <si>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</si>
  <si>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</si>
  <si>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CCE-33976-2</t>
  </si>
  <si>
    <t xml:space="preserve"> Set Network access: Remotely accessible registry paths. One method to achieve the recommended configuration via GP: Set the following UI path to: System\CurrentControl Set\Control\ProductOptions
System\CurrentControl Set\Control\Server Applications
SOFTWARE\Microsoft\Windows NT\CurrentVersion
Computer Configuration\Policies\Windows  Settings\Security  Settings\Local Policies\Security Options\Network access: Remotely accessible registry paths.</t>
  </si>
  <si>
    <t>WIN8.1-88</t>
  </si>
  <si>
    <t xml:space="preserve">Navigate to the UI Path articulated in the Remediation section and confirm it is set as prescribed. This group policy setting is backed by the following registry location:
HKEY_LOCAL_MACHINE\SYSTEM\CurrentControlSet\Control\SecurePipeServers\Winreg\AllowedPaths:Machine
</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</si>
  <si>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</si>
  <si>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2.3.10.8</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</si>
  <si>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</si>
  <si>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CCE-35300-3</t>
  </si>
  <si>
    <t xml:space="preserve"> Set Network access: Remotely accessible registry paths and sub-paths. One method to achieve the recommended configuration via GP: Set the following UI path to: System\CurrentControl Set\Control\Print\Printers
System\CurrentControl Set\Services\Eventlog
SOFTWARE\Microsoft\OLAP Server
SOFTWARE\Microsoft\Windows NT\CurrentVersion\Print
SOFTWARE\Microsoft\Windows NT\CurrentVersion\Windows
System\CurrentControl Set\Control\ContentIndex
System\CurrentControl Set\Control\Terminal Server
System\CurrentControl Set\Control\Terminal Server\UserConfig
System\CurrentControl Set\Control\Terminal Server\DefaultUserConfiguration
SOFTWARE\Microsoft\Windows NT\CurrentVersion\Perflib
System\CurrentControl Set\Services\SysmonLog
Computer Configuration\Policies\Windows  Settings\Security  Settings\Local Policies\Security Options\Network access: Remotely accessible registry paths and sub-paths.</t>
  </si>
  <si>
    <t>WIN8.1-89</t>
  </si>
  <si>
    <t xml:space="preserve">Navigate to the UI Path articulated in the Remediation section and confirm it is set as prescribed. This group policy setting is backed by the following registry location:
HKEY_LOCAL_MACHINE\SYSTEM\CurrentControlSet\Services\LanManServer\Parameters:RestrictNullSessAccess
</t>
  </si>
  <si>
    <t>The security setting Network access: Restrict anonymous access to Named Pipes and Shares is Enabled.</t>
  </si>
  <si>
    <t>2.3.10.9</t>
  </si>
  <si>
    <t>To establish the recommended configuration via GP, set the following UI path to `Enabled`:
Computer Configuration\Policies\Windows Settings\Security Settings\Local Policies\Security Options\Network access: Restrict anonymous access to Named Pipes and Shares.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</si>
  <si>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</si>
  <si>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CCE-33563-8</t>
  </si>
  <si>
    <t xml:space="preserve"> Set Network access: Restrict anonymous access to Named Pipes and Shares to Enabled. One method to achieve the recommended configuration via GP: Set the following UI path to Enabled:
Computer Configuration\Policies\Windows  Settings\Security  Settings\Local Policies\Security Options\Network access: Restrict anonymous access to Named Pipes and Shares.</t>
  </si>
  <si>
    <t>WIN8.1-90</t>
  </si>
  <si>
    <t>Set Network access: Shares that can be accessed anonymously to None</t>
  </si>
  <si>
    <t>It is very dangerous to allow any values in this setting. Any shares that are listed can be accessed by any network user, which could lead to the exposure or corruption of sensitive data.</t>
  </si>
  <si>
    <t xml:space="preserve">Navigate to the UI Path articulated in the Remediation section and confirm it is set as prescribed. This group policy setting is backed by the following registry location:
HKEY_LOCAL_MACHINE\SYSTEM\CurrentControlSet\Services\LanManServer\Parameters:NullSessionShares
</t>
  </si>
  <si>
    <t>The security setting Network access: Shares that can be accessed anonymously is set to None.</t>
  </si>
  <si>
    <t>The security setting Network access: Shares that can be accessed anonymously is not set to None.</t>
  </si>
  <si>
    <t>2.3.10.10</t>
  </si>
  <si>
    <t>To establish the recommended configuration via GP, set the following UI path to `` (i.e. None):
Computer Configuration\Policies\Windows Settings\Security Settings\Local Policies\Security Options\Network access: Shares that can be accessed anonymously.</t>
  </si>
  <si>
    <t>CCE-34651-0</t>
  </si>
  <si>
    <t xml:space="preserve"> Set Network access: Shares that can be accessed anonymously to None. One method to achieve the recommended configuration via GP: Set the following UI path to  (i.e. None):
Computer Configuration\Policies\Windows  Settings\Security  Settings\Local Policies\Security Options\Network access: Shares that can be accessed anonymously.</t>
  </si>
  <si>
    <t>WIN8.1-91</t>
  </si>
  <si>
    <t xml:space="preserve">Navigate to the UI Path articulated in the Remediation section and confirm it is set as prescribed. This group policy setting is backed by the following registry location:
HKEY_LOCAL_MACHINE\SYSTEM\CurrentControlSet\Control\Lsa:ForceGuest
</t>
  </si>
  <si>
    <t>The security setting Network access: Sharing and security model for local accounts is not set to Classic - local users authenticate as themselves.</t>
  </si>
  <si>
    <t>2.3.10.11</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</si>
  <si>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</si>
  <si>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None - this is the default configuration for domain-joined computers.</t>
  </si>
  <si>
    <t>CCE-33719-6</t>
  </si>
  <si>
    <t xml:space="preserve"> Set Network access: Sharing and security model for local accounts to Classic - local users authenticate as themselves. One method to achieve the recommended configuration via GP: Set the following UI path to Classic - local users authenticate as themselves:
Computer Configuration\Policies\Windows  Settings\Security  Settings\Local Policies\Security Options\Network access: Sharing and security model for local accounts.</t>
  </si>
  <si>
    <t>WIN8.1-92</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</si>
  <si>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</si>
  <si>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 xml:space="preserve">Navigate to the UI Path articulated in the Remediation section and confirm it is set as prescribed. This group policy setting is backed by the following registry location:
HKEY_LOCAL_MACHINE\SYSTEM\CurrentControlSet\Control\Lsa:UseMachineId
</t>
  </si>
  <si>
    <t>The security setting Network security: Allow Local System to use computer identity for NTLM is Enabled.</t>
  </si>
  <si>
    <t>2.3.11</t>
  </si>
  <si>
    <t>2.3.11.1</t>
  </si>
  <si>
    <t>To establish the recommended configuration via GP, set the following UI path to `Enabled`:
Computer Configuration\Policies\Windows Settings\Security Settings\Local Policies\Security Options\Network security: Allow Local System to use computer identity for NTLM.</t>
  </si>
  <si>
    <t>Services running as Local System that use Negotiate when reverting to NTLM authentication will use the computer identity. This might cause some authentication requests between Windows operating systems to fail and log an error.</t>
  </si>
  <si>
    <t>CCE-33141-3</t>
  </si>
  <si>
    <t xml:space="preserve"> Set Network security: Allow Local System to use computer identity for NTLM to Enabled. One method to achieve the recommended configuration via GP: Set the following UI path to Enabled:
Computer Configuration\Policies\Windows  Settings\Security  Settings\Local Policies\Security Options\Network security: Allow Local System to use computer identity for NTLM.</t>
  </si>
  <si>
    <t>WIN8.1-93</t>
  </si>
  <si>
    <t xml:space="preserve">Navigate to the UI Path articulated in the Remediation section and confirm it is set as prescribed. This group policy setting is backed by the following registry location:
HKEY_LOCAL_MACHINE\SYSTEM\CurrentControlSet\Control\Lsa\MSV1_0:AllowNullSessionFallback
</t>
  </si>
  <si>
    <t>The security setting Network security: Allow LocalSystem NULL session fallback is Disabled.</t>
  </si>
  <si>
    <t>2.3.11.2</t>
  </si>
  <si>
    <t>To establish the recommended configuration via GP, set the following UI path to `Disabled`:
Computer Configuration\Policies\Windows Settings\Security Settings\Local Policies\Security Options\Network security: Allow LocalSystem NULL session fallback.</t>
  </si>
  <si>
    <t>None - this is the default behavior. Any applications that require NULL sessions for LocalSystem will not work as designed.</t>
  </si>
  <si>
    <t>CCE-35410-0</t>
  </si>
  <si>
    <t xml:space="preserve"> Set Network security: Allow LocalSystem NULL session fallback to Disabled. One method to achieve the recommended configuration via GP: Set the following UI path to Disabled:
Computer Configuration\Policies\Windows  Settings\Security  Settings\Local Policies\Security Options\Network security: Allow LocalSystem NULL session fallback.</t>
  </si>
  <si>
    <t>WIN8.1-94</t>
  </si>
  <si>
    <t>The PKU2U protocol is a peer-to-peer authentication protocol - authentication should be managed centrally in most managed networks.</t>
  </si>
  <si>
    <t xml:space="preserve">Navigate to the UI Path articulated in the Remediation section and confirm it is set as prescribed. This group policy setting is backed by the following registry location:
HKEY_LOCAL_MACHINE\SYSTEM\CurrentControlSet\Control\Lsa\pku2u:AllowOnlineID
</t>
  </si>
  <si>
    <t>The security setting Network Security: Allow PKU2U authentication requests to this computer to use online identities is Disabled.</t>
  </si>
  <si>
    <t>2.3.11.3</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</si>
  <si>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</si>
  <si>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CCE-35411-8</t>
  </si>
  <si>
    <t xml:space="preserve"> Set Network Security: Allow PKU2U authentication requests to this computer to use online identities to Disabled. One method to achieve the recommended configuration via GP: Set the following UI path to Disabled:
Computer Configuration\Policies\Windows  Settings\Security  Settings\Local Policies\Security Options\Network Security: Allow PKU2U authentication requests to this computer to use online identities.</t>
  </si>
  <si>
    <t>WIN8.1-95</t>
  </si>
  <si>
    <t>Set Network security: Configure encryption types allowed for Kerberos to AES128_HMAC_SHA1, AES256_HMAC_SHA1, Future encryption types</t>
  </si>
  <si>
    <t xml:space="preserve">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
</t>
  </si>
  <si>
    <t>The security setting Network Security: Configure encryption types allowed for Kerberos is not set to RC4&gt;AES128&gt;AES256&gt;Future types.</t>
  </si>
  <si>
    <t>2.3.11.4</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</si>
  <si>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</si>
  <si>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If not selected, the encryption type will not be allowed. This setting may affect compatibility with client computers or services and applications. Multiple selections are permitted.
**Note:** Windows Vista and below allow DES for Kerberos by default, but later OS versions do not.</t>
  </si>
  <si>
    <t>CCE-35786-3</t>
  </si>
  <si>
    <t xml:space="preserve"> Set Network security: Configure encryption types allowed for Kerberos to AES128_HMAC_SHA1, AES256_HMAC_SHA1, Future encryption types. One method to achieve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</si>
  <si>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WIN8.1-96</t>
  </si>
  <si>
    <t xml:space="preserve">Navigate to the UI Path articulated in the Remediation section and confirm it is set as prescribed. This group policy setting is backed by the following registry location:
HKEY_LOCAL_MACHINE\SYSTEM\CurrentControlSet\Control\Lsa:NoLMHash
</t>
  </si>
  <si>
    <t>The security setting Network security: Do not store LAN Manager hash value on next password change is Enabled.</t>
  </si>
  <si>
    <t>2.3.11.5</t>
  </si>
  <si>
    <t>To establish the recommended configuration via GP, set the following UI path to `Enabled`:
Computer Configuration\Policies\Windows Settings\Security Settings\Local Policies\Security Options\Network security: Do not store LAN Manager hash value on next password change.</t>
  </si>
  <si>
    <t>None - this is the default behavior. Earlier operating systems such as Windows 95, Windows 98, and Windows ME as well as some third-party applications will fail.</t>
  </si>
  <si>
    <t>CCE-35225-2</t>
  </si>
  <si>
    <t xml:space="preserve"> Set Network security: Do not store LAN Manager hash value on next password change to Enabled. One method to achieve the recommended configuration via GP: Set the following UI path to Enabled:
Computer Configuration\Policies\Windows  Settings\Security  Settings\Local Policies\Security Options\Network security: Do not store LAN Manager hash value on next password change.</t>
  </si>
  <si>
    <t>WIN8.1-97</t>
  </si>
  <si>
    <t>Set Network security: Force logoff when logon hours expire to Enabled</t>
  </si>
  <si>
    <t>If this setting is disabled, a user could remain connected to the computer outside of their allotted logon hours.</t>
  </si>
  <si>
    <t>The security setting Network security: Force logoff when logon hours expire is Enabled.</t>
  </si>
  <si>
    <t>The security setting Network security: Force logoff when logon hours expire is not enabled.</t>
  </si>
  <si>
    <t>2.3.11.6</t>
  </si>
  <si>
    <t>To establish the recommended configuration via GP, set the following UI path to `Enabled`.
Computer Configuration\Policies\Windows Settings\Security Settings\Local Policies\Security Options\Network security: Force logoff when logon hours expire.</t>
  </si>
  <si>
    <t>CCE-34993-6</t>
  </si>
  <si>
    <t xml:space="preserve"> Set Network security: Force logoff when logon hours expire to Enabled. One method to achieve the recommended configuration via GP: Set the following UI path to Enabled.
Computer Configuration\Policies\Windows  Settings\Security  Settings\Local Policies\Security Options\Network security: Force logoff when logon hours expire.</t>
  </si>
  <si>
    <t>WIN8.1-98</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</si>
  <si>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or higher Domain Controllers. For these reasons, it is strongly preferred to restrict the use of LM &amp; NTLM (non-v2) as much as possible.</t>
  </si>
  <si>
    <t xml:space="preserve">Navigate to the UI Path articulated in the Remediation section and confirm it is set as prescribed. This group policy setting is backed by the following registry location:
HKEY_LOCAL_MACHINE\SYSTEM\CurrentControlSet\Control\Lsa:LmCompatibilityLevel
</t>
  </si>
  <si>
    <t>2.3.11.7</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</si>
  <si>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</si>
  <si>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Domain](https://support.microsoft.com/en-us/kb/305379).</t>
  </si>
  <si>
    <t>CCE-35302-9</t>
  </si>
  <si>
    <t xml:space="preserve"> Set Network security: LAN Manager authentication level to Send NTLMv2 response only. Refuse LM &amp; LaMoine method to achieve the recommended configuration via GP: Set the following UI path to: Send NTLMv2 response only. Refuse LM &amp; NTLM:
Computer Configuration\Policies\Windows  Settings\Security  Settings\Local Policies\Security Options\Network security: LAN Manager authentication level.</t>
  </si>
  <si>
    <t>WIN8.1-99</t>
  </si>
  <si>
    <t>Set Network security: LDAP client signing requirements to Negotiate signing or higher</t>
  </si>
  <si>
    <t xml:space="preserve">Navigate to the UI Path articulated in the Remediation section and confirm it is set as prescribed. This group policy setting is backed by the following registry location:
HKEY_LOCAL_MACHINE\SYSTEM\CurrentControlSet\Services\LDAP:LDAPClientIntegrity
</t>
  </si>
  <si>
    <t>The security setting Network security: LDAP client signing requirements is set to Negotiate signing or higher.</t>
  </si>
  <si>
    <t>The security setting Network security: LDAP client signing requirements is not set to Negotiate signing or higher.</t>
  </si>
  <si>
    <t>2.3.11.8</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</si>
  <si>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</si>
  <si>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</si>
  <si>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CCE-33802-0</t>
  </si>
  <si>
    <t xml:space="preserve"> Set Network security: LDAP client signing requirements to Negotiate signing or higher. One method to achieve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</si>
  <si>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WIN8.1-100</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</si>
  <si>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</si>
  <si>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 xml:space="preserve">Navigate to the UI Path articulated in the Remediation section and confirm it is set as prescribed. This group policy setting is backed by the following registry location:
HKEY_LOCAL_MACHINE\SYSTEM\CurrentControlSet\Control\Lsa\MSV1_0:NTLMMinClientSec
</t>
  </si>
  <si>
    <t>2.3.11.9</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</si>
  <si>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</si>
  <si>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</si>
  <si>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CCE-35447-2</t>
  </si>
  <si>
    <t xml:space="preserve"> Set Network security: Minimum session security for NTLM SSP based (including secure RPC) clients to Require NTLMv2 session security, Require 128-bit encryption. One method to achieve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</si>
  <si>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WIN8.1-101</t>
  </si>
  <si>
    <t xml:space="preserve">Navigate to the UI Path articulated in the Remediation section and confirm it is set as prescribed. This group policy setting is backed by the following registry location:
HKEY_LOCAL_MACHINE\SYSTEM\CurrentControlSet\Control\Lsa\MSV1_0:NTLMMinServerSec
</t>
  </si>
  <si>
    <t>2.3.11.10</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</si>
  <si>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</si>
  <si>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</si>
  <si>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CCE-35108-0</t>
  </si>
  <si>
    <t xml:space="preserve"> Set Network security: Minimum session security for NTLM SSP based (including secure RPC) servers to Require NTLMv2 session security, Require 128-bit encryption. One method to achieve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</si>
  <si>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WIN8.1-102</t>
  </si>
  <si>
    <t xml:space="preserve">Navigate to the UI Path articulated in the Remediation section and confirm it is set as prescribed. This group policy setting is backed by the following registry location:
HKEY_LOCAL_MACHINE\SYSTEM\CurrentControlSet\Control\Session Manager\Kernel:ObCaseInsensitive
</t>
  </si>
  <si>
    <t>The security setting System objects: Require case insensitivity for non-Windows subsystems is Enabled.</t>
  </si>
  <si>
    <t>2.3.15</t>
  </si>
  <si>
    <t>2.3.15.1</t>
  </si>
  <si>
    <t>To establish the recommended configuration via GP, set the following UI path to `Enabled`:
Computer Configuration\Policies\Windows Settings\Security Settings\Local Policies\Security Options\System objects: Require case insensitivity for non-Windows subsystems.</t>
  </si>
  <si>
    <t>CCE-35008-2</t>
  </si>
  <si>
    <t xml:space="preserve"> Set System objects: Require case insensitivity for non-Windows subsystems to Enabled. One method to achieve the recommended configuration via GP: Set the following UI path to Enabled:
Computer Configuration\Policies\Windows  Settings\Security  Settings\Local Policies\Security Options\System objects: Require case insensitivity for non-Windows subsystems.</t>
  </si>
  <si>
    <t>WIN8.1-103</t>
  </si>
  <si>
    <t>Set System objects: Strengthen default permissions of internal system objects (e.g. Symbolic Links) to Enabled</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</si>
  <si>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</si>
  <si>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 xml:space="preserve">Navigate to the UI Path articulated in the Remediation section and confirm it is set as prescribed. This group policy setting is backed by the following registry location:
HKEY_LOCAL_MACHINE\SYSTEM\CurrentControlSet\Control\Session Manager:ProtectionMode
</t>
  </si>
  <si>
    <t>The security setting System objects: Strengthen default permissions of internal system objects (e.g. Symbolic Links) is Enabled.</t>
  </si>
  <si>
    <t>2.3.15.2</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</si>
  <si>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</si>
  <si>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CCE-35232-8</t>
  </si>
  <si>
    <t xml:space="preserve"> Set System objects: Strengthen default permissions of internal system objects (e.g. Symbolic Links) to Enabled. One method to achieve the recommended configuration via GP: Set the following UI path to Enabled:
Computer Configuration\Policies\Windows  Settings\Security  Settings\Local Policies\Security Options\System objects: Strengthen default permissions of internal system objects (e.g. Symbolic Links).</t>
  </si>
  <si>
    <t>WIN8.1-104</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</si>
  <si>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</si>
  <si>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 xml:space="preserve">Navigate to the UI Path articulated in the Remediation section and confirm it is set as prescribed. This group policy setting is backed by the following registry location:
HKEY_LOCAL_MACHINE\SOFTWARE\Microsoft\Windows\CurrentVersion\Policies\System:FilterAdministratorToken
</t>
  </si>
  <si>
    <t>The security setting User Account Control: Admin Approval Mode for the Built-in Administrator account is Enabled.</t>
  </si>
  <si>
    <t>2.3.17</t>
  </si>
  <si>
    <t>2.3.17.1</t>
  </si>
  <si>
    <t>To establish the recommended configuration via GP, set the following UI path to `Enabled`:
Computer Configuration\Policies\Windows Settings\Security Settings\Local Policies\Security Options\User Account Control: Admin Approval Mode for the Built-in Administrator account.</t>
  </si>
  <si>
    <t>The built-in Administrator account uses Admin Approval Mode. Users that log on using the local Administrator account will be prompted for consent whenever a program requests an elevation in privilege, just like any other user would.</t>
  </si>
  <si>
    <t>CCE-35338-3</t>
  </si>
  <si>
    <t xml:space="preserve"> Set User Account Control: Admin Approval Mode for the Built-in Administrator account to Enabled. One method to achieve the recommended configuration via GP: Set the following UI path to Enabled:
Computer Configuration\Policies\Windows  Settings\Security  Settings\Local Policies\Security Options\User Account Control: Admin Approval Mode for the Built-in Administrator account.</t>
  </si>
  <si>
    <t>WIN8.1-105</t>
  </si>
  <si>
    <t xml:space="preserve">Navigate to the UI Path articulated in the Remediation section and confirm it is set as prescribed. This group policy setting is backed by the following registry location:
HKEY_LOCAL_MACHINE\SOFTWARE\Microsoft\Windows\CurrentVersion\Policies\System:EnableUIADesktopToggle
</t>
  </si>
  <si>
    <t>The security setting User Account Control: Allow UIAccess applications to prompt for elevation without using the secure desktop is Disabled.</t>
  </si>
  <si>
    <t>2.3.17.2</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</si>
  <si>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</si>
  <si>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CCE-35458-9</t>
  </si>
  <si>
    <t xml:space="preserve"> Set User Account Control: Allow UIAccess applications to prompt for elevation without using the secure desktop to Disabled. One method to achieve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</si>
  <si>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WIN8.1-106</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</si>
  <si>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HKEY_LOCAL_MACHINE\SOFTWARE\Microsoft\Windows\CurrentVersion\Policies\System:ConsentPromptBehaviorAdmin
</t>
  </si>
  <si>
    <t>The security setting User Account Control: Behavior of the elevation prompt for administrators in Admin Approval Mode is not set to Prompt for consent on the secure desktop.</t>
  </si>
  <si>
    <t>2.3.17.3</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</si>
  <si>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</si>
  <si>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When an operation (including execution of a Windows binary) requires elevation of privilege, the user is prompted on the secure desktop to select either Permit or Deny. If the user selects Permit, the operation continues with the user's highest available privilege.</t>
  </si>
  <si>
    <t>CCE-33784-0</t>
  </si>
  <si>
    <t xml:space="preserve"> Set User Account Control: Behavior of the elevation prompt for administrators in Admin Approval Mode to Prompt for consent on the secure desktop. One method to achieve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</si>
  <si>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WIN8.1-107</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</si>
  <si>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HKEY_LOCAL_MACHINE\SOFTWARE\Microsoft\Windows\CurrentVersion\Policies\System:ConsentPromptBehaviorUser
</t>
  </si>
  <si>
    <t>The security setting User Account Control: Behavior of the elevation prompt for standard users is not set to Automatically deny elevation requests.</t>
  </si>
  <si>
    <t>2.3.17.4</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</si>
  <si>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</si>
  <si>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</si>
  <si>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CCE-33785-7</t>
  </si>
  <si>
    <t xml:space="preserve"> Set User Account Control: Behavior of the elevation prompt for standard users to Automatically deny elevation requests. One method to achieve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</si>
  <si>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WIN8.1-108</t>
  </si>
  <si>
    <t xml:space="preserve">Navigate to the UI Path articulated in the Remediation section and confirm it is set as prescribed. This group policy setting is backed by the following registry location:
HKEY_LOCAL_MACHINE\SOFTWARE\Microsoft\Windows\CurrentVersion\Policies\System:EnableInstallerDetection
</t>
  </si>
  <si>
    <t>The security setting User Account Control: Detect application installations and prompt for elevation is Enabled.</t>
  </si>
  <si>
    <t>2.3.17.5</t>
  </si>
  <si>
    <t>To establish the recommended configuration via GP, set the following UI path to `Enabled`:
Computer Configuration\Policies\Windows Settings\Security Settings\Local Policies\Security Options\User Account Control: Detect application installations and prompt for elevation.</t>
  </si>
  <si>
    <t>When an application installation package is detected that requires elevation of privilege, the user is prompted to enter an administrative user name and password. If the user enters valid credentials, the operation continues with the applicable privilege.</t>
  </si>
  <si>
    <t>CCE-35429-0</t>
  </si>
  <si>
    <t xml:space="preserve"> Set User Account Control: Detect application installations and prompt for elevation to Enabled. One method to achieve the recommended configuration via GP: Set the following UI path to Enabled:
Computer Configuration\Policies\Windows  Settings\Security  Settings\Local Policies\Security Options\User Account Control: Detect application installations and prompt for elevation.</t>
  </si>
  <si>
    <t>WIN8.1-109</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</si>
  <si>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</si>
  <si>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 xml:space="preserve">Navigate to the UI Path articulated in the Remediation section and confirm it is set as prescribed. This group policy setting is backed by the following registry location:
HKEY_LOCAL_MACHINE\SOFTWARE\Microsoft\Windows\CurrentVersion\Policies\System:EnableSecureUIAPaths
</t>
  </si>
  <si>
    <t>The security setting User Account Control: Only elevate UIAccess applications that are installed in secure locations is Enabled.</t>
  </si>
  <si>
    <t>2.3.17.6</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</si>
  <si>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</si>
  <si>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CCE-35401-9</t>
  </si>
  <si>
    <t xml:space="preserve"> Set User Account Control: Only elevate UIAccess applications that are installed in secure locations to Enabled. One method to achieve the recommended configuration via GP: Set the following UI path to Enabled:
Computer Configuration\Policies\Windows  Settings\Security  Settings\Local Policies\Security Options\User Account Control: Only elevate UIAccess applications that are installed in secure locations.</t>
  </si>
  <si>
    <t>WIN8.1-110</t>
  </si>
  <si>
    <t xml:space="preserve">Navigate to the UI Path articulated in the Remediation section and confirm it is set as prescribed. This group policy setting is backed by the following registry location:
HKEY_LOCAL_MACHINE\SOFTWARE\Microsoft\Windows\CurrentVersion\Policies\System:EnableLUA
</t>
  </si>
  <si>
    <t>The security setting User Account Control: Run all administrators in Admin Approval Mode is Enabled.</t>
  </si>
  <si>
    <t>2.3.17.7</t>
  </si>
  <si>
    <t>To establish the recommended configuration via GP, set the following UI path to `Enabled`:
Computer Configuration\Policies\Windows Settings\Security Settings\Local Policies\Security Options\User Account Control: Run all administrators in Admin Approval Mode.</t>
  </si>
  <si>
    <t>None - this is the default behavior. Users and administrators will need to learn to work with UAC prompts and adjust their work habits to use least privilege operations.</t>
  </si>
  <si>
    <t>CCE-33788-1</t>
  </si>
  <si>
    <t xml:space="preserve"> Set User Account Control: Run all administrators in Admin Approval Mode to Enabled. One method to achieve the recommended configuration via GP: Set the following UI path to Enabled:
Computer Configuration\Policies\Windows  Settings\Security  Settings\Local Policies\Security Options\User Account Control: Run all administrators in Admin Approval Mode.</t>
  </si>
  <si>
    <t>WIN8.1-111</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</si>
  <si>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</si>
  <si>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 xml:space="preserve">Navigate to the UI Path articulated in the Remediation section and confirm it is set as prescribed. This group policy setting is backed by the following registry location:
HKEY_LOCAL_MACHINE\SOFTWARE\Microsoft\Windows\CurrentVersion\Policies\System:PromptOnSecureDesktop
</t>
  </si>
  <si>
    <t>The security setting User Account Control: Switch to the secure desktop when prompting for elevation is Enabled.</t>
  </si>
  <si>
    <t>2.3.17.8</t>
  </si>
  <si>
    <t>To establish the recommended configuration via GP, set the following UI path to `Enabled`:
Computer Configuration\Policies\Windows Settings\Security Settings\Local Policies\Security Options\User Account Control: Switch to the secure desktop when prompting for elevation.</t>
  </si>
  <si>
    <t>CCE-33815-2</t>
  </si>
  <si>
    <t xml:space="preserve"> Set User Account Control: Switch to the secure desktop when prompting for elevation to Enabled. One method to achieve the recommended configuration via GP: Set the following UI path to Enabled:
Computer Configuration\Policies\Windows  Settings\Security  Settings\Local Policies\Security Options\User Account Control: Switch to the secure desktop when prompting for elevation.</t>
  </si>
  <si>
    <t>WIN8.1-112</t>
  </si>
  <si>
    <t xml:space="preserve">Navigate to the UI Path articulated in the Remediation section and confirm it is set as prescribed. This group policy setting is backed by the following registry location:
HKEY_LOCAL_MACHINE\SOFTWARE\Microsoft\Windows\CurrentVersion\Policies\System:EnableVirtualization
</t>
  </si>
  <si>
    <t>The security setting User Account Control: Virtualize file and registry write failures to per-user locations is Enabled.</t>
  </si>
  <si>
    <t>2.3.17.9</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</si>
  <si>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</si>
  <si>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CCE-35459-7</t>
  </si>
  <si>
    <t xml:space="preserve"> Set User Account Control: Virtualize file and registry write failures to per-user locations to Enabled. One method to achieve the recommended configuration via GP: Set the following UI path to Enabled:
Computer Configuration\Policies\Windows  Settings\Security  Settings\Local Policies\Security Options\User Account Control: Virtualize file and registry write failures to per-user locations.</t>
  </si>
  <si>
    <t>WIN8.1-113</t>
  </si>
  <si>
    <t>Set Computer Browser (Browser) to Disabled or Not Installed</t>
  </si>
  <si>
    <t>This is a legacy service - its sole purpose is to maintain a list of computers and their network shares in the environment (i.e. "Network Neighborhood"). If enabled, it generates a lot of unnecessary traffic, including "elections" to see who gets to be the "master browser". This noisy traffic could also aid malicious attackers in discovering online machines, because the service also allows anyone to "browse" for shared resources without any authentication. This service used to be running by default in older Windows versions (e.g. Windows XP), but today it only remains for backward compatibility for very old software that requires it.</t>
  </si>
  <si>
    <t xml:space="preserve">Navigate to the UI Path articulated in the Remediation section and confirm it is set as prescribed. This group policy setting is backed by the following registry location:
HKEY_LOCAL_MACHINE\SYSTEM\CurrentControlSet\Services\Browser:Start
</t>
  </si>
  <si>
    <t>The security setting “Computer Browser (Browser) has been set to disabled or not installed.</t>
  </si>
  <si>
    <t>The security setting “Computer Browser (Browser)  has not been set to disabled or not installed.</t>
  </si>
  <si>
    <t>HCM10: System has unneeded functionality installed.</t>
  </si>
  <si>
    <t>5</t>
  </si>
  <si>
    <t>5.3</t>
  </si>
  <si>
    <t>To establish the recommended configuration via GP, set the following UI path to: `Disabled`.
Computer Configuration\Policies\Windows Settings\Security Settings\System Services\Computer Browser.</t>
  </si>
  <si>
    <t>The list of computers and their shares on the network will not be updated or maintained.</t>
  </si>
  <si>
    <t xml:space="preserve"> Set Computer Browser (Browser) to Disabled or Not Installed. One method to achieve the recommended configuration via GP: Set the following UI path to: Disabled.
Computer Configuration\Policies\Windows  Settings\Security  Settings\System Services\Computer Browser.</t>
  </si>
  <si>
    <t>WIN8.1-114</t>
  </si>
  <si>
    <t>Set HomeGroup Listener (HomeGroupListener) to Disabled</t>
  </si>
  <si>
    <t>While resources on a domain-joined computer cannot be shared with a HomeGroup, information from the domain-joined computer can be leaked to other computers in the HomeGroup.</t>
  </si>
  <si>
    <t xml:space="preserve">Navigate to the UI Path articulated in the Remediation section and confirm it is set as prescribed. This group policy setting is backed by the following registry location:
HKEY_LOCAL_MACHINE\SYSTEM\CurrentControlSet\Services\HomeGroupListener:Start
</t>
  </si>
  <si>
    <t>The HomeGroup Listener (HomeGroupListener) has been disabled.</t>
  </si>
  <si>
    <t>The HomeGroup Listener (HomeGroupListener) has not been disabled.</t>
  </si>
  <si>
    <t>5.4</t>
  </si>
  <si>
    <t>To establish the recommended configuration via GP, set the following UI path to: `Disabled`.
Computer Configuration\Policies\Windows Settings\Security Settings\System Services\HomeGroup Listener.</t>
  </si>
  <si>
    <t>The computer will not work properly in a HomeGroup and the HomeGroup itself might not work properly.</t>
  </si>
  <si>
    <t xml:space="preserve"> Set HomeGroup Listener (HomeGroupListener) to Disabled. One method to achieve the recommended configuration via GP: Set the following UI path to: Disabled.
Computer Configuration\Policies\Windows  Settings\Security  Settings\System Services\HomeGroup Listener.</t>
  </si>
  <si>
    <t>WIN8.1-115</t>
  </si>
  <si>
    <t>Set HomeGroup Provider (HomeGroupProvider) to Disabled</t>
  </si>
  <si>
    <t xml:space="preserve">Navigate to the UI Path articulated in the Remediation section and confirm it is set as prescribed. This group policy setting is backed by the following registry location:
HKEY_LOCAL_MACHINE\SYSTEM\CurrentControlSet\Services\HomeGroupProvider:Start
</t>
  </si>
  <si>
    <t>The security setting “IIS Admin Service (IISADMIN) has been set to disabled or not installed.</t>
  </si>
  <si>
    <t>The security setting “IIS Admin Service (IISADMIN) has not been set to disabled or not installed.</t>
  </si>
  <si>
    <t>5.5</t>
  </si>
  <si>
    <t>To establish the recommended configuration via GP, set the following UI path to: `Disabled`.
Computer Configuration\Policies\Windows Settings\Security Settings\System Services\HomeGroup Provider.</t>
  </si>
  <si>
    <t>The computer will be unable to detect other HomeGroups and any existing HomeGroup might not work properly.</t>
  </si>
  <si>
    <t xml:space="preserve"> Set HomeGroup Provider (HomeGroupProvider) to Disabled. One method to achieve the recommended configuration via GP: Set the following UI path to: Disabled.
Computer Configuration\Policies\Windows  Settings\Security  Settings\System Services\HomeGroup Provider.</t>
  </si>
  <si>
    <t>WIN8.1-116</t>
  </si>
  <si>
    <t>Set IIS Admin Service (IISADMIN) to Disabled or Not Installed</t>
  </si>
  <si>
    <t>Hosting a website from a workstation is an increased security risk, as the attack surface of that workstation is then greatly increased. If proper security mitigations are not followed, the chance of successful attack increases significantly.
**Note:** This security concern applies to _any_ web server application installed on a workstation, not just IIS.</t>
  </si>
  <si>
    <t xml:space="preserve">Navigate to the UI Path articulated in the Remediation section and confirm it is set as prescribed. This group policy setting is backed by the following registry location:
HKEY_LOCAL_MACHINE\SYSTEM\CurrentControlSet\Services\IISADMIN:Start
</t>
  </si>
  <si>
    <t>5.6</t>
  </si>
  <si>
    <t>To establish the recommended configuration via GP, set the following UI path to: `Disabled` or ensure the service is not installed.
Computer Configuration\Policies\Windows Settings\Security Settings\System Services\IIS Admin Service.</t>
  </si>
  <si>
    <t>IIS will not function, including Web, SMTP or FTP services.</t>
  </si>
  <si>
    <t xml:space="preserve"> Set IIS Admin Service (IISADMIN) to Disabled or Not Installed. One method to achieve the recommended configuration via GP: Set the following UI path to: Disabled or ensure the service is not installed.
Computer Configuration\Policies\Windows  Settings\Security  Settings\System Services\IIS Admin Service.</t>
  </si>
  <si>
    <t>WIN8.1-117</t>
  </si>
  <si>
    <t>Set Internet Connection Sharing (ICS) (SharedAccess)  to Disabled</t>
  </si>
  <si>
    <t>Internet Connection Sharing (ICS) is a feature that allows someone to "share" their Internet connection with other machines on the network - it was designed for home or small office environments where only one machine has Internet access - it effectively turns that machine into an Internet router. This feature causes the bridging of networks and likely bypassing other, more secure pathways. It should not be used on any enterprise-managed system.</t>
  </si>
  <si>
    <t xml:space="preserve">Navigate to the UI Path articulated in the Remediation section and confirm it is set as prescribed. This group policy setting is backed by the following registry location:
HKEY_LOCAL_MACHINE\SYSTEM\CurrentControlSet\Services\SharedAccess:Start
</t>
  </si>
  <si>
    <t>The security setting Internet Connection Sharing (ICS) (SharedAccess) has been set to disabled.</t>
  </si>
  <si>
    <t>The security setting Internet Connection Sharing (ICS) (SharedAccess) has not been set to disabled.</t>
  </si>
  <si>
    <t>5.7</t>
  </si>
  <si>
    <t>To establish the recommended configuration via GP, set the following UI path to: `Disabled`.
Computer Configuration\Policies\Windows Settings\Security Settings\System Services\Internet Connection Sharing (ICS).</t>
  </si>
  <si>
    <t>Internet Connection Sharing (ICS) will not be available. Wireless connections using Miracast will also be prevented.</t>
  </si>
  <si>
    <t xml:space="preserve"> Set Internet Connection Sharing (ICS) (SharedAccess)  to Disabled. One method to achieve the recommended configuration via GP: Set the following UI path to: Disabled.
Computer Configuration\Policies\Windows  Settings\Security  Settings\System Services\Internet Connection Sharing (ICS).</t>
  </si>
  <si>
    <t>WIN8.1-118</t>
  </si>
  <si>
    <t>Set Microsoft FTP Service (FTPSVC) to Disabled or Not Installed</t>
  </si>
  <si>
    <t>Hosting an FTP server (especially a non-secure FTP server) from a workstation is an increased security risk, as the attack surface of that workstation is then greatly increased.
**Note:** This security concern applies to _any_ FTP server application installed on a workstation, not just IIS.</t>
  </si>
  <si>
    <t xml:space="preserve">Navigate to the UI Path articulated in the Remediation section and confirm it is set as prescribed. This group policy setting is backed by the following registry location:
HKEY_LOCAL_MACHINE\SYSTEM\CurrentControlSet\Services\FTPSVC:Start
</t>
  </si>
  <si>
    <t>The security setting “Microsoft FTP Service (FTPSVC)  has been set to disabled or not installed.</t>
  </si>
  <si>
    <t>The security setting “Microsoft FTP Service (FTPSVC)  has not been set to disabled or not installed.</t>
  </si>
  <si>
    <t>5.9</t>
  </si>
  <si>
    <t>To establish the recommended configuration via GP, set the following UI path to: `Disabled` or ensure the service is not installed.
Computer Configuration\Policies\Windows Settings\Security Settings\System Services\Microsoft FTP Service.</t>
  </si>
  <si>
    <t>The computer will not function as an FTP server.</t>
  </si>
  <si>
    <t xml:space="preserve"> Set Microsoft FTP Service (FTPSVC) to Disabled or Not Installed. One method to achieve the recommended configuration via GP: Set the following UI path to: Disabled or ensure the service is not installed.
Computer Configuration\Policies\Windows  Settings\Security  Settings\System Services\Microsoft FTP Service.</t>
  </si>
  <si>
    <t>WIN8.1-119</t>
  </si>
  <si>
    <t>Set Remote Procedure Call (RPC) Locator (RpcLocator) to Disabled</t>
  </si>
  <si>
    <t>This is a legacy service that has no value or purpose other than application compatibility for very old software. It should be disabled unless there is a specific old application still in use on the system that requires it.</t>
  </si>
  <si>
    <t xml:space="preserve">Navigate to the UI Path articulated in the Remediation section and confirm it is set as prescribed. This group policy setting is backed by the following registry location:
HKEY_LOCAL_MACHINE\SYSTEM\CurrentControlSet\Services\RpcLocator:Start
</t>
  </si>
  <si>
    <t>The security setting Remote Procedure Call (RPC) Locator (RpcLocator) has been set to disabled.</t>
  </si>
  <si>
    <t>The security setting Remote Procedure Call (RPC) Locator (RpcLocator) has not been set to disabled.</t>
  </si>
  <si>
    <t>To establish the recommended configuration via GP, set the following UI path to: `Disabled`.
Computer Configuration\Policies\Windows Settings\Security Settings\System Services\Remote Procedure Call (RPC) Locator.</t>
  </si>
  <si>
    <t>No impact, unless an old, legacy application requires it.</t>
  </si>
  <si>
    <t xml:space="preserve"> Set Remote Procedure Call (RPC) Locator (RpcLocator) to Disabled. One method to achieve the recommended configuration via GP: Set the following UI path to: Disabled.
Computer Configuration\Policies\Windows  Settings\Security  Settings\System Services\Remote Procedure Call (RPC) Locator.</t>
  </si>
  <si>
    <t>WIN8.1-120</t>
  </si>
  <si>
    <t>Set Routing and Remote Access (Remote Access) to Disabled</t>
  </si>
  <si>
    <t>This service's main purpose is to provide Windows router functionality - this is not an appropriate use of workstations in an enterprise managed environment.</t>
  </si>
  <si>
    <t xml:space="preserve">Navigate to the UI Path articulated in the Remediation section and confirm it is set as prescribed. This group policy setting is backed by the following registry location:
HKEY_LOCAL_MACHINE\SYSTEM\CurrentControlSet\Services\RemoteAccess:Start
</t>
  </si>
  <si>
    <t>The security setting Routing and Remote Access (RemoteAccess) has been set to disabled.</t>
  </si>
  <si>
    <t>The security setting Routing and Remote Access (RemoteAccess) has not been set to disabled.</t>
  </si>
  <si>
    <t>5.22</t>
  </si>
  <si>
    <t>To establish the recommended configuration via GP, set the following UI path to: `Disabled`.
Computer Configuration\Policies\Windows Settings\Security Settings\System Services\Routing and Remote Access.</t>
  </si>
  <si>
    <t>The computer will not be able to be configured as a Windows router between different connections.</t>
  </si>
  <si>
    <t xml:space="preserve"> Set Routing and Remote Access (RemoteAccess) to Disabled. One method to achieve the recommended configuration via GP: Set the following UI path to: Disabled.
Computer Configuration\Policies\Windows  Settings\Security  Settings\System Services\Routing and Remote Access.</t>
  </si>
  <si>
    <t>WIN8.1-121</t>
  </si>
  <si>
    <t>Set Simple TCP/IP Services (simptcp) to Disabled or Not Installed</t>
  </si>
  <si>
    <t>The Simple TCP/IP Services have very little purpose in a modern enterprise environment - allowing them might increase exposure and risk for attack.</t>
  </si>
  <si>
    <t xml:space="preserve">Navigate to the UI Path articulated in the Remediation section and confirm it is set as prescribed. This group policy setting is backed by the following registry location:
HKEY_LOCAL_MACHINE\SYSTEM\CurrentControlSet\Services\simptcp:Start
</t>
  </si>
  <si>
    <t>The security setting Simple TCP/IP Services (simptcp) has been set to disabled or not installed.</t>
  </si>
  <si>
    <t>The security setting Simple TCP/IP Services (simptcp) has not been set to disabled or not installed.</t>
  </si>
  <si>
    <t>5.24</t>
  </si>
  <si>
    <t>To establish the recommended configuration via GP, set the following UI path to: `Disabled` or ensure the service is not installed.
Computer Configuration\Policies\Windows Settings\Security Settings\System Services\Simple TCP/IP Services.</t>
  </si>
  <si>
    <t>The Simple TCP/IP services (Character Generator, Daytime, Discard, Echo and Quote of the Day) will not be available.</t>
  </si>
  <si>
    <t xml:space="preserve"> Set Simple TCP/IP Services (simptcp) to Disabled or Not Installed. One method to achieve the recommended configuration via GP: Set the following UI path to: Disabled or ensure the service is not installed.
Computer Configuration\Policies\Windows  Settings\Security  Settings\System Services\Simple TCP/IP Services.</t>
  </si>
  <si>
    <t>WIN8.1-122</t>
  </si>
  <si>
    <t>Set SSDP Discovery (SSDPSRV) to Disabled</t>
  </si>
  <si>
    <t>Universal Plug n Play (UPnP) is a real security risk - it allows automatic discovery and attachment to network devices. Notes that UPnP is different than regular Plug n Play (PnP). Workstations should not be advertising their services (or automatically discovering and connecting to networked services) in a security-conscious enterprise managed environment.</t>
  </si>
  <si>
    <t xml:space="preserve">Navigate to the UI Path articulated in the Remediation section and confirm it is set as prescribed. This group policy setting is backed by the following registry location:
HKEY_LOCAL_MACHINE\SYSTEM\CurrentControlSet\Services\SSDPSRV:Start
</t>
  </si>
  <si>
    <t>The security setting SSDP Discovery (SSDPSRV) has been set to disabled.</t>
  </si>
  <si>
    <t>The security setting SSDP Discovery (SSDPSRV) has not been set to disabled.</t>
  </si>
  <si>
    <t>5.26</t>
  </si>
  <si>
    <t>To establish the recommended configuration via GP, set the following UI path to: `Disabled`.
Computer Configuration\Policies\Windows Settings\Security Settings\System Services\SSDP Discovery.</t>
  </si>
  <si>
    <t>SSDP-based devices will not be discovered.</t>
  </si>
  <si>
    <t xml:space="preserve"> Set SSDP Discovery (SSDPSRV) to Disabled. One method to achieve the recommended configuration via GP: Set the following UI path to: Disabled.
Computer Configuration\Policies\Windows  Settings\Security  Settings\System Services\SSDP Discovery.</t>
  </si>
  <si>
    <t>WIN8.1-123</t>
  </si>
  <si>
    <t>Set Telnet (TlntSvr) to Disabled or Not Installed</t>
  </si>
  <si>
    <t>Hosting a Telnet server (especially a non-secure Telnet server) from a workstation is an increased security risk, as the attack surface of that workstation is then greatly increased.
**Note:** This security concern applies to _any_ Telnet server application installed on a workstation, not just the one supplied with Windows.</t>
  </si>
  <si>
    <t xml:space="preserve">Navigate to the UI Path articulated in the Remediation section and confirm it is set as prescribed. This group policy setting is backed by the following registry location:
HKEY_LOCAL_MACHINE\SYSTEM\CurrentControlSet\Services\TlntSvr:Start
</t>
  </si>
  <si>
    <t>The Telnet (TlntSvr) has been disabled or uninstalled.</t>
  </si>
  <si>
    <t>The Telnet (TlntSvr) has not been disabled or uninstalled.</t>
  </si>
  <si>
    <t>5.27</t>
  </si>
  <si>
    <t>To establish the recommended configuration via GP, set the following UI path to: `Disabled` or ensure the service is not installed.
Computer Configuration\Policies\Windows Settings\Security Settings\System Services\Telnet.</t>
  </si>
  <si>
    <t>Remote user Telnet access will not be available.</t>
  </si>
  <si>
    <t xml:space="preserve"> Set Telnet (TlntSvr) to Disabled or Not Installed. One method to achieve the recommended configuration via GP: Set the following UI path to: Disabled or ensure the service is not installed.
Computer Configuration\Policies\Windows  Settings\Security  Settings\System Services\Telnet.</t>
  </si>
  <si>
    <t>WIN8.1-124</t>
  </si>
  <si>
    <t>Set UPnP Device Host (upnphost) to Disabled</t>
  </si>
  <si>
    <t xml:space="preserve">Navigate to the UI Path articulated in the Remediation section and confirm it is set as prescribed. This group policy setting is backed by the following registry location:
HKEY_LOCAL_MACHINE\SYSTEM\CurrentControlSet\Services\upnphost:Start
</t>
  </si>
  <si>
    <t>The security setting UPnP Device Host (upnphost) has been set to disabled.</t>
  </si>
  <si>
    <t>The security setting UPnP Device Host (upnphost) has not been set to disabled.</t>
  </si>
  <si>
    <t>5.28</t>
  </si>
  <si>
    <t>To establish the recommended configuration via GP, set the following UI path to: `Disabled`.
Computer Configuration\Policies\Windows Settings\Security Settings\System Services\UPnP Device Host.</t>
  </si>
  <si>
    <t>Any hosted UPnP devices will stop functioning and no additional hosted devices can be added.</t>
  </si>
  <si>
    <t xml:space="preserve"> Set UPnP Device Host (upnphost) to Disabled. One method to achieve the recommended configuration via GP: Set the following UI path to: Disabled.
Computer Configuration\Policies\Windows  Settings\Security  Settings\System Services\UPnP Device Host.</t>
  </si>
  <si>
    <t>WIN8.1-125</t>
  </si>
  <si>
    <t>Set Web Management Service (WMSvc) to Disabled or Not Installed</t>
  </si>
  <si>
    <t>Remote web administration of IIS on a workstation is an increased security risk, as the attack surface of that workstation is then greatly increased. If proper security mitigations are not followed, the chance of successful attack increases significantly.</t>
  </si>
  <si>
    <t xml:space="preserve">Navigate to the UI Path articulated in the Remediation section and confirm it is set as prescribed. This group policy setting is backed by the following registry location:
HKEY_LOCAL_MACHINE\SYSTEM\CurrentControlSet\Services\WMSvc:Start
</t>
  </si>
  <si>
    <t>The security setting Web Management Service (WMSvc)  has been set to disabled or not installed.</t>
  </si>
  <si>
    <t>The security setting Web Management Service (WMSvc)  has not been set to disabled or not installed.</t>
  </si>
  <si>
    <t>5.29</t>
  </si>
  <si>
    <t>To establish the recommended configuration via GP, set the following UI path to: `Disabled` or ensure the service is not installed.
Computer Configuration\Policies\Windows Settings\Security Settings\System Services\Web Management Service.</t>
  </si>
  <si>
    <t>Remote web-based management of IIS will not be available.</t>
  </si>
  <si>
    <t xml:space="preserve"> Set Web Management Service (WMSvc) to Disabled or Not Installed. One method to achieve the recommended configuration via GP: Set the following UI path to: Disabled or ensure the service is not installed.
Computer Configuration\Policies\Windows  Settings\Security  Settings\System Services\Web Management Service.</t>
  </si>
  <si>
    <t>WIN8.1-126</t>
  </si>
  <si>
    <t>Set Windows Media Player Network Sharing Service (WMPNetworkSvc) to Disabled or Not Installed</t>
  </si>
  <si>
    <t>Network sharing of media from Media Player has no place in an enterprise managed environment.</t>
  </si>
  <si>
    <t xml:space="preserve">Navigate to the UI Path articulated in the Remediation section and confirm it is set as prescribed. This group policy setting is backed by the following registry location:
HKEY_LOCAL_MACHINE\SYSTEM\CurrentControlSet\Services\WMPNetworkSvc:Start
</t>
  </si>
  <si>
    <t>The security setting Windows Media Player Network Sharing Service (WMPNetworkSvc) has been set to disabled or not installed.</t>
  </si>
  <si>
    <t>The security setting Windows Media Player Network Sharing Service (WMPNetworkSvc) has not been set to disabled or not installed.</t>
  </si>
  <si>
    <t>5.32</t>
  </si>
  <si>
    <t>To establish the recommended configuration via GP, set the following UI path to: `Disabled`.
Computer Configuration\Policies\Windows Settings\Security Settings\System Services\Windows Media Player Network Sharing Service.</t>
  </si>
  <si>
    <t>Windows Media Player libraries will not be shared over the network to other devices and systems.</t>
  </si>
  <si>
    <t xml:space="preserve"> Set Windows Media Player Network Sharing Service (WMPNetworkSvc) to Disabled or Not Installed. One method to achieve the recommended configuration via GP: Set the following UI path to: Disabled.
Computer Configuration\Policies\Windows  Settings\Security  Settings\System Services\Windows Media Player Network Sharing Service.</t>
  </si>
  <si>
    <t>WIN8.1-127</t>
  </si>
  <si>
    <t>Set WinHTTP Web Proxy Auto-Discovery Service (WinHttpAutoProxySvc) to Disabled</t>
  </si>
  <si>
    <t>This service is primarily needed to support Web Proxy Auto-Discovery (WPAD), which is an auto-proxy discovery mechanism that is poorly designed, as it causes an excessive amount of unnecessary DNS traffic on the network, and exposes the computer to Man-In-The-Middle (MITM) risks. If an organization depends on HTTP proxy configuration, it is recommended that other client configuration mechanisms be used instead, such as Group Policy.</t>
  </si>
  <si>
    <t xml:space="preserve">Navigate to the UI Path articulated in the Remediation section and confirm it is set as prescribed. This group policy setting is backed by the following registry location:
HKEY_LOCAL_MACHINE\SYSTEM\CurrentControlSet\Services\WinHttpAutoProxySvc:Start
</t>
  </si>
  <si>
    <t>The WinHTTP Web Proxy Auto-Discovery Service (WinHttpAutoProxySvc) has been set to disabled.</t>
  </si>
  <si>
    <t>The WinHTTP Web Proxy Auto-Discovery Service (WinHttpAutoProxySvc) has not been set to disabled.</t>
  </si>
  <si>
    <t>5.34</t>
  </si>
  <si>
    <t>To establish the recommended configuration via GP, set the following UI path to: `Disabled`.
Computer Configuration\Policies\Windows Settings\Security Settings\System Services\WinHTTP Web Proxy Auto-Discovery Service.</t>
  </si>
  <si>
    <t>WPAD will cease to function for automatic HTTP proxy routing, which may prevent Internet connectivity for workstations in organizations that currently use WPAD. Microsoft also cautions that some software that uses the network stack may have a functional dependency on this service, so it is advised that you test disabling this service on a representation of user workstations and applications before disabling it across the entire organization.</t>
  </si>
  <si>
    <t xml:space="preserve"> Set WinHTTP Web Proxy Auto-Discovery Service (WinHttpAutoProxySvc) to Disabled. One method to achieve the recommended configuration via GP: Set the following UI path to: Disabled.
Computer Configuration\Policies\Windows  Settings\Security  Settings\System Services\WinHTTP Web Proxy Auto-Discovery Service.</t>
  </si>
  <si>
    <t>WIN8.1-128</t>
  </si>
  <si>
    <t>Set World Wide Web Publishing Service (W3SVC) to Disabled or Not Installed</t>
  </si>
  <si>
    <t xml:space="preserve">Navigate to the UI Path articulated in the Remediation section and confirm it is set as prescribed. This group policy setting is backed by the following registry location:
HKEY_LOCAL_MACHINE\SYSTEM\CurrentControlSet\Services\W3SVC:Start
</t>
  </si>
  <si>
    <t>The security setting World Wide Web Publishing Service (W3SVC)  has been set to disabled or not installed.</t>
  </si>
  <si>
    <t>The security setting World Wide Web Publishing Service (W3SVC)  has not been set to disabled or not installed.</t>
  </si>
  <si>
    <t>5.35</t>
  </si>
  <si>
    <t>To establish the recommended configuration via GP, set the following UI path to: `Disabled` or ensure the service is not installed.
Computer Configuration\Policies\Windows Settings\Security Settings\System Services\World Wide Web Publishing Service.</t>
  </si>
  <si>
    <t>IIS Web Services will not function.</t>
  </si>
  <si>
    <t xml:space="preserve"> Set World Wide Web Publishing Service (W3SVC) to Disabled or Not Installed. One method to achieve the recommended configuration via GP: Set the following UI path to: Disabled or ensure the service is not installed.
Computer Configuration\Policies\Windows  Settings\Security  Settings\System Services\World Wide Web Publishing Service.</t>
  </si>
  <si>
    <t>WIN8.1-129</t>
  </si>
  <si>
    <t xml:space="preserve">Navigate to the UI Path articulated in the Remediation section and confirm it is set as prescribed. This group policy setting is backed by the following registry location:
HKEY_LOCAL_MACHINE\SOFTWARE\Policies\Microsoft\WindowsFirewall\DomainProfile:EnableFirewall
</t>
  </si>
  <si>
    <t>HAC62: Host-based firewall is not configured according to industry standard best practice.</t>
  </si>
  <si>
    <t>9.1</t>
  </si>
  <si>
    <t>9.1.1</t>
  </si>
  <si>
    <t xml:space="preserve">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
</t>
  </si>
  <si>
    <t>CCE-33160-3</t>
  </si>
  <si>
    <t xml:space="preserve"> Set Windows Firewall: Domain: Firewall state to On (recommended).One method to achieve the recommended configuration via GP: Set the following UI path to On (recommended):
Computer Configuration\Policies\Windows  Settings\Security  Settings\Windows Firewall with Advanced Security\Windows Firewall with Advanced Security\Windows Firewall Properties\Domain Profile\Firewall state
</t>
  </si>
  <si>
    <t>WIN8.1-130</t>
  </si>
  <si>
    <t>Set Windows Firewall: Domain: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</si>
  <si>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HKEY_LOCAL_MACHINE\SOFTWARE\Policies\Microsoft\WindowsFirewall\DomainProfile:DefaultInboundAction
</t>
  </si>
  <si>
    <t>The security setting Windows Firewall: Domain: Inbound connections is set to Block (default).</t>
  </si>
  <si>
    <t>The security setting Windows Firewall: Domain: Inbound connections is not set to Block (default).</t>
  </si>
  <si>
    <t>9.1.2</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</si>
  <si>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</si>
  <si>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CCE-33063-9</t>
  </si>
  <si>
    <t xml:space="preserve"> Set Windows Firewall: Domain: Inbound connections to Block (default).One method to achieve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</si>
  <si>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WIN8.1-131</t>
  </si>
  <si>
    <t xml:space="preserve">Navigate to the UI Path articulated in the Remediation section and confirm it is set as prescribed. This group policy setting is backed by the following registry location:
HKEY_LOCAL_MACHINE\SOFTWARE\Policies\Microsoft\WindowsFirewall\DomainProfile:DefaultOutboundAction
</t>
  </si>
  <si>
    <t>9.1.3</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</si>
  <si>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</si>
  <si>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CCE-33098-5</t>
  </si>
  <si>
    <t xml:space="preserve"> Set Windows Firewall: Domain: Outbound connections to Allow (default).One method to achieve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</si>
  <si>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WIN8.1-132</t>
  </si>
  <si>
    <t>Set Windows Firewall: Domain: Settings: Display a notification to No</t>
  </si>
  <si>
    <t>Firewall notifications can be complex and may confuse the end users, who would not be able to address the alert.</t>
  </si>
  <si>
    <t xml:space="preserve">Navigate to the UI Path articulated in the Remediation section and confirm it is set as prescribed. This group policy setting is backed by the following registry location:
HKEY_LOCAL_MACHINE\SOFTWARE\Policies\Microsoft\WindowsFirewall\DomainProfile:DisableNotifications
</t>
  </si>
  <si>
    <t>The security setting Windows Firewall: Domain: Display a notification is set to No.</t>
  </si>
  <si>
    <t>The security setting Windows Firewall: Domain: Display a notification is not set to No.</t>
  </si>
  <si>
    <t>9.1.4</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</si>
  <si>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</si>
  <si>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Windows Firewall will not display a notification when a program is blocked from receiving inbound connections.</t>
  </si>
  <si>
    <t>CCE-33062-1</t>
  </si>
  <si>
    <t xml:space="preserve"> Set Windows Firewall: Domain:  Settings: Display a notification to No. One method to achieve the recommended configuration via GP: Set the following UI path to No:
Computer Configuration\Policies\Windows  Settings\Security  Settings\Windows Firewall with Advanced Security\Windows Firewall with Advanced Security\Windows Firewall Properties\Domain Profile\ Settings Customize\Display a notification.</t>
  </si>
  <si>
    <t>WIN8.1-133</t>
  </si>
  <si>
    <t>Set Windows Firewall: Domain: Logging: Name to %SYSTEMROOT%\System32\logfiles\firewall\domainfw.log</t>
  </si>
  <si>
    <t>If events are not recorded it may be difficult or impossible to determine the root cause of system problems or the unauthorized activities of malicious users.</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</si>
  <si>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HKEY_LOCAL_MACHINE\SOFTWARE\Policies\Microsoft\WindowsFirewall\DomainProfile\Logging:LogFilePath
</t>
  </si>
  <si>
    <t>The security setting Windows Firewall: Domain: Logging: Name is not set to %SYSTEMROOT%&gt;System32&gt;logfiles&gt;firewall&gt;domainfw.log.</t>
  </si>
  <si>
    <t>9.1.5</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</si>
  <si>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</si>
  <si>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CCE-34176-8</t>
  </si>
  <si>
    <t xml:space="preserve"> Set Windows Firewall: Domain: Logging: Name to %SYSTEMROOT%\System32\logfiles\firewall\domainfw.log. One method to achieve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</si>
  <si>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WIN8.1-134</t>
  </si>
  <si>
    <t>Set Windows Firewall: Domain: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</si>
  <si>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HKEY_LOCAL_MACHINE\SOFTWARE\Policies\Microsoft\WindowsFirewall\DomainProfile\Logging:LogFileSize
</t>
  </si>
  <si>
    <t>The security setting Windows Firewall: Domain: Logging: Size limit (KB) is set to 16,384 KB or greater .</t>
  </si>
  <si>
    <t>The security setting Windows Firewall: Domain: Logging: Size limit (KB) is not set to 16,384 KB or greater .</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</si>
  <si>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</si>
  <si>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</si>
  <si>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The log file size will be limited to the specified size, old events will be overwritten by newer ones when the limit is reached.</t>
  </si>
  <si>
    <t>CCE-35083-5</t>
  </si>
  <si>
    <t xml:space="preserve"> Set Windows Firewall: Domain: Logging: Size limit (KB) to 16,384 KB or greater. One method to achieve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</si>
  <si>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WIN8.1-135</t>
  </si>
  <si>
    <t xml:space="preserve">Navigate to the UI Path articulated in the Remediation section and confirm it is set as prescribed. This group policy setting is backed by the following registry location:
HKEY_LOCAL_MACHINE\SOFTWARE\Policies\Microsoft\WindowsFirewall\DomainProfile\Logging:LogDroppedPackets
</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</si>
  <si>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</si>
  <si>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</si>
  <si>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Information about dropped packets will be recorded in the firewall log file.</t>
  </si>
  <si>
    <t>CCE-35252-6</t>
  </si>
  <si>
    <t xml:space="preserve"> Set Windows Firewall: Domain: Logging: Log dropped packets to Yes. One method to achieve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</si>
  <si>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WIN8.1-136</t>
  </si>
  <si>
    <t xml:space="preserve">Navigate to the UI Path articulated in the Remediation section and confirm it is set as prescribed. This group policy setting is backed by the following registry location:
HKEY_LOCAL_MACHINE\SOFTWARE\Policies\Microsoft\WindowsFirewall\DomainProfile\Logging:LogSuccessfulConnections
</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</si>
  <si>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</si>
  <si>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</si>
  <si>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Information about successful connections will be recorded in the firewall log file.</t>
  </si>
  <si>
    <t>CCE-35306-0</t>
  </si>
  <si>
    <t xml:space="preserve"> Set Windows Firewall: Domain: Logging: Log successful connections to Yes. One method to achieve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</si>
  <si>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WIN8.1-137</t>
  </si>
  <si>
    <t xml:space="preserve">Navigate to the UI Path articulated in the Remediation section and confirm it is set as prescribed. This group policy setting is backed by the following registry location:
HKEY_LOCAL_MACHINE\SOFTWARE\Policies\Microsoft\WindowsFirewall\PrivateProfile:EnableFirewall
</t>
  </si>
  <si>
    <t>9.2</t>
  </si>
  <si>
    <t>9.2.1</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</si>
  <si>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</si>
  <si>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CCE-33066-2</t>
  </si>
  <si>
    <t xml:space="preserve"> Set Windows Firewall: Private: Firewall state to On (recommended).One method to achieve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</si>
  <si>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WIN8.1-138</t>
  </si>
  <si>
    <t>Set Windows Firewall: Private: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</si>
  <si>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HKEY_LOCAL_MACHINE\SOFTWARE\Policies\Microsoft\WindowsFirewall\PrivateProfile:DefaultInboundAction
</t>
  </si>
  <si>
    <t>The security setting Windows Firewall: Private: Inbound connections is set to Block (default).</t>
  </si>
  <si>
    <t>The security setting Windows Firewall: Private: Inbound connections is not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</si>
  <si>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</si>
  <si>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</si>
  <si>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CCE-33161-1</t>
  </si>
  <si>
    <t xml:space="preserve"> Set Windows Firewall: Private: Inbound connections to Block (default).One method to achieve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</si>
  <si>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WIN8.1-139</t>
  </si>
  <si>
    <t xml:space="preserve">Navigate to the UI Path articulated in the Remediation section and confirm it is set as prescribed. This group policy setting is backed by the following registry location:
HKEY_LOCAL_MACHINE\SOFTWARE\Policies\Microsoft\WindowsFirewall\PrivateProfile:DefaultOutboundAction
</t>
  </si>
  <si>
    <t>9.2.3</t>
  </si>
  <si>
    <t>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</si>
  <si>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CCE-33162-9</t>
  </si>
  <si>
    <t xml:space="preserve"> Set Windows Firewall: Private: Outbound connections to Allow (default).One method to achieve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</si>
  <si>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WIN8.1-140</t>
  </si>
  <si>
    <t>Set Windows Firewall: Private: Settings: Display a notification to No</t>
  </si>
  <si>
    <t xml:space="preserve">Navigate to the UI Path articulated in the Remediation section and confirm it is set as prescribed. This group policy setting is backed by the following registry location:
HKEY_LOCAL_MACHINE\SOFTWARE\Policies\Microsoft\WindowsFirewall\PrivateProfile:DisableNotifications
</t>
  </si>
  <si>
    <t>The security setting Windows Firewall: Private: Display a notification is set to No.</t>
  </si>
  <si>
    <t>The security setting Windows Firewall: Private: Display a notification is not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</si>
  <si>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</si>
  <si>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</si>
  <si>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CCE-33065-4</t>
  </si>
  <si>
    <t xml:space="preserve"> Set Windows Firewall: Private:  Settings: Display a notification to No. One method to achieve the recommended configuration via GP: Set the following UI path to No:
Computer Configuration\Policies\Windows  Settings\Security  Settings\Windows Firewall with Advanced Security\Windows Firewall with Advanced Security\Windows Firewall Properties\Private Profile\ Settings Customize\Display a notification.</t>
  </si>
  <si>
    <t>WIN8.1-141</t>
  </si>
  <si>
    <t>Set Windows Firewall: Private: Logging: Name to %SYSTEMROOT%\System32\logfiles\firewall\privatefw.log</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</si>
  <si>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HKEY_LOCAL_MACHINE\SOFTWARE\Policies\Microsoft\WindowsFirewall\PrivateProfile\Logging:LogFilePath
</t>
  </si>
  <si>
    <t>The security setting Windows Firewall: Private: Logging: Name is not set to %SYSTEMROOT%&gt;System32&gt;logfiles&gt;firewall&gt;privatefw.log.</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</si>
  <si>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</si>
  <si>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</si>
  <si>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CCE-33437-5</t>
  </si>
  <si>
    <t xml:space="preserve"> Set Windows Firewall: Private: Logging: Name to %SYSTEMROOT%\System32\logfiles\firewall\privatefw.log. One method to achieve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</si>
  <si>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WIN8.1-142</t>
  </si>
  <si>
    <t>Set Windows Firewall: Private: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</si>
  <si>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HKEY_LOCAL_MACHINE\SOFTWARE\Policies\Microsoft\WindowsFirewall\PrivateProfile\Logging:LogFileSize
</t>
  </si>
  <si>
    <t>The security setting Windows Firewall: Private: Logging: Size limit (KB) is set to 16,384 KB or greater.</t>
  </si>
  <si>
    <t>The security setting Windows Firewall: Private: Logging: Size limit (KB) is not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</si>
  <si>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</si>
  <si>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</si>
  <si>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CCE-34356-6</t>
  </si>
  <si>
    <t xml:space="preserve"> Set Windows Firewall: Private: Logging: Size limit (KB) to 16,384 KB or greater. One method to achieve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</si>
  <si>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WIN8.1-143</t>
  </si>
  <si>
    <t xml:space="preserve">Navigate to the UI Path articulated in the Remediation section and confirm it is set as prescribed. This group policy setting is backed by the following registry location:
HKEY_LOCAL_MACHINE\SOFTWARE\Policies\Microsoft\WindowsFirewall\PrivateProfile\Logging:LogDroppedPackets
</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</si>
  <si>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</si>
  <si>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</si>
  <si>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CCE-33436-7</t>
  </si>
  <si>
    <t xml:space="preserve"> Set Windows Firewall: Private: Logging: Log dropped packets to Yes. One method to achieve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</si>
  <si>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WIN8.1-144</t>
  </si>
  <si>
    <t xml:space="preserve">Navigate to the UI Path articulated in the Remediation section and confirm it is set as prescribed. This group policy setting is backed by the following registry location:
HKEY_LOCAL_MACHINE\SOFTWARE\Policies\Microsoft\WindowsFirewall\PrivateProfile\Logging:LogSuccessfulConnections
</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</si>
  <si>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</si>
  <si>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</si>
  <si>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CCE-34177-6</t>
  </si>
  <si>
    <t xml:space="preserve"> Set Windows Firewall: Private: Logging: Log successful connections to Yes. One method to achieve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</si>
  <si>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WIN8.1-145</t>
  </si>
  <si>
    <t xml:space="preserve">Navigate to the UI Path articulated in the Remediation section and confirm it is set as prescribed. This group policy setting is backed by the following registry location:
HKEY_LOCAL_MACHINE\SOFTWARE\Policies\Microsoft\WindowsFirewall\PublicProfile:EnableFirewall
</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</si>
  <si>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</si>
  <si>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</si>
  <si>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</si>
  <si>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CCE-35703-8</t>
  </si>
  <si>
    <t xml:space="preserve"> Set Windows Firewall: Public: Firewall state to On (recommended).One method to achieve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</si>
  <si>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WIN8.1-146</t>
  </si>
  <si>
    <t>Set Windows Firewall: Public: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</si>
  <si>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HKEY_LOCAL_MACHINE\SOFTWARE\Policies\Microsoft\WindowsFirewall\PublicProfile:DefaultInboundAction
</t>
  </si>
  <si>
    <t>The security setting Windows Firewall: Public: Inbound connections is set to Block (default).</t>
  </si>
  <si>
    <t>The security setting Windows Firewall: Public: Inbound connections is not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</si>
  <si>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</si>
  <si>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</si>
  <si>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CCE-33069-6</t>
  </si>
  <si>
    <t xml:space="preserve"> Set Windows Firewall: Public: Inbound connections to Block (default).One method to achieve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</si>
  <si>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WIN8.1-147</t>
  </si>
  <si>
    <t xml:space="preserve">Navigate to the UI Path articulated in the Remediation section and confirm it is set as prescribed. This group policy setting is backed by the following registry location:
HKEY_LOCAL_MACHINE\SOFTWARE\Policies\Microsoft\WindowsFirewall\PublicProfile:DefaultOutboundAction
</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</si>
  <si>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</si>
  <si>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</si>
  <si>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CCE-33070-4</t>
  </si>
  <si>
    <t xml:space="preserve"> Set Windows Firewall: Public: Outbound connections to Allow (default).One method to achieve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</si>
  <si>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WIN8.1-148</t>
  </si>
  <si>
    <t>Set Windows Firewall: Public: Settings: Display a notification to No</t>
  </si>
  <si>
    <t xml:space="preserve">Navigate to the UI Path articulated in the Remediation section and confirm it is set as prescribed. This group policy setting is backed by the following registry location:
HKEY_LOCAL_MACHINE\SOFTWARE\Policies\Microsoft\WindowsFirewall\PublicProfile:DisableNotifications
</t>
  </si>
  <si>
    <t>The security setting Windows Firewall: Public: Display a notification is not set to No</t>
  </si>
  <si>
    <t>HCM48: Low-risk operating system settings are not configured securely</t>
  </si>
  <si>
    <t>9.3.4</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</si>
  <si>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</si>
  <si>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CCE-33068-8</t>
  </si>
  <si>
    <t xml:space="preserve"> Set Windows Firewall: Public:  Settings: Display a notification to No. One method to achieve the recommended configuration via GP: Set the following UI path to 'No':
Computer Configuration\Policies\Windows  Settings\Security  Settings\Windows Firewall with Advanced Security\Windows Firewall with Advanced Security\Windows Firewall Properties\Public Profile\ Settings Customize\Display a notification.</t>
  </si>
  <si>
    <t>WIN8.1-149</t>
  </si>
  <si>
    <t>Set Windows Firewall: Public: Settings: Apply local firewall rules to No</t>
  </si>
  <si>
    <t>When in the Public profile, there should be no special local firewall exceptions per computer. These settings should be managed by a centralized policy.</t>
  </si>
  <si>
    <t xml:space="preserve">Navigate to the UI Path articulated in the Remediation section and confirm it is set as prescribed. This group policy setting is backed by the following registry location:
HKEY_LOCAL_MACHINE\SOFTWARE\Policies\Microsoft\WindowsFirewall\PublicProfile:AllowLocalPolicyMerge
</t>
  </si>
  <si>
    <t>The security setting Windows Firewall: Public: Apply local firewall rules is set to No.</t>
  </si>
  <si>
    <t>The security setting Windows Firewall: Public: Apply local firewall rules is not set to No.</t>
  </si>
  <si>
    <t>9.3.5</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</si>
  <si>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</si>
  <si>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Administrators can still create firewall rules, but the rules will not be applied.</t>
  </si>
  <si>
    <t>CCE-35537-0</t>
  </si>
  <si>
    <t xml:space="preserve"> Set Windows Firewall: Public:  Settings: Apply local firewall rules to No. One method to achieve the recommended configuration via GP: Set the following UI path to No:
Computer Configuration\Policies\Windows  Settings\Security  Settings\Windows Firewall with Advanced Security\Windows Firewall with Advanced Security\Windows Firewall Properties\Public Profile\ Settings Customize\Apply local firewall rules.</t>
  </si>
  <si>
    <t>WIN8.1-150</t>
  </si>
  <si>
    <t>Set Windows Firewall: Public: Settings: Apply local connection security rules to No</t>
  </si>
  <si>
    <t xml:space="preserve">Navigate to the UI Path articulated in the Remediation section and confirm it is set as prescribed. This group policy setting is backed by the following registry location:
HKEY_LOCAL_MACHINE\SOFTWARE\Policies\Microsoft\WindowsFirewall\PublicProfile:AllowLocalIPsecPolicyMerge
</t>
  </si>
  <si>
    <t>9.3.6</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</si>
  <si>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</si>
  <si>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Administrators can still create local connection security rules, but the rules will not be applied.</t>
  </si>
  <si>
    <t>CCE-33099-3</t>
  </si>
  <si>
    <t xml:space="preserve"> Set Windows Firewall: Public:  Settings: Apply local connection security rules to No. One method to achieve the recommended configuration via GP: Set the following UI path to No:
Computer Configuration\Policies\Windows  Settings\Security  Settings\Windows Firewall with Advanced Security\Windows Firewall with Advanced Security\Windows Firewall Properties\Public Profile\ Settings Customize\Apply local connection security rules.</t>
  </si>
  <si>
    <t>WIN8.1-151</t>
  </si>
  <si>
    <t>Set Windows Firewall: Public: Logging: Name to %SYSTEMROOT%\System32\logfiles\firewall\publicfw.log</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</si>
  <si>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HKEY_LOCAL_MACHINE\SOFTWARE\Policies\Microsoft\WindowsFirewall\PublicProfile\Logging:LogFilePath
</t>
  </si>
  <si>
    <t>The security setting Windows Firewall: Public: Logging: Name is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</si>
  <si>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</si>
  <si>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</si>
  <si>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CCE-35117-1</t>
  </si>
  <si>
    <t xml:space="preserve"> Set Windows Firewall: Public: Logging: Name to %SYSTEMROOT%\System32\logfiles\firewall\publicfw.log. One method to achieve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</si>
  <si>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WIN8.1-152</t>
  </si>
  <si>
    <t>Set Windows Firewall: Public: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</si>
  <si>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HKEY_LOCAL_MACHINE\SOFTWARE\Policies\Microsoft\WindowsFirewall\PublicProfile\Logging:LogFileSize
</t>
  </si>
  <si>
    <t>The security setting Windows Firewall: Public: Logging: Size limit (KB) is set to 16,384 KB or greater.</t>
  </si>
  <si>
    <t>The security setting Windows Firewall: Public: Logging: Size limit (KB) is not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</si>
  <si>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</si>
  <si>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</si>
  <si>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CCE-35421-7</t>
  </si>
  <si>
    <t xml:space="preserve"> Set Windows Firewall: Public: Logging: Size limit (KB) to 16,384 KB or greater. One method to achieve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</si>
  <si>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WIN8.1-153</t>
  </si>
  <si>
    <t xml:space="preserve">Navigate to the UI Path articulated in the Remediation section and confirm it is set as prescribed. This group policy setting is backed by the following registry location:
HKEY_LOCAL_MACHINE\SOFTWARE\Policies\Microsoft\WindowsFirewall\PublicProfile\Logging:LogDroppedPackets
</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</si>
  <si>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</si>
  <si>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</si>
  <si>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CCE-35116-3</t>
  </si>
  <si>
    <t xml:space="preserve"> Set Windows Firewall: Public: Logging: Log dropped packets to Yes. One method to achieve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</si>
  <si>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WIN8.1-154</t>
  </si>
  <si>
    <t xml:space="preserve">Navigate to the UI Path articulated in the Remediation section and confirm it is set as prescribed. This group policy setting is backed by the following registry location:
HKEY_LOCAL_MACHINE\SOFTWARE\Policies\Microsoft\WindowsFirewall\PublicProfile\Logging:LogSuccessfulConnections
</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</si>
  <si>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</si>
  <si>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</si>
  <si>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CCE-33734-5</t>
  </si>
  <si>
    <t xml:space="preserve"> Set Windows Firewall: Public: Logging: Log successful connections to Yes. One method to achieve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</si>
  <si>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WIN8.1-155</t>
  </si>
  <si>
    <t>Set Audit Credential Validation to Success and Failure</t>
  </si>
  <si>
    <t>Auditing these events may be useful when investigating a security incident.</t>
  </si>
  <si>
    <t>The security setting Audit Credential Validation is set to Success and Failure.</t>
  </si>
  <si>
    <t>The security setting Audit Credential Validation is not set to Success and Failure.</t>
  </si>
  <si>
    <t>17.1</t>
  </si>
  <si>
    <t>17.1.1</t>
  </si>
  <si>
    <t>To establish the recommended configuration via GP, set the following UI path to `Success and Failure`:
Computer Configuration\Policies\Windows Settings\Security Settings\Advanced Audit Policy Configuration\Audit Policies\Account Logon\Audit Credential Validation.</t>
  </si>
  <si>
    <t>CCE-35494-4</t>
  </si>
  <si>
    <t xml:space="preserve"> Set Audit Credential Validation to Success and Failure. One method to achieve the recommended configuration via GP: Set the following UI path to Success and Failure:
Computer Configuration\Policies\Windows  Settings\Security  Settings\Advanced Audit Policy Configuration\Audit Policies\Account Logon\Audit Credential Validation.</t>
  </si>
  <si>
    <t>WIN8.1-156</t>
  </si>
  <si>
    <t>Set Audit Application Group Management to Success and Failure</t>
  </si>
  <si>
    <t>Auditing events in this category may be useful when investigating an incident.</t>
  </si>
  <si>
    <t>The security setting Audit Application Group Management is set to Success and Failure.</t>
  </si>
  <si>
    <t>The security setting Audit Application Group Management is not set to Success and Failure.</t>
  </si>
  <si>
    <t>17.2</t>
  </si>
  <si>
    <t>17.2.1</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</si>
  <si>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</si>
  <si>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CCE-32932-6</t>
  </si>
  <si>
    <t>Set Audit Application Group Management to Success and Failure. One method to achieve the recommended configuration via GP: Set the following UI path to Success and Failure:
Computer Configuration\Policies\Windows  Settings\Security  Settings\Advanced Audit Policy Configuration\Audit Policies\Account Management\Audit Application Group Management.</t>
  </si>
  <si>
    <t>WIN8.1-157</t>
  </si>
  <si>
    <t>Set Audit Computer Account Management to Success and Failure</t>
  </si>
  <si>
    <t>The security setting Audit Computer Account Management is set to Success and Failure.</t>
  </si>
  <si>
    <t>The security setting Audit Computer Account Management is not set to Success and Failure.</t>
  </si>
  <si>
    <t>17.2.2</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</si>
  <si>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</si>
  <si>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CCE-33410-2</t>
  </si>
  <si>
    <t>Set Audit Computer Account Management to Success and Failure. One method to achieve the recommended configuration via GP: Set the following UI path to Success and Failure:
Computer Configuration\Policies\Windows  Settings\Security  Settings\Advanced Audit Policy Configuration\Audit Policies\Account Management\Audit Computer Account Management.</t>
  </si>
  <si>
    <t>WIN8.1-158</t>
  </si>
  <si>
    <t>Set Audit Other Account Management Events to Success and Failure</t>
  </si>
  <si>
    <t>The security setting Audit Other Account Management Events is set to Success and Failure.</t>
  </si>
  <si>
    <t>The security setting Audit Other Account Management Events is not set to Success and Failure.</t>
  </si>
  <si>
    <t>17.2.3</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</si>
  <si>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</si>
  <si>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CCE-35497-7</t>
  </si>
  <si>
    <t>Set Audit Other Account Management Events to Success and Failure. One method to achieve the recommended configuration via GP: Set the following UI path to Success and Failure:
Computer Configuration\Policies\Windows  Settings\Security  Settings\Advanced Audit Policy Configuration\Audit Policies\Account Management\Audit Other Account Management Events.</t>
  </si>
  <si>
    <t>WIN8.1-159</t>
  </si>
  <si>
    <t>Set Audit Security Group Management to Success and Failure</t>
  </si>
  <si>
    <t>The security setting Audit Security Group Management is set to Success and Failure.</t>
  </si>
  <si>
    <t>The security setting Audit Security Group Management is not set to Success and Failure.</t>
  </si>
  <si>
    <t>17.2.4</t>
  </si>
  <si>
    <t>To establish the recommended configuration via GP, set the following UI path to `Success and Failure:`
Computer Configuration\Policies\Windows Settings\Security Settings\Advanced Audit Policy Configuration\Audit Policies\Account Management\Audit Security Group Management.</t>
  </si>
  <si>
    <t>CCE-35498-5</t>
  </si>
  <si>
    <t>Set Audit Security Group Management to Success and Failure. One method to achieve the recommended configuration via GP: Set the following UI path to Success and Failure:
Computer Configuration\Policies\Windows  Settings\Security  Settings\Advanced Audit Policy Configuration\Audit Policies\Account Management\Audit Security Group Management.</t>
  </si>
  <si>
    <t>WIN8.1-160</t>
  </si>
  <si>
    <t>Set Audit User Account Management to Success and Failure</t>
  </si>
  <si>
    <t>The security setting Audit User Account Management is set to Success and Failure.</t>
  </si>
  <si>
    <t>The security setting Audit User Account Management is not set to Success and Failure.</t>
  </si>
  <si>
    <t>17.2.5</t>
  </si>
  <si>
    <t>To establish the recommended configuration via GP, set the following UI path to `Success and Failure`:
Computer Configuration\Policies\Windows Settings\Security Settings\Advanced Audit Policy Configuration\Audit Policies\Account Management\Audit User Account Management.</t>
  </si>
  <si>
    <t>CCE-35499-3</t>
  </si>
  <si>
    <t>Set Audit User Account Management to Success and Failure. One method to achieve the recommended configuration via GP: Set the following UI path to Success and Failure:
Computer Configuration\Policies\Windows  Settings\Security  Settings\Advanced Audit Policy Configuration\Audit Policies\Account Management\Audit User Account Management.</t>
  </si>
  <si>
    <t>WIN8.1-161</t>
  </si>
  <si>
    <t>Set Audit Process Creation to Success</t>
  </si>
  <si>
    <t>The security setting Audit Process Creation is set to Success.</t>
  </si>
  <si>
    <t>The security setting Audit Process Creation is not set to Success.</t>
  </si>
  <si>
    <t>17.3</t>
  </si>
  <si>
    <t>17.3.1</t>
  </si>
  <si>
    <t>To establish the recommended configuration via GP, set the following UI path to `Success`:
Computer Configuration\Policies\Windows Settings\Security Settings\Advanced Audit Policy Configuration\Audit Policies\Detailed Tracking\Audit Process Creation.</t>
  </si>
  <si>
    <t>CCE-33040-7</t>
  </si>
  <si>
    <t>Set Audit Process Creation to Success. One method to achieve the recommended configuration via GP: Set the following UI path to Success:
Computer Configuration\Policies\Windows  Settings\Security  Settings\Advanced Audit Policy Configuration\Audit Policies\Detailed Tracking\Audit Process Creation.</t>
  </si>
  <si>
    <t>WIN8.1-162</t>
  </si>
  <si>
    <t>Set Audit Account Lockout to Success and Failure</t>
  </si>
  <si>
    <t>The security setting Audit Account Lockout is set to Success.</t>
  </si>
  <si>
    <t>The security setting Audit Account Lockout is not set to Success.</t>
  </si>
  <si>
    <t>17.5</t>
  </si>
  <si>
    <t>17.5.1</t>
  </si>
  <si>
    <t>To establish the recommended configuration via GP, set the following UI path to `Success and Failure`:
Computer Configuration\Policies\Windows Settings\Security Settings\Advanced Audit Policy Configuration\Audit Policies\Logon/Logoff\Audit Account Lockout.</t>
  </si>
  <si>
    <t>CCE-35504-0</t>
  </si>
  <si>
    <t>Set Audit Account Lockout to Success and Failure. One method to achieve the recommended configuration via GP: Set the following UI path to Success and Failure:
Computer Configuration\Policies\Windows  Settings\Security  Settings\Advanced Audit Policy Configuration\Audit Policies\Logon/Logoff\Audit Account Lockout.</t>
  </si>
  <si>
    <t>WIN8.1-163</t>
  </si>
  <si>
    <t>Set Audit Logoff to Success</t>
  </si>
  <si>
    <t>The security setting Audit Logoff is set to Success.</t>
  </si>
  <si>
    <t>The security setting Audit Logoff is not set to Success.</t>
  </si>
  <si>
    <t>17.5.2</t>
  </si>
  <si>
    <t>To establish the recommended configuration via GP, set the following UI path to `Success`:
Computer Configuration\Policies\Windows Settings\Security Settings\Advanced Audit Policy Configuration\Audit Policies\Logon/Logoff\Audit Logoff.</t>
  </si>
  <si>
    <t>CCE-35507-3</t>
  </si>
  <si>
    <t>Set Audit Logoff to Success. One method to achieve the recommended configuration via GP: Set the following UI path to Success:
Computer Configuration\Policies\Windows  Settings\Security  Settings\Advanced Audit Policy Configuration\Audit Policies\Logon/Logoff\Audit Logoff.</t>
  </si>
  <si>
    <t>WIN8.1-164</t>
  </si>
  <si>
    <t>Set Audit Logon to Success and Failure</t>
  </si>
  <si>
    <t>The security setting Audit Logon is set to Success and Failure.</t>
  </si>
  <si>
    <t>The security setting Audit Logon is not set to Success and Failure.</t>
  </si>
  <si>
    <t>17.5.3</t>
  </si>
  <si>
    <t>To establish the recommended configuration via GP, set the following UI path to `Success and Failure`:
Computer Configuration\Policies\Windows Settings\Security Settings\Advanced Audit Policy Configuration\Audit Policies\Logon/Logoff\Audit Logon.</t>
  </si>
  <si>
    <t>CCE-35508-1</t>
  </si>
  <si>
    <t>Set Audit Logon to Success and Failure. One method to achieve the recommended configuration via GP: Set the following UI path to Success and Failure:
Computer Configuration\Policies\Windows  Settings\Security  Settings\Advanced Audit Policy Configuration\Audit Policies\Logon/Logoff\Audit Logon.</t>
  </si>
  <si>
    <t>WIN8.1-165</t>
  </si>
  <si>
    <t>Set Audit Other Logon/Logoff Events to Success and Failure</t>
  </si>
  <si>
    <t>The security setting Audit Other Logon/Logoff Events is set to Success and Failure.</t>
  </si>
  <si>
    <t>The security setting Audit Other Logon/Logoff Events is not set to Success and Failure.</t>
  </si>
  <si>
    <t>17.5.4</t>
  </si>
  <si>
    <t>To establish the recommended configuration via GP, set the following UI path to `Success and Failure`:
Computer Configuration\Policies\Windows Settings\Security Settings\Advanced Audit Policy Configuration\Audit Policies\Logon/Logoff\Audit Other Logon/Logoff Events.</t>
  </si>
  <si>
    <t>CCE-35510-7</t>
  </si>
  <si>
    <t>Set Audit Other Logon/Logoff Events to Success and Failure. One method to achieve the recommended configuration via GP: Set the following UI path to Success and Failure:
Computer Configuration\Policies\Windows  Settings\Security  Settings\Advanced Audit Policy Configuration\Audit Policies\Logon/Logoff\Audit Other Logon/Logoff Events.</t>
  </si>
  <si>
    <t>WIN8.1-166</t>
  </si>
  <si>
    <t>Set Audit Special Logon to Success</t>
  </si>
  <si>
    <t>The security setting Audit Special Logon is set to Success.</t>
  </si>
  <si>
    <t xml:space="preserve">The security setting Audit Special Logon is not set to Success. </t>
  </si>
  <si>
    <t>17.5.5</t>
  </si>
  <si>
    <t>To establish the recommended configuration via GP, set the following UI path to `Success`:
Computer Configuration\Policies\Windows Settings\Security Settings\Advanced Audit Policy Configuration\Audit Policies\Logon/Logoff\Audit Special Logon.</t>
  </si>
  <si>
    <t>CCE-35511-5</t>
  </si>
  <si>
    <t>Set Audit Special Logon to Success. One method to achieve the recommended configuration via GP: Set the following UI path to Success:
Computer Configuration\Policies\Windows  Settings\Security  Settings\Advanced Audit Policy Configuration\Audit Policies\Logon/Logoff\Audit Special Logon.</t>
  </si>
  <si>
    <t>WIN8.1-167</t>
  </si>
  <si>
    <t>AU-12</t>
  </si>
  <si>
    <t>Audit Generation</t>
  </si>
  <si>
    <t>Set Audit File Share to Success and Failure</t>
  </si>
  <si>
    <t>In an enterprise managed environment, workstations should have limited file sharing activity, as file servers would normally handle the overall burden of file sharing activities. Any unusual file sharing activity on workstations may therefore be useful in an investigation of potentially malicious activity.</t>
  </si>
  <si>
    <t>The Audit File Share has been set to Success and Failure</t>
  </si>
  <si>
    <t>The Audit File Share has not been set to Success and Failure</t>
  </si>
  <si>
    <t>17.6</t>
  </si>
  <si>
    <t>17.6.1</t>
  </si>
  <si>
    <t>To establish the recommended configuration via GP, set the following UI path to `Success and Failure`:
Computer Configuration\Policies\Windows Settings\Security Settings\Advanced Audit Policy Configuration\Audit Policies\Object Access\Audit File Share.</t>
  </si>
  <si>
    <t>CCE-35399-5</t>
  </si>
  <si>
    <t>Set Audit File Share to Success and Failure. One method to achieve the recommended configuration via GP: Set the following UI path to Success and Failure:
Computer Configuration\Policies\Windows  Settings\Security  Settings\Advanced Audit Policy Configuration\Audit Policies\Object Access\Audit File Share.</t>
  </si>
  <si>
    <t>WIN8.1-168</t>
  </si>
  <si>
    <t>Set Audit Other Object Access Events to Success and Failure</t>
  </si>
  <si>
    <t>The unexpected creation of scheduled tasks and COM+ objects could potentially be an indication of malicious activity. Since these types of actions are generally low volume, it may be useful to capture them in the audit logs for use during an investigation.</t>
  </si>
  <si>
    <t>The Audit Other Object Access Events has been set to Success and Failure</t>
  </si>
  <si>
    <t>Audit Other Object Access Events has not been set to Success and Failure</t>
  </si>
  <si>
    <t>17.6.2</t>
  </si>
  <si>
    <t>To establish the recommended configuration via GP, set the following UI path to `Success and Failure`:
Computer Configuration\Policies\Windows Settings\Security Settings\Advanced Audit Policy Configuration\Audit Policies\Object Access\Audit Other Object Access Events.</t>
  </si>
  <si>
    <t>CCE-35518-0</t>
  </si>
  <si>
    <t>Set Audit Other Object Access Events to Success and Failure. One method to achieve the recommended configuration via GP: Set the following UI path to Success and Failure:
Computer Configuration\Policies\Windows  Settings\Security  Settings\Advanced Audit Policy Configuration\Audit Policies\Object Access\Audit Other Object Access Events.</t>
  </si>
  <si>
    <t>WIN8.1-169</t>
  </si>
  <si>
    <t>Set Audit Removable Storage to Success and Failure</t>
  </si>
  <si>
    <t>Auditing removable storage may be useful when investigating an incident. For example, if an individual is suspected of copying sensitive information onto a USB drive.</t>
  </si>
  <si>
    <t>The security setting Audit Removable Storage is set to Success and Failure.</t>
  </si>
  <si>
    <t>The security setting Audit Removable Storage is not set to Success and Failure.</t>
  </si>
  <si>
    <t>17.6.3</t>
  </si>
  <si>
    <t>To establish the recommended configuration via GP, set the following UI path to `Success and Failure`:
Computer Configuration\Policies\Windows Settings\Security Settings\Advanced Audit Policy Configuration\Audit Policies\Object Access\Audit Removable Storage.</t>
  </si>
  <si>
    <t>CCE-35520-6</t>
  </si>
  <si>
    <t>Set Audit Removable Storage to Success and Failure. One method to achieve the recommended configuration via GP: Set the following UI path to Success and Failure:
Computer Configuration\Policies\Windows  Settings\Security  Settings\Advanced Audit Policy Configuration\Audit Policies\Object Access\Audit Removable Storage.</t>
  </si>
  <si>
    <t>WIN8.1-170</t>
  </si>
  <si>
    <t>Set Audit  Policy Change to Success and Failure</t>
  </si>
  <si>
    <t>The security setting Audit  Policy Change is set to Success and Failure.</t>
  </si>
  <si>
    <t>The security setting Audit  Policy Change is not set to Success and Failure.</t>
  </si>
  <si>
    <t>17.7</t>
  </si>
  <si>
    <t>17.7.1</t>
  </si>
  <si>
    <t>To establish the recommended configuration via GP, set the following UI path to `Success and Failure`:
Computer Configuration\Policies\Windows Settings\Security Settings\Advanced Audit Policy Configuration\Audit Policies\Policy Change\Audit  Policy Change.</t>
  </si>
  <si>
    <t>CCE-35521-4</t>
  </si>
  <si>
    <t>Set Audit  Policy Change to Success and Failure. One method to achieve the recommended configuration via GP: Set the following UI path to Success and Failure:
Computer Configuration\Policies\Windows  Settings\Security  Settings\Advanced Audit Policy Configuration\Audit Policies\Policy Change\Audit  Policy Change.</t>
  </si>
  <si>
    <t>WIN8.1-171</t>
  </si>
  <si>
    <t>Set Audit Authentication Policy Change to Success</t>
  </si>
  <si>
    <t>The security setting Audit Authentication Policy Change is set to Success.</t>
  </si>
  <si>
    <t>The security setting Audit Authentication Policy Change is not set to Success.</t>
  </si>
  <si>
    <t>17.7.2</t>
  </si>
  <si>
    <t>To establish the recommended configuration via GP, set the following UI path to `Success`:
Computer Configuration\Policies\Windows Settings\Security Settings\Advanced Audit Policy Configuration\Audit Policies\Policy Change\Audit Authentication Policy Change.</t>
  </si>
  <si>
    <t>CCE-33091-0</t>
  </si>
  <si>
    <t>Set Audit Authentication Policy Change to Success. One method to achieve the recommended configuration via GP: Set the following UI path to Success:
Computer Configuration\Policies\Windows  Settings\Security  Settings\Advanced Audit Policy Configuration\Audit Policies\Policy Change\Audit Authentication Policy Change.</t>
  </si>
  <si>
    <t>WIN8.1-172</t>
  </si>
  <si>
    <t>Set Audit Authorization Policy Change to Success</t>
  </si>
  <si>
    <t>The Audit Authorization Policy Change has been set to include Success</t>
  </si>
  <si>
    <t>Audit Authorization Policy Change has not  been set to include Success</t>
  </si>
  <si>
    <t>17.7.3</t>
  </si>
  <si>
    <t>To establish the recommended configuration via GP, set the following UI path to `Success`:
Computer Configuration\Policies\Windows Settings\Security Settings\Advanced Audit Policy Configuration\Audit Policies\Policy Change\Audit Authorization Policy Change.</t>
  </si>
  <si>
    <t>CCE-33042-3</t>
  </si>
  <si>
    <t>Set Audit Authorization Policy Change to Success. One method to achieve the recommended configuration via GP: Set the following UI path to Success:
Computer Configuration\Policies\Windows  Settings\Security  Settings\Advanced Audit Policy Configuration\Audit Policies\Policy Change\Audit Authorization Policy Change.</t>
  </si>
  <si>
    <t>WIN8.1-173</t>
  </si>
  <si>
    <t>Set Audit Sensitive Privilege Use to Success and Failure</t>
  </si>
  <si>
    <t>The security setting Audit Sensitive Privilege Use is set to Success and Failure.</t>
  </si>
  <si>
    <t>The security setting Audit Sensitive Privilege Use is not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</si>
  <si>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</si>
  <si>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</si>
  <si>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</si>
  <si>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CCE-35524-8</t>
  </si>
  <si>
    <t>Set Audit Sensitive Privilege Use to Success and Failure. One method to achieve the recommended configuration via GP: Set the following UI path to Success and Failure:
Computer Configuration\Policies\Windows  Settings\Security  Settings\Advanced Audit Policy Configuration\Audit Policies\Privilege Use\Audit Sensitive Privilege Use.</t>
  </si>
  <si>
    <t>WIN8.1-174</t>
  </si>
  <si>
    <t>Set Audit IPsec Driver to Success and Failure</t>
  </si>
  <si>
    <t>The security setting Audit IPsec Driver is set to Success and Failure.</t>
  </si>
  <si>
    <t>The security setting Audit IPsec Driver is not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</si>
  <si>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</si>
  <si>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</si>
  <si>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</si>
  <si>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CCE-35525-5</t>
  </si>
  <si>
    <t>Set Audit IPsec Driver to Success and Failure. One method to achieve the recommended configuration via GP: Set the following UI path to Success and Failure:
Computer Configuration\Policies\Windows  Settings\Security  Settings\Advanced Audit Policy Configuration\Audit Policies\System\Audit IPsec Driver.</t>
  </si>
  <si>
    <t>WIN8.1-175</t>
  </si>
  <si>
    <t>Set Audit Other System Events to Success and Failure</t>
  </si>
  <si>
    <t>Capturing these audit events may be useful for identifying when the Windows Firewall is not performing as expected.</t>
  </si>
  <si>
    <t>The security setting Audit Other System Events is set to Success and Failure.</t>
  </si>
  <si>
    <t>The security setting Audit Other System Events is not set to Success and Failure.</t>
  </si>
  <si>
    <t>17.9.2</t>
  </si>
  <si>
    <t>To establish the recommended configuration via GP, set the following UI path to `Success and Failure`:
Computer Configuration\Policies\Windows Settings\Security Settings\Advanced Audit Policy Configuration\Audit Policies\System\Audit Other System Events.</t>
  </si>
  <si>
    <t>CCE-32936-7</t>
  </si>
  <si>
    <t>Set Audit Other System Events to Success and Failure. One method to achieve the recommended configuration via GP: Set the following UI path to Success and Failure:
Computer Configuration\Policies\Windows  Settings\Security  Settings\Advanced Audit Policy Configuration\Audit Policies\System\Audit Other System Events.</t>
  </si>
  <si>
    <t>WIN8.1-176</t>
  </si>
  <si>
    <t>Set Audit Security State Change to Success</t>
  </si>
  <si>
    <t>The security setting Audit Security State Change is set to Success.</t>
  </si>
  <si>
    <t>The security setting Audit Security State Change is not set to Success.</t>
  </si>
  <si>
    <t>17.9.3</t>
  </si>
  <si>
    <t>To establish the recommended configuration via GP, set the following UI path to `Success`:
Computer Configuration\Policies\Windows Settings\Security Settings\Advanced Audit Policy Configuration\Audit Policies\System\Audit Security State Change.</t>
  </si>
  <si>
    <t>CCE-33043-1</t>
  </si>
  <si>
    <t>Set Audit Security State Change to Success. One method to achieve the recommended configuration via GP: Set the following UI path to Success:
Computer Configuration\Policies\Windows  Settings\Security  Settings\Advanced Audit Policy Configuration\Audit Policies\System\Audit Security State Change.</t>
  </si>
  <si>
    <t>WIN8.1-177</t>
  </si>
  <si>
    <t>Set Audit Security System Extension to Success and Failure</t>
  </si>
  <si>
    <t>The security setting Audit Security System Extension is set to Success and Failure.</t>
  </si>
  <si>
    <t>The security setting Audit Security System Extension is not set to Success and Failure.</t>
  </si>
  <si>
    <t>17.9.4</t>
  </si>
  <si>
    <t>To establish the recommended configuration via GP, set the following UI path to `Success and Failure`:
Computer Configuration\Policies\Windows Settings\Security Settings\Advanced Audit Policy Configuration\Audit Policies\System\Audit Security System Extension.</t>
  </si>
  <si>
    <t>CCE-35526-3</t>
  </si>
  <si>
    <t>Set Audit Security System Extension to Success and Failure. One method to achieve the recommended configuration via GP: Set the following UI path to Success and Failure:
Computer Configuration\Policies\Windows  Settings\Security  Settings\Advanced Audit Policy Configuration\Audit Policies\System\Audit Security System Extension.</t>
  </si>
  <si>
    <t>WIN8.1-178</t>
  </si>
  <si>
    <t>Set Audit System Integrity to Success and Failure</t>
  </si>
  <si>
    <t>The security setting Audit System Integrity is set to Success and Failure.</t>
  </si>
  <si>
    <t>The security setting Audit System Integrity is not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</si>
  <si>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</si>
  <si>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</si>
  <si>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CCE-35527-1</t>
  </si>
  <si>
    <t>Set Audit System Integrity to Success and Failure. One method to achieve the recommended configuration via GP: Set the following UI path to Success and Failure:
Computer Configuration\Policies\Windows  Settings\Security  Settings\Advanced Audit Policy Configuration\Audit Policies\System\Audit System Integrity.</t>
  </si>
  <si>
    <t>WIN8.1-179</t>
  </si>
  <si>
    <t>Set Prevent enabling lock screen camera to Enabled</t>
  </si>
  <si>
    <t>Disabling the lock screen camera extends the protection afforded by the lock screen to camera features.</t>
  </si>
  <si>
    <t xml:space="preserve">Navigate to the UI Path articulated in the Remediation section and confirm it is set as prescribed. This group policy setting is backed by the following registry location:
HKEY_LOCAL_MACHINE\SOFTWARE\Policies\Microsoft\Windows\Personalization:NoLockScreenCamera
</t>
  </si>
  <si>
    <t>The security setting Prevent enabling lock screen camera is Enabled.</t>
  </si>
  <si>
    <t>The security setting Prevent enabling lock screen camera is not enabled.</t>
  </si>
  <si>
    <t>18.1.1</t>
  </si>
  <si>
    <t>18.1.1.1</t>
  </si>
  <si>
    <t>To establish the recommended configuration via GP, set the following UI path to `Enabled`:
Computer Configuration\Policies\Administrative Templates\Control Panel\Personalization\Prevent enabling lock screen camera.</t>
  </si>
  <si>
    <t>If you enable this setting, users will no longer be able to enable or disable lock screen camera access in PC Settings, and the camera cannot be invoked on the lock screen.</t>
  </si>
  <si>
    <t>CCE-35799-6</t>
  </si>
  <si>
    <t>Set Prevent enabling lock screen camera to Enabled. One method to achieve the recommended configuration via GP: Set the following UI path to Enabled:
Computer Configuration\Policies\Administrative Templates\Control Panel\Personalization\Prevent enabling lock screen camera.</t>
  </si>
  <si>
    <t>WIN8.1-180</t>
  </si>
  <si>
    <t>Set Prevent enabling lock screen slide show to Enabled</t>
  </si>
  <si>
    <t>Disabling the lock screen slide show extends the protection afforded by the lock screen to slide show contents.</t>
  </si>
  <si>
    <t xml:space="preserve">Navigate to the UI Path articulated in the Remediation section and confirm it is set as prescribed. This group policy setting is backed by the following registry location:
HKEY_LOCAL_MACHINE\SOFTWARE\Policies\Microsoft\Windows\Personalization:NoLockScreenSlideshow
</t>
  </si>
  <si>
    <t>The security setting Prevent enabling lock screen slide show is Enabled.</t>
  </si>
  <si>
    <t>The security setting Prevent enabling lock screen slide show is not enabled.</t>
  </si>
  <si>
    <t>18.1.1.2</t>
  </si>
  <si>
    <t>To establish the recommended configuration via GP, set the following UI path to `Enabled:`
Computer Configuration\Policies\Administrative Templates\Control Panel\Personalization\Prevent enabling lock screen slide show.</t>
  </si>
  <si>
    <t>If you enable this setting, users will no longer be able to modify slide show settings in PC Settings, and no slide show will ever start.</t>
  </si>
  <si>
    <t>CCE-35800-2</t>
  </si>
  <si>
    <t>Set Prevent enabling lock screen slide show to Enabled. One method to achieve the recommended configuration via GP: Set the following UI path to Enabled:
Computer Configuration\Policies\Administrative Templates\Control Panel\Personalization\Prevent enabling lock screen slide show.</t>
  </si>
  <si>
    <t>WIN8.1-181</t>
  </si>
  <si>
    <t>Set LAPS AdmPwd GPO Extension / CSE is installed</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</si>
  <si>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</si>
  <si>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 xml:space="preserve">The LAPS AdmPwd GPO Extension / CSE can be verified to be installed by the presence of the following registry value:
HKEY_LOCAL_MACHINE\SOFTWARE\Microsoft\Windows NT\CurrentVersion\Winlogon\GPExtensions\{D76B9641-3288-4f75-942D-087DE603E3EA}:DllName
</t>
  </si>
  <si>
    <t>The LAPS AdmPwd GPO Extension / CSE has been installed.</t>
  </si>
  <si>
    <t>The LAPS AdmPwd GPO Extension / CSE has not been installed.</t>
  </si>
  <si>
    <t>18.2</t>
  </si>
  <si>
    <t>18.2.1</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</si>
  <si>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</si>
  <si>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</si>
  <si>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</si>
  <si>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WIN8.1-182</t>
  </si>
  <si>
    <t>Set Do not allow password expiration time longer than required by policy to Enabled</t>
  </si>
  <si>
    <t xml:space="preserve">Navigate to the UI Path articulated in the Remediation section and confirm it is set as prescribed. This group policy setting is backed by the following registry location:
HKEY_LOCAL_MACHINE\SOFTWARE\Policies\Microsoft Services\AdmPwd:PwdExpirationProtectionEnabled
</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</si>
  <si>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</si>
  <si>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</si>
  <si>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</si>
  <si>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</si>
  <si>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Planned password expiration longer than password age dictated by "Password Settings" policy is NOT allowed.</t>
  </si>
  <si>
    <t>Set Do not allow password expiration time longer than required by policy to Enabled. One method to achieve the recommended configuration via GP: Set the following UI path to Enabled:
Computer Configuration\Policies\Administrative Templates\LAPS\Do not allow password expiration time longer than required by policy.</t>
  </si>
  <si>
    <t>WIN8.1-183</t>
  </si>
  <si>
    <t>Set Enable Local Admin Password Management to Enabled</t>
  </si>
  <si>
    <t xml:space="preserve">Navigate to the UI Path articulated in the Remediation section and confirm it is set as prescribed. This group policy setting is backed by the following registry location:
HKEY_LOCAL_MACHINE\SOFTWARE\Policies\Microsoft Services\AdmPwd:AdmPwdEnabled
</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</si>
  <si>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</si>
  <si>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</si>
  <si>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</si>
  <si>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</si>
  <si>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</si>
  <si>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Set Enable Local Admin Password Management to Enabled. One method to achieve the recommended configuration via GP: Set the following UI path to Enabled:
Computer Configuration\Policies\Administrative Templates\LAPS\Enable Local Admin Password Management.</t>
  </si>
  <si>
    <t>WIN8.1-184</t>
  </si>
  <si>
    <t>Set Password Settings: Password Complexity to Enabled: Large letters + small letters + numbers + special characters</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</si>
  <si>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</si>
  <si>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 xml:space="preserve">Complexity requirements have been enabled for passwords. </t>
  </si>
  <si>
    <t xml:space="preserve">Complexity requirements have not been enabled for passwords.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</si>
  <si>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</si>
  <si>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</si>
  <si>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LAPS-generated passwords will be required to contain large letters + small letters + numbers + special characters.</t>
  </si>
  <si>
    <t>Set Password  Settings: Password Complexity to Enabled: Large letters + small letters + numbers + special characters. One method to achieve the recommended configuration via GP: Set the following UI path to Enabled, and configure the Password Complexity option to Large letters + small letters + numbers + special characters:
Computer Configuration\Policies\Administrative Templates\LAPS\Password  Settings.</t>
  </si>
  <si>
    <t>WIN8.1-185</t>
  </si>
  <si>
    <t>Set Password Settings: Password Length to Enabled: 14 or more</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</si>
  <si>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</si>
  <si>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‘Password Settings: Password Length' has been set to '14 or more character(s).'</t>
  </si>
  <si>
    <t>The ‘Password Settings: Password Length' has not been set to '14 or more character(s).'</t>
  </si>
  <si>
    <t>Updated to 14 to meet IRS Requirements.</t>
  </si>
  <si>
    <t>18.2.5</t>
  </si>
  <si>
    <t>To establish the recommended configuration via GP, set the following UI path to `Enabled`, and configure the `Password Length` option to `14 or more`:
Computer Configuration\Policies\Administrative Templates\LAPS\Password Settings.</t>
  </si>
  <si>
    <t>LAPS-generated passwords will be required to have a length of 14 characters (or more, if selected).</t>
  </si>
  <si>
    <t>Set Password  Settings: Password Length to Enabled: 14 or more. One method to achieve the recommended configuration via GP: Set the following UI path to Enabled, and configure the Password Length option to 14 or more:
Computer Configuration\Policies\Administrative Templates\LAPS\Password  Settings.</t>
  </si>
  <si>
    <t>WIN8.1-186</t>
  </si>
  <si>
    <t>Set Password Settings: Password Age (Days) to Enabled: 30 or fewer</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</si>
  <si>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</si>
  <si>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</si>
  <si>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</si>
  <si>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</si>
  <si>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Settings.</t>
  </si>
  <si>
    <t>LAPS-generated passwords will be required to have a maximum age of 30 days (or fewer, if selected).</t>
  </si>
  <si>
    <t>Set Password  Settings: Password Age (Days) to Enabled: 30 or fewer. One method to achieve the recommended configuration via GP: Set the following UI path to Enabled, and configure the Password Age (Days) option to 30 or fewer:
Computer Configuration\Policies\Administrative Templates\LAPS\Password  Settings.</t>
  </si>
  <si>
    <t>WIN8.1-187</t>
  </si>
  <si>
    <t>Set Apply UAC restrictions to local accounts on network logons to Enabled</t>
  </si>
  <si>
    <t>Local accounts are at high risk for credential theft when the same account and password is configured on multiple systems. Ensuring this policy is Enabled significantly reduces that risk.</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</si>
  <si>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</si>
  <si>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The security setting Apply UAC restrictions to local accounts on network logons is Enabled.</t>
  </si>
  <si>
    <t>The security setting Apply UAC restrictions to local accounts on network logons is not enabled.</t>
  </si>
  <si>
    <t>18.3</t>
  </si>
  <si>
    <t>18.3.1</t>
  </si>
  <si>
    <t>To establish the recommended configuration via GP, set the following UI path to `Enabled`:
Computer Configuration\Policies\Administrative Templates\MS Security Guide\Apply UAC restrictions to local accounts on network logons.</t>
  </si>
  <si>
    <t>CCE-35486-0</t>
  </si>
  <si>
    <t>Set Apply UAC restrictions to local accounts on network logons to Enabled. One method to achieve the recommended configuration via GP: Set the following UI path to Enabled:
Computer Configuration\Policies\Administrative Templates\MS Security Guide\Apply UAC restrictions to local accounts on network logons.</t>
  </si>
  <si>
    <t>WIN8.1-188</t>
  </si>
  <si>
    <t>Set Configure SMB v1 client driver to Enabled: Disable driver</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</si>
  <si>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</si>
  <si>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 xml:space="preserve">Navigate to the UI Path articulated in the Remediation section and confirm it is set as prescribed. This group policy setting is backed by the following registry location:
HKEY_LOCAL_MACHINE\SYSTEM\CurrentControlSet\Services\mrxsmb10:Start
</t>
  </si>
  <si>
    <t xml:space="preserve">The 'Apply UAC restrictions to local accounts on network logons' option has been enabled. </t>
  </si>
  <si>
    <t xml:space="preserve">The Apply UAC restrictions to local accounts on network logons option has not been enabled. </t>
  </si>
  <si>
    <t>18.3.2</t>
  </si>
  <si>
    <t>To establish the recommended configuration via GP, set the following UI path to `Enabled: Disable driver`:
Computer Configuration\Policies\Administrative Templates\MS Security Guide\Configure SMB v1 client driver.</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</si>
  <si>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</si>
  <si>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One method to achieve the recommended configuration via GP: Set the following UI path to Enabled: Disable driver:
Computer Configuration\Policies\Administrative Templates\MS Security Guide\Configure SMB v1 client driver.</t>
  </si>
  <si>
    <t>WIN8.1-189</t>
  </si>
  <si>
    <t>Set Configure SMB v1 server to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</si>
  <si>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</si>
  <si>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client driver' has been set to disabled.</t>
  </si>
  <si>
    <t>The Configure SMB v1 client driver has not been set to disabled.</t>
  </si>
  <si>
    <t>18.3.3</t>
  </si>
  <si>
    <t>To establish the recommended configuration via GP, set the following UI path to `Disabled`:
Computer Configuration\Policies\Administrative Templates\MS Security Guide\Configure SMB v1 server.</t>
  </si>
  <si>
    <t>Set Configure SMB v1 server to Disabled. One method to achieve the recommended configuration via GP: Set the following UI path to Disabled:
Computer Configuration\Policies\Administrative Templates\MS Security Guide\Configure SMB v1 server.</t>
  </si>
  <si>
    <t>WIN8.1-190</t>
  </si>
  <si>
    <t>Set Enable Structured Exception Handling Overwrite Protection (SEHOP) to Enabled</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</si>
  <si>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</si>
  <si>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</si>
  <si>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</si>
  <si>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</si>
  <si>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18.3.4</t>
  </si>
  <si>
    <t>To establish the recommended configuration via GP, set the following UI path to `Enabled`:
Computer Configuration\Policies\Administrative Templates\MS Security Guide\Enable Structured Exception Handling Overwrite Protection (SEHOP).</t>
  </si>
  <si>
    <t>After you enable SEHOP, existing versions of Cygwin, Skype, and Armadillo-protected applications may not work correctly.</t>
  </si>
  <si>
    <t>Set Enable Structured Exception Handling Overwrite Protection (SEHOP) to Enabled. One method to achieve the recommended configuration via GP: Set the following UI path to Enabled:
Computer Configuration\Policies\Administrative Templates\MS Security Guide\Enable Structured Exception Handling Overwrite Protection (SEHOP).</t>
  </si>
  <si>
    <t>WIN8.1-191</t>
  </si>
  <si>
    <t>Set WDigest Authentication to Disabled</t>
  </si>
  <si>
    <t>Preventing the plaintext storage of credentials in memory may reduce opportunity for credential theft.</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</si>
  <si>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</si>
  <si>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security setting WDigest Authentication is Disabled.</t>
  </si>
  <si>
    <t>The security setting WDigest Authentication is not disabled.</t>
  </si>
  <si>
    <t>HPW21</t>
  </si>
  <si>
    <t>HPW21: Passwords are allowed to be stored unencrypted in config files</t>
  </si>
  <si>
    <t>18.3.5</t>
  </si>
  <si>
    <t>To establish the recommended configuration via GP, set the following UI path to `Disabled`:
Computer Configuration\Policies\Administrative Templates\MS Security Guide\WDigest Authentication (disabling may require KB2871997).</t>
  </si>
  <si>
    <t>None - this is also the default configuration for Windows 8.1 and newer.</t>
  </si>
  <si>
    <t>CCE-35815-0</t>
  </si>
  <si>
    <t>Set WDigest Authentication to Disabled. One method to achieve the recommended configuration via GP: Set the following UI path to Disabled:
Computer Configuration\Policies\Administrative Templates\MS Security Guide\WDigest Authentication (disabling may require KB2871997).</t>
  </si>
  <si>
    <t>WIN8.1-192</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</si>
  <si>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</si>
  <si>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The setting MSS: (AutoAdminLogon) Enable Automatic Logon (not recommended) is disabled</t>
  </si>
  <si>
    <t>The setting MSS: (AutoAdminLogon) Enable Automatic Logon (not recommended) is not disabled.</t>
  </si>
  <si>
    <t>HCM45: System configuration provides additional attack surface
HAC29: Access to system functionality without identification and authentication</t>
  </si>
  <si>
    <t>18.4</t>
  </si>
  <si>
    <t>18.4.1</t>
  </si>
  <si>
    <t>To establish the recommended configuration via GP, set the following UI path to `Disabled`:
Computer Configuration\Policies\Administrative Templates\MSS (Legacy)\MSS: (AutoAdminLogon) Enable Automatic Logon (not recommended).</t>
  </si>
  <si>
    <t>CCE-35438-1</t>
  </si>
  <si>
    <t>Set MSS: (AutoAdminLogon) Enable Automatic Logon (not recommended) to Disabled. One method to achieve the recommended configuration via GP: Set the following UI path to Disabled:
Computer Configuration\Policies\Administrative Templates\MSS (Legacy)\MSS: (AutoAdminLogon) Enable Automatic Logon (not recommended).</t>
  </si>
  <si>
    <t>WIN8.1-193</t>
  </si>
  <si>
    <t>Set MSS: (DisableIPSourceRouting IPv6) IP source routing protection level (protects against packet spoofing) to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</si>
  <si>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</si>
  <si>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setting MSS: (DisableIPSourceRouting IPv6) IP source routing protection level (protects against packet spoofing) is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</si>
  <si>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</si>
  <si>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</si>
  <si>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</si>
  <si>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All incoming source routed packets will be dropped.</t>
  </si>
  <si>
    <t>CCE-33790-7</t>
  </si>
  <si>
    <t>Set MSS: (DisableIPSourceRouting IPv6) IP source routing protection level (protects against packet spoofing) to Enabled: Highest protection, source routing is completely disabled. One method to achieve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</si>
  <si>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WIN8.1-194</t>
  </si>
  <si>
    <t>Set MSS: (DisableIPSourceRouting) IP source routing protection level (protects against packet spoofing) to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</si>
  <si>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</si>
  <si>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setting MSS: (DisableIPSourceRouting) IP source routing protection level (protects against packet spoofing) is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</si>
  <si>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</si>
  <si>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</si>
  <si>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</si>
  <si>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CCE-33816-0</t>
  </si>
  <si>
    <t>Set MSS: (DisableIPSourceRouting) IP source routing protection level (protects against packet spoofing) to Enabled: Highest protection, source routing is completely disabled. One method to achieve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</si>
  <si>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WIN8.1-195</t>
  </si>
  <si>
    <t>Set MSS: (EnableICMPRedirect) Allow ICMP redirects to override OSPF generated routes to Disabled</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</si>
  <si>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</si>
  <si>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</si>
  <si>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The setting MSS: (EnableICMPRedirect) Allow ICMP redirects to override OSPF generated routes is disabled</t>
  </si>
  <si>
    <t>The setting MSS: (EnableICMPRedirect) Allow ICMP redirects to override OSPF generated routes is not disabled.</t>
  </si>
  <si>
    <t>18.4.5</t>
  </si>
  <si>
    <t>To establish the recommended configuration via GP, set the following UI path to Disabled:
Computer Configuration\Policies\Administrative Templates\MSS (Legacy)\MSS: (EnableICMPRedirect) Allow ICMP redirects to override OSPF generated routes.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</si>
  <si>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</si>
  <si>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CCE-34597-5</t>
  </si>
  <si>
    <t>Set MSS: (EnableICMPRedirect) Allow ICMP redirects to override OSPF generated routes to Disabled. One method to achieve the recommended configuration via GP: Set the following UI path to Disabled:
Computer Configuration\Policies\Administrative Templates\MSS (Legacy)\MSS: (EnableICMPRedirect) Allow ICMP redirects to override OSPF generated routes.</t>
  </si>
  <si>
    <t>WIN8.1-196</t>
  </si>
  <si>
    <t>Set MSS: (NoNameReleaseOnDemand) Allow the computer to ignore NetBIOS name release requests except from WINS servers to Enabled</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</si>
  <si>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</si>
  <si>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</si>
  <si>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The setting MSS: (NoNameReleaseOnDemand) Allow the computer to ignore NetBIOS name release requests except from WINS servers is enabled</t>
  </si>
  <si>
    <t>The setting MSS: (NoNameReleaseOnDemand) Allow the computer to ignore NetBIOS name release requests except from WINS servers is not enabled.</t>
  </si>
  <si>
    <t>HIA1</t>
  </si>
  <si>
    <t>HIA1: Adequate device identification and authentication is not employed</t>
  </si>
  <si>
    <t>18.4.7</t>
  </si>
  <si>
    <t>To establish the recommended configuration via GP, set the following UI path to `Enabled`:
Computer Configuration\Policies\Administrative Templates\MSS (Legacy)\MSS: (NoNameReleaseOnDemand) Allow the computer to ignore NetBIOS name release requests except from WINS servers.</t>
  </si>
  <si>
    <t>CCE-35405-0</t>
  </si>
  <si>
    <t>Set MSS: (NoNameReleaseOnDemand) Allow the computer to ignore NetBIOS name release requests except from WINS servers to Enabled. One method to achieve the recommended configuration via GP: Set the following UI path to Enabled:
Computer Configuration\Policies\Administrative Templates\MSS (Legacy)\MSS: (NoNameReleaseOnDemand) Allow the computer to ignore NetBIOS name release requests except from WINS servers.</t>
  </si>
  <si>
    <t>WIN8.1-197</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</si>
  <si>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</si>
  <si>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The setting MSS: (SafeDllSearchMode) Enable Safe DLL search mode (recommended) is enabled</t>
  </si>
  <si>
    <t>The setting MSS: (SafeDllSearchMode) Enable Safe DLL search mode (recommended) is not enabled.</t>
  </si>
  <si>
    <t>18.4.9</t>
  </si>
  <si>
    <t>To establish the recommended configuration via GP, set the following UI path to `Enabled`:
Computer Configuration\Policies\Administrative Templates\MSS (Legacy)\MSS: (SafeDllSearchMode) Enable Safe DLL search mode (recommended).</t>
  </si>
  <si>
    <t>CCE-34022-4</t>
  </si>
  <si>
    <t>Set MSS: (SafeDllSearchMode) Enable Safe DLL search mode (recommended) to Enabled. One method to achieve the recommended configuration via GP: Set the following UI path to Enabled:
Computer Configuration\Policies\Administrative Templates\MSS (Legacy)\MSS: (SafeDllSearchMode) Enable Safe DLL search mode (recommended).</t>
  </si>
  <si>
    <t>WIN8.1-198</t>
  </si>
  <si>
    <t>Set MSS: (ScreenSaverGracePeriod) The time in seconds before the screen saver grace period expires (0 recommended) to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</si>
  <si>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</si>
  <si>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setting MSS: (ScreenSaverGracePeriod) The time in seconds before the screen saver grace period expires (0 recommended) is set to Enabled: 5 or fewer seconds</t>
  </si>
  <si>
    <t>The setting MSS: (ScreenSaverGracePeriod) The time in seconds before the screen saver grace period expires (0 recommended) is not set to Enabled: 5 or fewer seconds.</t>
  </si>
  <si>
    <t>18.4.10</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</si>
  <si>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</si>
  <si>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Users will have to enter their passwords to resume their console sessions as soon as the grace period ends after screen saver activation.</t>
  </si>
  <si>
    <t>CCE-34619-7</t>
  </si>
  <si>
    <t>Set MSS: (ScreenSaverGracePeriod) The time in seconds before the screen saver grace period expires (0 recommended) to Enabled: 5 or fewer seconds. One method to achieve the recommended configuration via GP: Set the following UI path to Enabled: 5 or fewer seconds:
Computer Configuration\Policies\Administrative Templates\MSS (Legacy)\MSS: (ScreenSaverGracePeriod) The time in seconds before the screen saver grace period expires (0 recommended).</t>
  </si>
  <si>
    <t>WIN8.1-199</t>
  </si>
  <si>
    <t>Set MSS: (WarningLevel) Percentage threshold for the security event log at which the system will generate a warning to Enabled: 90% or less</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</si>
  <si>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</si>
  <si>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setting MSS: (WarningLevel) Percentage threshold for the security event log at which the system will generate a warning is set to Enabled: 90% or less</t>
  </si>
  <si>
    <t>The setting MSS: (WarningLevel) Percentage threshold for the security event log at which the system will generate a warning is not set to Enabled: 90% or less.</t>
  </si>
  <si>
    <t>18.4.13</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</si>
  <si>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</si>
  <si>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An audit event will be generated when the Security log reaches the 90% percent full threshold (or whatever lower value may be set) unless the log is configured to overwrite events as needed.</t>
  </si>
  <si>
    <t>CCE-35406-8</t>
  </si>
  <si>
    <t>Set MSS: (WarningLevel) Percentage threshold for the security event log at which the system will generate a warning to Enabled: 90% or less. One method to achieve the recommended configuration via GP: Set the following UI path to Enabled: 90% or less:
Computer Configuration\Policies\Administrative Templates\MSS (Legacy)\MSS: (WarningLevel) Percentage threshold for the security event log at which the system will generate a warning.</t>
  </si>
  <si>
    <t>WIN8.1-200</t>
  </si>
  <si>
    <t>SC-21</t>
  </si>
  <si>
    <t>Secure Name / Address Resolution (Recursive or Caching Resolver)</t>
  </si>
  <si>
    <t>Set NetBIOS node type to P-node (Set NetBT Parameter NodeType to 0x2 (2))</t>
  </si>
  <si>
    <t>In order to help mitigate the risk of NetBIOS Name Service (NBT-NS) poisoning attacks, setting the node type to P-node will prevent the system from sending out NetBIOS broadcasts.</t>
  </si>
  <si>
    <t>Navigate to the Registry path articulated in the Remediation section and confirm it is set as prescribed.</t>
  </si>
  <si>
    <t>The NetBT Parameter NodeType option has been set to '0x2 (2)'.</t>
  </si>
  <si>
    <t>The NetBT Parameter NodeType option has not been set to 0x2 (2).</t>
  </si>
  <si>
    <t>18.5.4</t>
  </si>
  <si>
    <t>18.5.4.1</t>
  </si>
  <si>
    <t>To establish the recommended configuration, set the following Registry value to `0x2 (2) (DWORD)`: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</si>
  <si>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</si>
  <si>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Set NetBIOS node type to P-node ( Set NetBT Parameter NodeType to 0x2 (2)). To establish the recommended configuration,  Set the following Registry value to 0x2 (2) (DWORD):
HKEY_LOCAL_MACHINE\System\CurrentControl Set\Services\NetBT\Parameters:NodeType.</t>
  </si>
  <si>
    <t>WIN8.1-201</t>
  </si>
  <si>
    <t>Set Turn off multicast name resolution to Enabled</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</si>
  <si>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</si>
  <si>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 xml:space="preserve">Navigate to the UI Path articulated in the Remediation section and confirm it is set as prescribed. This group policy setting is backed by the following registry location:
HKEY_LOCAL_MACHINE\SOFTWARE\Policies\Microsoft\Windows NT\DNSClient:EnableMulticast
</t>
  </si>
  <si>
    <t xml:space="preserve">The 'Turn off multicast name resolution' option has been enabled. </t>
  </si>
  <si>
    <t xml:space="preserve">The 'Turn off multicast name resolution' option has not been enabled. </t>
  </si>
  <si>
    <t>18.5.4.2</t>
  </si>
  <si>
    <t>To establish the recommended configuration via GP, set the following UI path to `Enabled`:
Computer Configuration\Policies\Administrative Templates\Network\DNS Client\Turn off multicast name resolution.</t>
  </si>
  <si>
    <t>In the event DNS is unavailable a system will be unable to request it from other systems on the same subnet.</t>
  </si>
  <si>
    <t>CCE-34055-4</t>
  </si>
  <si>
    <t>Set Turn off multicast name resolution to Enabled. One method to achieve the recommended configuration via GP: Set the following UI path to Enabled:
Computer Configuration\Policies\Administrative Templates\Network\DNS Client\Turn off multicast name resolution.</t>
  </si>
  <si>
    <t>WIN8.1-202</t>
  </si>
  <si>
    <t>Set Prohibit installation and configuration of Network Bridge on your DNS domain network to Enabled</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</si>
  <si>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</si>
  <si>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</si>
  <si>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The setting Prohibit installation and configuration of Network Bridge on your DNS domain network is enabled</t>
  </si>
  <si>
    <t>The setting Prohibit installation and configuration of Network Bridge on your DNS domain network is not enabled.</t>
  </si>
  <si>
    <t>18.5.11</t>
  </si>
  <si>
    <t>18.5.11.2</t>
  </si>
  <si>
    <t>To establish the recommended configuration via GP, set the following UI path to `Enabled`:
Computer Configuration\Policies\Administrative Templates\Network\Network Connections\Prohibit installation and configuration of Network Bridge on your DNS domain network.</t>
  </si>
  <si>
    <t>Users cannot create or configure a Network Bridge.</t>
  </si>
  <si>
    <t>CCE-33107-4</t>
  </si>
  <si>
    <t>Set Prohibit installation and configuration of Network Bridge on your DNS domain network to Enabled. One method to achieve the recommended configuration via GP: Set the following UI path to Enabled:
Computer Configuration\Policies\Administrative Templates\Network\Network Connections\Prohibit installation and configuration of Network Bridge on your DNS domain network.</t>
  </si>
  <si>
    <t>WIN8.1-203</t>
  </si>
  <si>
    <t>Set Require domain users to elevate when setting a network's location to Enabled</t>
  </si>
  <si>
    <t>Allowing regular users to set a network location increases the risk and attack surface.</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</si>
  <si>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</si>
  <si>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setting Require domain users to elevate when setting a network's location is enabled</t>
  </si>
  <si>
    <t>The setting Require domain users to elevate when setting a network's location is not enabled.</t>
  </si>
  <si>
    <t>18.5.11.3</t>
  </si>
  <si>
    <t>To establish the recommended configuration via GP, set the following UI path to `Enabled`:
Computer Configuration\Policies\Administrative Templates\Network\Network Connections\Require domain users to elevate when setting a network's location.</t>
  </si>
  <si>
    <t>Domain users must elevate when setting a network's location.</t>
  </si>
  <si>
    <t>CCE-35554-5</t>
  </si>
  <si>
    <t>Set Require domain users to elevate when  Setting a network's location to Enabled. One method to achieve the recommended configuration via GP: Set the following UI path to Enabled:
Computer Configuration\Policies\Administrative Templates\Network\Network Connections\Require domain users to elevate when  Setting a network's location.</t>
  </si>
  <si>
    <t>WIN8.1-204</t>
  </si>
  <si>
    <t>Set Hardened UNC Paths to Enabled, with Require Mutual Authentication and Require Integrity set for all NETLOGON and SYSVOL shares</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</si>
  <si>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higher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</si>
  <si>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</si>
  <si>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setting Hardened UNC Paths is set to Enabled, with Require Mutual Authentication and Require Integrity set for all NETLOGON and SYSVOL shares</t>
  </si>
  <si>
    <t>The setting Hardened UNC Paths is not set to Enabled, with Require Mutual Authentication and Require Integrity is not set for all NETLOGON and SYSVOL shares.</t>
  </si>
  <si>
    <t>18.5.14</t>
  </si>
  <si>
    <t>18.5.14.1</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</si>
  <si>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</si>
  <si>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Windows only allows access to the specified UNC paths after fulfilling additional security requirements.</t>
  </si>
  <si>
    <t>Set Hardened UNC Paths to Enabled, with Require Mutual Authentication and Require Integrity  Set for all NETLOGON and SYSVOL shares. One method to achieve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</si>
  <si>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WIN8.1-205</t>
  </si>
  <si>
    <t>Set Minimize the number of simultaneous connections to the Internet or a Windows Domain to Enabled</t>
  </si>
  <si>
    <t>Blocking simultaneous connections can help prevent a user unknowingly allowing network traffic to flow between the Internet and the enterprise managed network.</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</si>
  <si>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</si>
  <si>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</si>
  <si>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</si>
  <si>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18.5.21</t>
  </si>
  <si>
    <t>18.5.21.1</t>
  </si>
  <si>
    <t>To establish the recommended configuration via GP, set the following UI path to `Enabled`:
Computer Configuration\Policies\Administrative Templates\Network\Windows Connection Manager\Minimize the number of simultaneous connections to the Internet or a Windows Domain.</t>
  </si>
  <si>
    <t>CCE-35242-7</t>
  </si>
  <si>
    <t>Set Minimize the number of simultaneous connections to the Internet or a Windows Domain to Enabled. One method to achieve the recommended configuration via GP: Set the following UI path to Enabled:
Computer Configuration\Policies\Administrative Templates\Network\Windows Connection Manager\Minimize the number of simultaneous connections to the Internet or a Windows Domain.</t>
  </si>
  <si>
    <t>WIN8.1-206</t>
  </si>
  <si>
    <t>Set Prohibit connection to non-domain networks when connected to domain authenticated network to Enabled</t>
  </si>
  <si>
    <t>The potential concern is that a user would unknowingly allow network traffic to flow between the insecure public network and the enterprise managed network.</t>
  </si>
  <si>
    <t xml:space="preserve">Navigate to the UI Path articulated in the Remediation section and confirm it is set as prescribed. This group policy setting is backed by the following registry location:
HKEY_LOCAL_MACHINE\SOFTWARE\Policies\Microsoft\Windows\WcmSvc\GroupPolicy:fBlockNonDomain
</t>
  </si>
  <si>
    <t>The setting Prohibit connection to non-domain networks when connected to domain authenticated network is enabled</t>
  </si>
  <si>
    <t>The setting Prohibit connection to non-domain networks when connected to domain authenticated network is not enabled.</t>
  </si>
  <si>
    <t>18.5.21.2</t>
  </si>
  <si>
    <t>To establish the recommended configuration via GP, set the following UI path to `Enabled`:
Computer Configuration\Policies\Administrative Templates\Network\Windows Connection Manager\Prohibit connection to non-domain networks when connected to domain authenticated network.</t>
  </si>
  <si>
    <t>The computer responds to automatic and manual network connection attempts based on the following circumstances:
_Automatic connection attempts_ - When the computer is already connected to a domain based network, all automatic connection attempts to non-domain networks are blocked. - When the computer is already connected to a non-domain based network, automatic connection attempts to domain based networks are blocked.
_Manual connection attempts_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t>
  </si>
  <si>
    <t>CCE-35375-5</t>
  </si>
  <si>
    <t>Set Prohibit connection to non-domain networks when connected to domain authenticated network to Enabled. One method to achieve the recommended configuration via GP: Set the following UI path to Enabled:
Computer Configuration\Policies\Administrative Templates\Network\Windows Connection Manager\Prohibit connection to non-domain networks when connected to domain authenticated network.</t>
  </si>
  <si>
    <t>WIN8.1-207</t>
  </si>
  <si>
    <t>Set Include command line in process creation events to Disabled</t>
  </si>
  <si>
    <t>When this policy setting is enabled, any user who has read access to the security events can read the command-line arguments for any successfully created process. Command-line arguments may contain sensitive or private information such as passwords or user data.</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</si>
  <si>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</si>
  <si>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The setting Include command line in process creation events is disabled</t>
  </si>
  <si>
    <t>The setting Include command line in process creation events is not disabled.</t>
  </si>
  <si>
    <t>18.8.3</t>
  </si>
  <si>
    <t>18.8.3.1</t>
  </si>
  <si>
    <t>To establish the recommended configuration via GP, set the following UI path to `Disabled`:
Computer Configuration\Policies\Administrative Templates\System\Audit Process Creation\Include command line in process creation events.</t>
  </si>
  <si>
    <t>CCE-35802-8</t>
  </si>
  <si>
    <t xml:space="preserve"> Set Include command line in process creation events to Disabled. One method to achieve the recommended configuration via GP: Set the following UI path to Disabled:
Computer Configuration\Policies\Administrative Templates\System\Audit Process Creation\Include command line in process creation events.</t>
  </si>
  <si>
    <t>WIN8.1-208</t>
  </si>
  <si>
    <t>Set Remote host allows delegation of non-exportable credentials to Enabled</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</si>
  <si>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</si>
  <si>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</si>
  <si>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Remote host allows delegation of non-exportable credentials' has been set to enabled.</t>
  </si>
  <si>
    <t>Remote host allows delegation of non-exportable credentials has not been set to enabled.</t>
  </si>
  <si>
    <t>18.8.4</t>
  </si>
  <si>
    <t>18.8.4.1</t>
  </si>
  <si>
    <t>To establish the recommended configuration via GP, set the following UI path to `Enabled`:
Computer Configuration\Policies\Administrative Templates\System\Credentials Delegation\Remote host allows delegation of non-exportable credentials.</t>
  </si>
  <si>
    <t>The host will support the _Restricted Admin Mode_ and _Windows Defender Remote Credential Guard_ features.</t>
  </si>
  <si>
    <t xml:space="preserve"> Set Remote host allows delegation of non-exportable credentials to Enabled. One method to achieve the recommended configuration via GP: Set the following UI path to Enabled:
Computer Configuration\Policies\Administrative Templates\System\Credentials Delegation\Remote host allows delegation of non-exportable credentials.</t>
  </si>
  <si>
    <t>WIN8.1-209</t>
  </si>
  <si>
    <t>Set Boot-Start Driver Initialization Policy to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</si>
  <si>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</si>
  <si>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security setting Boot-Start Driver Initialization Policy is set to Enabled: Good, unknown and bad but critical.</t>
  </si>
  <si>
    <t>The security setting Boot-Start Driver Initialization Policy is not set to Enabled:Good, unknown and bad but critical.</t>
  </si>
  <si>
    <t>18.8.14</t>
  </si>
  <si>
    <t>18.8.14.1</t>
  </si>
  <si>
    <t>To establish the recommended configuration via GP, set the following UI path to `Enabled:` `Good, unknown and bad but critical:`
Computer Configuration\Policies\Administrative Templates\System\Early Launch Antimalware\Boot-Start Driver Initialization Policy.</t>
  </si>
  <si>
    <t>CCE-33231-2</t>
  </si>
  <si>
    <t>Set Boot-Start Driver Initialization Policy to Enabled: Good, unknown and bad but critical. One method to achieve the recommended configuration via GP: Set the following UI path to Enabled: Good, unknown and bad but critical:
Computer Configuration\Policies\Administrative Templates\System\Early Launch Antimalware\Boot-Start Driver Initialization Policy.</t>
  </si>
  <si>
    <t>WIN8.1-210</t>
  </si>
  <si>
    <t>Set Configure registry policy processing: Do not apply during periodic background processing to Enabled: FALSE</t>
  </si>
  <si>
    <t>Setting this option to false (unchecked) will ensure that domain policy changes take effect more quickly, as compared to waiting until the next user logon or system restart.</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</si>
  <si>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</si>
  <si>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security setting Configure registry policy processing: Do not apply during periodic background processing is set to False.</t>
  </si>
  <si>
    <t>The security setting Configure registry policy processing: Do not apply during periodic background processing is not set to False.</t>
  </si>
  <si>
    <t>18.8.21</t>
  </si>
  <si>
    <t>18.8.21.2</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</si>
  <si>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</si>
  <si>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CCE-35384-7</t>
  </si>
  <si>
    <t>Set Configure registry policy processing: Do not apply during periodic background processing to Enabled: FALSE. One method to achieve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</si>
  <si>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WIN8.1-211</t>
  </si>
  <si>
    <t>Set Configure registry policy processing: Process even if the Group Policy objects have not changed to Enabled: TRUE</t>
  </si>
  <si>
    <t>Setting this option to true (checked) will ensure unauthorized changes that might have been configured locally are forced to match the domain-based Group Policy settings again.</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</si>
  <si>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</si>
  <si>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security setting Configure registry policy processing: Process even if the Group Policy objects have not changed is set to True.</t>
  </si>
  <si>
    <t>The security setting Configure registry policy processing: Process even if the Group Policy objects have not changed is not set to True.</t>
  </si>
  <si>
    <t>18.8.21.3</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</si>
  <si>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</si>
  <si>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Group Policies will be reapplied even if they have not been changed, which could have a slight impact on performance.</t>
  </si>
  <si>
    <t>Set Configure registry policy processing: Process even if the Group Policy objects have not changed to Enabled: TRUE. One method to achieve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</si>
  <si>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WIN8.1-212</t>
  </si>
  <si>
    <t>Set Turn off background refresh of Group Policy to Disabled</t>
  </si>
  <si>
    <t>This setting ensures that group policy changes take effect more quickly, as compared to waiting until the next user logon or system restart.</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</si>
  <si>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</si>
  <si>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The setting 'turn off background refresh of Group Policy is disabled</t>
  </si>
  <si>
    <t>The setting 'turn off background refresh of Group Policy is not disabled.</t>
  </si>
  <si>
    <t>18.8.21.4</t>
  </si>
  <si>
    <t>To establish the recommended configuration via GP, set the following UI path to `Disabled`:
Computer Configuration\Policies\Administrative Templates\System\Group Policy\Turn off background refresh of Group Policy.</t>
  </si>
  <si>
    <t>CCE-35776-4</t>
  </si>
  <si>
    <t>Set Turn off background refresh of Group Policy to Disabled. One method to achieve the recommended configuration via GP: Set the following UI path to Disabled:
Computer Configuration\Policies\Administrative Templates\System\Group Policy\Turn off background refresh of Group Policy.</t>
  </si>
  <si>
    <t>WIN8.1-213</t>
  </si>
  <si>
    <t>IA-3</t>
  </si>
  <si>
    <t>Device Identification and Authentication</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</si>
  <si>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</si>
  <si>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security setting Turn off downloading of print drivers over HTTP is Enabled.</t>
  </si>
  <si>
    <t>18.8.22.1</t>
  </si>
  <si>
    <t>18.8.22.1.2</t>
  </si>
  <si>
    <t>To establish the recommended configuration via GP, set the following UI path to `Enabled`:
Computer Configuration\Policies\Administrative Templates\System\Internet Communication Management\Internet Communication settings\Turn off downloading of print drivers over HTTP.</t>
  </si>
  <si>
    <t>Print drivers cannot be downloaded over HTTP.
**Note:** This policy setting does not prevent the client computer from printing to printers on the intranet or the Internet over HTTP. It only prohibits downloading drivers that are not already installed locally.</t>
  </si>
  <si>
    <t>CCE-35781-4</t>
  </si>
  <si>
    <t>Set Turn off downloading of print drivers over HTTP to Enabled. One method to achieve the recommended configuration via GP: Set the following UI path to Enabled:
Computer Configuration\Policies\Administrative Templates\System\Internet Communication Management\Internet Communication  Settings\Turn off downloading of print drivers over HTTP.</t>
  </si>
  <si>
    <t>WIN8.1-214</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</si>
  <si>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</si>
  <si>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security setting Turn off Internet download for Web publishing and online ordering wizards is Enabled.</t>
  </si>
  <si>
    <t>18.8.22.1.6</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</si>
  <si>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</si>
  <si>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Windows is prevented from downloading providers; only the service providers cached in the local registry are displayed.</t>
  </si>
  <si>
    <t>CCE-33143-9</t>
  </si>
  <si>
    <t>Set Turn off Internet download for Web publishing and online ordering wizards to Enabled. One method to achieve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</si>
  <si>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WIN8.1-215</t>
  </si>
  <si>
    <t>Information that is transmitted over HTTP through this capability is not protected and can be intercepted by malicious users. For this reason, it is not often used in enterprise managed environments.</t>
  </si>
  <si>
    <t xml:space="preserve">Navigate to the UI Path articulated in the Remediation section and confirm it is set as prescribed. This group policy setting is backed by the following registry location:
HKEY_LOCAL_MACHINE\SOFTWARE\Policies\Microsoft\Windows NT\Printers:DisableHTTPPrinting
</t>
  </si>
  <si>
    <t>The security setting Turn off printing over HTTP is Enabled.</t>
  </si>
  <si>
    <t>18.8.22.1.7</t>
  </si>
  <si>
    <t>To establish the recommended configuration via GP, set the following UI path to `Enabled`:
Computer Configuration\Policies\Administrative Templates\System\Internet Communication Management\Internet Communication settings\Turn off printing over HTTP.</t>
  </si>
  <si>
    <t>The client computer will not be able to print to Internet printers over HTTP.
**Note:** This policy setting affects the client side of Internet printing only. Regardless of how it is configured, a computer could act as an Internet Printing server and make its shared printers available through HTTP.</t>
  </si>
  <si>
    <t>CCE-33783-2</t>
  </si>
  <si>
    <t>Set Turn off printing over HTTP to Enabled. One method to achieve the recommended configuration via GP: Set the following UI path to Enabled:
Computer Configuration\Policies\Administrative Templates\System\Internet Communication Management\Internet Communication  Settings\Turn off printing over HTTP.</t>
  </si>
  <si>
    <t>WIN8.1-216</t>
  </si>
  <si>
    <t>Set Do not display network selection UI to Enabled</t>
  </si>
  <si>
    <t>An unauthorized user could disconnect the PC from the network or can connect the PC to other available networks without signing into Windows.</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</si>
  <si>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</si>
  <si>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The security setting Do not display network selection UI is Enabled.</t>
  </si>
  <si>
    <t>The security setting Do not display network selection UI is not enabled.</t>
  </si>
  <si>
    <t>18.8.27</t>
  </si>
  <si>
    <t>18.8.27.1</t>
  </si>
  <si>
    <t>To establish the recommended configuration via GP, set the following UI path to `Enabled`:
Computer Configuration\Policies\Administrative Templates\System\Logon\Do not display network selection UI.</t>
  </si>
  <si>
    <t>The PC's network connectivity state cannot be changed without signing into Windows.</t>
  </si>
  <si>
    <t>CCE-33822-8</t>
  </si>
  <si>
    <t>Set Do not display network selection UI to Enabled. One method to achieve the recommended configuration via GP: Set the following UI path to Enabled:
Computer Configuration\Policies\Administrative Templates\System\Logon\Do not display network selection UI.</t>
  </si>
  <si>
    <t>WIN8.1-217</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</si>
  <si>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</si>
  <si>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The security setting Do not enumerate connected users on domain-joined computers is Enabled.</t>
  </si>
  <si>
    <t>18.8.27.2</t>
  </si>
  <si>
    <t>To establish the recommended configuration via GP, set the following UI path to `Enabled`:
Computer Configuration\Policies\Administrative Templates\System\Logon\Do not enumerate connected users on domain-joined computers.</t>
  </si>
  <si>
    <t>The Logon UI will not enumerate any connected users on domain-joined computers.</t>
  </si>
  <si>
    <t>CCE-35207-0</t>
  </si>
  <si>
    <t>Set Do not enumerate connected users on domain-joined computers to Enabled. One method to achieve the recommended configuration via GP: Set the following UI path to Enabled:
Computer Configuration\Policies\Administrative Templates\System\Logon\Do not enumerate connected users on domain-joined computers.</t>
  </si>
  <si>
    <t>WIN8.1-218</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</si>
  <si>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</si>
  <si>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The security setting Enumerate local users on domain-joined computers is Disabled.</t>
  </si>
  <si>
    <t>18.8.27.3</t>
  </si>
  <si>
    <t>To establish the recommended configuration via GP, set the following UI path to `Disabled`:
Computer Configuration\Policies\Administrative Templates\System\Logon\Enumerate local users on domain-joined computers.</t>
  </si>
  <si>
    <t>CCE-34838-3</t>
  </si>
  <si>
    <t>Set Enumerate local users on domain-joined computers to Disabled. One method to achieve the recommended configuration via GP: Set the following UI path to Disabled:
Computer Configuration\Policies\Administrative Templates\System\Logon\Enumerate local users on domain-joined computers.</t>
  </si>
  <si>
    <t>WIN8.1-219</t>
  </si>
  <si>
    <t>Set Turn off app notifications on the lock screen to Enabled</t>
  </si>
  <si>
    <t>App notifications might display sensitive business or personal data.</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</si>
  <si>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</si>
  <si>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The setting 'turn off app notifications on the lock screen is enabled</t>
  </si>
  <si>
    <t>The setting 'turn off app notifications on the lock screen is not enabled.</t>
  </si>
  <si>
    <t>18.8.27.4</t>
  </si>
  <si>
    <t>To establish the recommended configuration via GP, set the following UI path to `Enabled:`
Computer Configuration\Policies\Administrative Templates\System\Logon\Turn off app notifications on the lock screen.</t>
  </si>
  <si>
    <t>No app notifications are displayed on the lock screen.</t>
  </si>
  <si>
    <t>CCE-34837-5</t>
  </si>
  <si>
    <t>Set Turn off app notifications on the lock screen to Enabled. One method to achieve the recommended configuration via GP: Set the following UI path to Enabled:
Computer Configuration\Policies\Administrative Templates\System\Logon\Turn off app notifications on the lock screen.</t>
  </si>
  <si>
    <t>WIN8.1-220</t>
  </si>
  <si>
    <t>Set Turn off picture password sign-in to Enabled</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</si>
  <si>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</si>
  <si>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</si>
  <si>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</si>
  <si>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</si>
  <si>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18.8.27.5</t>
  </si>
  <si>
    <t>To establish the recommended configuration via GP, set the following UI path to `Enabled`:
Computer Configuration\Policies\Administrative Templates\System\Logon\Turn off picture password sign-in.</t>
  </si>
  <si>
    <t>Users will not be able to set up or sign in with a picture password.</t>
  </si>
  <si>
    <t>CCE-35291-4</t>
  </si>
  <si>
    <t>Set Turn off picture password sign-in to Enabled. One method to achieve the recommended configuration via GP: Set the following UI path to Enabled:
Computer Configuration\Policies\Administrative Templates\System\Logon\Turn off picture password sign-in.</t>
  </si>
  <si>
    <t>WIN8.1-221</t>
  </si>
  <si>
    <t>Set Turn on convenience PIN sign-in to Disabled</t>
  </si>
  <si>
    <t>A PIN is created from a much smaller selection of characters than a password, so in most cases a PIN will be much less robust than a password.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</si>
  <si>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</si>
  <si>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The security setting Turn on convenience PIN sign-in is Disabled.</t>
  </si>
  <si>
    <t>18.8.27.6</t>
  </si>
  <si>
    <t>To establish the recommended configuration via GP, set the following UI path to `Disabled`:
Computer Configuration\Policies\Administrative Templates\System\Logon\Turn on convenience PIN sign-in.</t>
  </si>
  <si>
    <t>CCE-35095-9</t>
  </si>
  <si>
    <t>Set Turn on convenience PIN sign-in to Disabled. One method to achieve the recommended configuration via GP: Set the following UI path to Disabled:
Computer Configuration\Policies\Administrative Templates\System\Logon\Turn on convenience PIN sign-in.</t>
  </si>
  <si>
    <t>WIN8.1-222</t>
  </si>
  <si>
    <t>Set Require a password when a computer wakes (on battery)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</si>
  <si>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</si>
  <si>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security setting Require a Password When a Computer Wakes (On Battery) is Enabled.</t>
  </si>
  <si>
    <t>18.8.33.6</t>
  </si>
  <si>
    <t>18.8.33.6.3</t>
  </si>
  <si>
    <t>To establish the recommended configuration via GP, set the following UI path to `Enabled`:
Computer Configuration\Policies\Administrative Templates\System\Power Management\Sleep Settings\Require a password when a computer wakes (on battery).</t>
  </si>
  <si>
    <t>CCE-33782-4</t>
  </si>
  <si>
    <t>Set Require a password when a computer wakes (on battery) to Enabled. One method to achieve the recommended configuration via GP: Set the following UI path to Enabled:
Computer Configuration\Policies\Administrative Templates\System\Power Management\Sleep  Settings\Require a password when a computer wakes (on battery).</t>
  </si>
  <si>
    <t>WIN8.1-223</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</si>
  <si>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</si>
  <si>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</si>
  <si>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security setting Require a Password When a Computer Wakes (Plugged In) is Enabled.</t>
  </si>
  <si>
    <t>18.8.33.6.4</t>
  </si>
  <si>
    <t>To establish the recommended configuration via GP, set the following UI path to `Enabled`:
Computer Configuration\Policies\Administrative Templates\System\Power Management\Sleep Settings\Require a password when a computer wakes (plugged in).</t>
  </si>
  <si>
    <t>CCE-35462-1</t>
  </si>
  <si>
    <t>Set Require a password when a computer wakes (plugged in) to Enabled. One method to achieve the recommended configuration via GP: Set the following UI path to Enabled:
Computer Configuration\Policies\Administrative Templates\System\Power Management\Sleep  Settings\Require a password when a computer wakes (plugged in).</t>
  </si>
  <si>
    <t>WIN8.1-224</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</si>
  <si>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</si>
  <si>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security setting Configure Offer Remote Assistance is Disabled.</t>
  </si>
  <si>
    <t>The security setting Configure Offer Remote Assistance is not disabled.</t>
  </si>
  <si>
    <t>18.8.35</t>
  </si>
  <si>
    <t>18.8.35.1</t>
  </si>
  <si>
    <t>To establish the recommended configuration via GP, set the following UI path to `Disabled`:
Computer Configuration\Policies\Administrative Templates\System\Remote Assistance\Configure Offer Remote Assistance.</t>
  </si>
  <si>
    <t>CCE-33801-2</t>
  </si>
  <si>
    <t>Set Configure Offer Remote Assistance to Disabled. One method to achieve the recommended configuration via GP: Set the following UI path to Disabled:
Computer Configuration\Policies\Administrative Templates\System\Remote Assistance\Configure Offer Remote Assistance.</t>
  </si>
  <si>
    <t>WIN8.1-225</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</si>
  <si>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</si>
  <si>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security setting Configure Solicited Remote Assistance is Disabled.</t>
  </si>
  <si>
    <t>18.8.35.2</t>
  </si>
  <si>
    <t>To establish the recommended configuration via GP, set the following UI path to `Disabled`:
Computer Configuration\Policies\Administrative Templates\System\Remote Assistance\Configure Solicited Remote Assistance.</t>
  </si>
  <si>
    <t>Users on this computer cannot use e-mail or file transfer to ask someone for help. Also, users cannot use instant messaging programs to allow connections to this computer.</t>
  </si>
  <si>
    <t>CCE-35331-8</t>
  </si>
  <si>
    <t>Set Configure Solicited Remote Assistance to Disabled. One method to achieve the recommended configuration via GP: Set the following UI path to Disabled:
Computer Configuration\Policies\Administrative Templates\System\Remote Assistance\Configure Solicited Remote Assistance.</t>
  </si>
  <si>
    <t>WIN8.1-226</t>
  </si>
  <si>
    <t>Set Enable RPC Endpoint Mapper Client Authentication to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</si>
  <si>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</si>
  <si>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security setting Enable RPC Endpoint Mapper Client Authentication is Enabled.</t>
  </si>
  <si>
    <t>The security setting Enable RPC Endpoint Mapper Client Authentication is not enabled.</t>
  </si>
  <si>
    <t>18.8.36</t>
  </si>
  <si>
    <t>18.8.36.1</t>
  </si>
  <si>
    <t>To establish the recommended configuration via GP, set the following UI path to `Enabled`:
Computer Configuration\Policies\Administrative Templates\System\Remote Procedure Call\Enable RPC Endpoint Mapper Client Authentication.</t>
  </si>
  <si>
    <t>RPC clients will authenticate to the Endpoint Mapper Service for calls that contain authentication information. Clients making such calls will not be able to communicate with the Windows NT4 Server Endpoint Mapper Service.</t>
  </si>
  <si>
    <t>CCE-35392-0</t>
  </si>
  <si>
    <t>Set Enable RPC Endpoint Mapper Client Authentication to Enabled. One method to achieve the recommended configuration via GP: Set the following UI path to Enabled:
Computer Configuration\Policies\Administrative Templates\System\Remote Procedure Call\Enable RPC Endpoint Mapper Client Authentication.</t>
  </si>
  <si>
    <t>WIN8.1-227</t>
  </si>
  <si>
    <t>Set Restrict Unauthenticated RPC clients to Enabled: Authenticated</t>
  </si>
  <si>
    <t xml:space="preserve">Navigate to the UI Path articulated in the Remediation section and confirm it is set as prescribed. This group policy setting is backed by the following registry location:
HKEY_LOCAL_MACHINE\SOFTWARE\Policies\Microsoft\Windows NT\Rpc:RestrictRemoteClients
</t>
  </si>
  <si>
    <t>The security setting Restrict Unauthenticated RPC clients is set to Enabled:Authenticated.</t>
  </si>
  <si>
    <t>The security setting Restrict Unauthenticated RPC clients is not set to Enabled:Authenticated.</t>
  </si>
  <si>
    <t>18.8.36.2</t>
  </si>
  <si>
    <t>To establish the recommended configuration via GP, set the following UI path to `Enabled: Authenticated`:
Computer Configuration\Policies\Administrative Templates\System\Remote Procedure Call\Restrict Unauthenticated RPC clients.</t>
  </si>
  <si>
    <t>CCE-35391-2</t>
  </si>
  <si>
    <t>Set Restrict Unauthenticated RPC clients to Enabled: Authenticated. One method to achieve the recommended configuration via GP: Set the following UI path to Enabled: Authenticated:
Computer Configuration\Policies\Administrative Templates\System\Remote Procedure Call\Restrict Unauthenticated RPC clients.</t>
  </si>
  <si>
    <t>WIN8.1-228</t>
  </si>
  <si>
    <t>Set Allow Microsoft accounts to be optional to Enabled</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</si>
  <si>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</si>
  <si>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</si>
  <si>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The security setting Allow Microsoft accounts to be optional is Enabled.</t>
  </si>
  <si>
    <t>The security setting Allow Microsoft accounts to be optional is not enabled.</t>
  </si>
  <si>
    <t>18.9.6</t>
  </si>
  <si>
    <t>18.9.6.1</t>
  </si>
  <si>
    <t>To establish the recommended configuration via GP, set the following UI path to `Enabled`:
Computer Configuration\Policies\Administrative Templates\Windows Components\App runtime\Allow Microsoft accounts to be optional.</t>
  </si>
  <si>
    <t>Windows Store apps that typically require a Microsoft account to sign in will allow users to sign in with an enterprise account instead.</t>
  </si>
  <si>
    <t>CCE-35803-6</t>
  </si>
  <si>
    <t>Set Allow Microsoft accounts to be optional to Enabled. One method to achieve the recommended configuration via GP: Set the following UI path to Enabled:
Computer Configuration\Policies\Administrative Templates\Windows Components\App runtime\Allow Microsoft accounts to be optional.</t>
  </si>
  <si>
    <t>WIN8.1-229</t>
  </si>
  <si>
    <t>Set Disallow Autoplay for non-volume devices to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</si>
  <si>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</si>
  <si>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The setting Disallow Autoplay for non-volume devices is enabled</t>
  </si>
  <si>
    <t>The setting Disallow Autoplay for non-volume devices is not enabled.</t>
  </si>
  <si>
    <t>18.9.8</t>
  </si>
  <si>
    <t>18.9.8.1</t>
  </si>
  <si>
    <t>To establish the recommended configuration via GP, set the following UI path to `Enabled`:
Computer Configuration\Policies\Administrative Templates\Windows Components\AutoPlay Policies\Disallow Autoplay for non-volume devices.</t>
  </si>
  <si>
    <t>AutoPlay will not be allowed for MTP devices like cameras or phones.</t>
  </si>
  <si>
    <t>CCE-35289-8</t>
  </si>
  <si>
    <t>Set Disallow Autoplay for non-volume devices to Enabled. One method to achieve the recommended configuration via GP: Set the following UI path to Enabled:
Computer Configuration\Policies\Administrative Templates\Windows Components\AutoPlay Policies\Disallow Autoplay for non-volume devices.</t>
  </si>
  <si>
    <t>WIN8.1-230</t>
  </si>
  <si>
    <t>Set the setting "set the default behavior for AutoRun" to "Enabled: Do not execute any autorun commands"</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</si>
  <si>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</si>
  <si>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</si>
  <si>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setting "set the default behavior for AutoRun" is set to Enabled: Do not execute any autorun commands</t>
  </si>
  <si>
    <t>The setting Set the default behavior for AutoRun is not set to Enabled: Do not execute any autorun commands.</t>
  </si>
  <si>
    <t>18.9.8.2</t>
  </si>
  <si>
    <t>To establish the recommended configuration via GP, set the following UI path to `Enabled: Do not execute any autorun commands`:
Computer Configuration\Policies\Administrative Templates\Windows Components\AutoPlay Policies\Set the default behavior for AutoRun.</t>
  </si>
  <si>
    <t>AutoRun commands will be completely disabled.</t>
  </si>
  <si>
    <t>CCE-34771-6</t>
  </si>
  <si>
    <t>Set the setting "set the default behavior for AutoRun" to "Enabled: Do not execute any autorun commands" One method to achieve the recommended configuration via GP: Set the following UI path to Enabled: Do not execute any autorun commands:
Computer Configuration\Policies\Administrative Templates\Windows Components\AutoPlay Policies\ Set the default behavior for AutoRun.</t>
  </si>
  <si>
    <t>WIN8.1-231</t>
  </si>
  <si>
    <t>Set Turn off Autoplay to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</si>
  <si>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</si>
  <si>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security setting Turn off Autoplay is set to Enabled: All drives.</t>
  </si>
  <si>
    <t>The security setting Turn off Autoplay is not set to Enabled: All drives.</t>
  </si>
  <si>
    <t>18.9.8.3</t>
  </si>
  <si>
    <t>To establish the recommended configuration via GP, set the following UI path to `Enabled: All drives`:
Computer Configuration\Policies\Administrative Templates\Windows Components\AutoPlay Policies\Turn off Autoplay.</t>
  </si>
  <si>
    <t>Autoplay will be disabled - users will have to manually launch setup or installation programs that are provided on removable media.</t>
  </si>
  <si>
    <t>CCE-33791-5</t>
  </si>
  <si>
    <t>Set Turn off Autoplay to Enabled: All drives. One method to achieve the recommended configuration via GP: Set the following UI path to Enabled: All drives:
Computer Configuration\Policies\Administrative Templates\Windows Components\AutoPlay Policies\Turn off Autoplay.</t>
  </si>
  <si>
    <t>WIN8.1-232</t>
  </si>
  <si>
    <t>Set Do not display the password reveal button to Enabled</t>
  </si>
  <si>
    <t>This is a useful feature when entering a long and complex password, especially when using a touchscreen. The potential risk is that someone else may see your password while surreptitiously observing your screen.</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</si>
  <si>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</si>
  <si>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setting Do not display the password reveal button is enabled</t>
  </si>
  <si>
    <t>The setting Do not display the password reveal button is not enabled.</t>
  </si>
  <si>
    <t>HCM45: System configuration provides additional attack surface.</t>
  </si>
  <si>
    <t>18.9.15</t>
  </si>
  <si>
    <t>18.9.15.1</t>
  </si>
  <si>
    <t>To establish the recommended configuration via GP, set the following UI path to `Enabled`:
Computer Configuration\Policies\Administrative Templates\Windows Components\Credential User Interface\Do not display the password reveal button.</t>
  </si>
  <si>
    <t>The password reveal button will not be displayed after a user types a password in the password entry text box.</t>
  </si>
  <si>
    <t>CCE-32965-6</t>
  </si>
  <si>
    <t>Set Do not display the password reveal button to Enabled. One method to achieve the recommended configuration via GP: Set the following UI path to Enabled:
Computer Configuration\Policies\Administrative Templates\Windows Components\Credential User Interface\Do not display the password reveal button.</t>
  </si>
  <si>
    <t>WIN8.1-233</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</si>
  <si>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</si>
  <si>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security setting Enumerate administrator accounts on elevation is Disabled.</t>
  </si>
  <si>
    <t>18.9.15.2</t>
  </si>
  <si>
    <t>To establish the recommended configuration via GP, set the following UI path to `Disabled`:
Computer Configuration\Policies\Administrative Templates\Windows Components\Credential User Interface\Enumerate administrator accounts on elevation.</t>
  </si>
  <si>
    <t>CCE-35194-0</t>
  </si>
  <si>
    <t>Set Enumerate administrator accounts on elevation to Disabled. One method to achieve the recommended configuration via GP: Set the following UI path to Disabled:
Computer Configuration\Policies\Administrative Templates\Windows Components\Credential User Interface\Enumerate administrator accounts on elevation.</t>
  </si>
  <si>
    <t>WIN8.1-234</t>
  </si>
  <si>
    <t>Install EMET 5.52 or higher</t>
  </si>
  <si>
    <t>EMET mitigations help reduce the reliability of exploits that target vulnerable software running on Windows.</t>
  </si>
  <si>
    <t>Navigate to `Control Panel\Program\Programs and Features` and confirm "EMET 5.52" or higher is listed in the `Name` column.</t>
  </si>
  <si>
    <t>The EMET 5.52 has been installed.</t>
  </si>
  <si>
    <t>The EMET 5.52 has not been installed.</t>
  </si>
  <si>
    <t>18.9.24</t>
  </si>
  <si>
    <t>18.9.24.1</t>
  </si>
  <si>
    <t>Install EMET 5.52 or higher.</t>
  </si>
  <si>
    <t>Install EMET 5.52 or higher. Install EMET 5.52 or higher.</t>
  </si>
  <si>
    <t>WIN8.1-235</t>
  </si>
  <si>
    <t>Set Default Action and Mitigation Settings to Enabled (plus subsettings)</t>
  </si>
  <si>
    <t>These advanced mitigations for ROP mitigations apply to all configured software in EMET:
- **Deep Hooks** protects critical APIs and the subsequent lower level APIs used by the top level critical API.
- **Anti Detours** renders ineffective exploits that evade hooks by executing a copy of the hooked function prologue and then jump to the function past the prologue.
- **Banned Functions** will block calls to `ntdll!LdrHotPatchRoutine` to mitigate potential exploits abusing the API.</t>
  </si>
  <si>
    <t xml:space="preserve">Navigate to the UI Path articulated in the Remediation section and confirm it is set as prescribed. This group policy setting is backed by the following registry location:
HKEY_LOCAL_MACHINE\SOFTWARE\Policies\Microsoft\EMET\SysSettings:AntiDetours
HKEY_LOCAL_MACHINE\SOFTWARE\Policies\Microsoft\EMET\SysSettings:BannedFunctions
HKEY_LOCAL_MACHINE\SOFTWARE\Policies\Microsoft\EMET\SysSettings:DeepHooks
HKEY_LOCAL_MACHINE\SOFTWARE\Policies\Microsoft\EMET\SysSettings:ExploitAction
</t>
  </si>
  <si>
    <t>The Default Protections for Internet Explorer has been enabled.</t>
  </si>
  <si>
    <t>The Default Protections for Internet Explorer has not been enabled.</t>
  </si>
  <si>
    <t>18.9.24.2</t>
  </si>
  <si>
    <t>To establish the recommended configuration via GP, set the following UI path to `Enabled:`
Computer Configuration\Policies\Administrative Templates\Windows Components\EMET\Default Action and Mitigation Settings.</t>
  </si>
  <si>
    <t>The advanced mitigations available in EMET will be enabled and actively applied to all software they are configured for.</t>
  </si>
  <si>
    <t>CCE-35473-8</t>
  </si>
  <si>
    <t>Set Default Action and Mitigation  Settings to Enabled (plus sub Settings).One method to achieve the recommended configuration via GP: Set the following UI path to Enabled:
Computer Configuration\Policies\Administrative Templates\Windows Components\EMET\Default Action and Mitigation  Settings.</t>
  </si>
  <si>
    <t>WIN8.1-236</t>
  </si>
  <si>
    <t>Set Default Protections for Internet Explorer to Enabled</t>
  </si>
  <si>
    <t>Applying EMET mitigations to Internet Explorer will help reduce the reliability of exploits that target it.</t>
  </si>
  <si>
    <t xml:space="preserve">Navigate to the UI Path articulated in the Remediation section and confirm it is set as prescribed. This group policy setting is backed by the following registry location:
HKEY_LOCAL_MACHINE\SOFTWARE\Policies\Microsoft\EMET\Defaults\IE
</t>
  </si>
  <si>
    <t>18.9.24.3</t>
  </si>
  <si>
    <t>To establish the recommended configuration via GP, set the following UI path to `Enabled`:
Computer Configuration\Policies\Administrative Templates\Windows Components\EMET\Default Protections for Internet Explorer.</t>
  </si>
  <si>
    <t>EMET mitigations will be applied to Internet Explorer.</t>
  </si>
  <si>
    <t>CCE-35474-6</t>
  </si>
  <si>
    <t>Set Default Protections for Internet Explorer to Enabled. One method to achieve the recommended configuration via GP: Set the following UI path to Enabled:
Computer Configuration\Policies\Administrative Templates\Windows Components\EMET\Default Protections for Internet Explorer.</t>
  </si>
  <si>
    <t>WIN8.1-237</t>
  </si>
  <si>
    <t>Set Default Protections for Popular Software to Enabled</t>
  </si>
  <si>
    <t>Applying EMET mitigations to popular software packages will help reduce the reliability of exploits that target them.</t>
  </si>
  <si>
    <t xml:space="preserve">Navigate to the UI Path articulated in the Remediation section and confirm it is set as prescribed. This group policy setting is backed by many registry values (for the various popular software that EMET supports) under the following registry location:
HKEY_LOCAL_MACHINE\SOFTWARE\Policies\Microsoft\EMET\Defaults
</t>
  </si>
  <si>
    <t>The Default Protections for Popular Software has been enabled.</t>
  </si>
  <si>
    <t>The Default Protections for Popular Software has not been enabled.</t>
  </si>
  <si>
    <t>18.9.24.4</t>
  </si>
  <si>
    <t>To establish the recommended configuration via GP, set the following UI path to `Enabled`:
Computer Configuration\Policies\Administrative Templates\Windows Components\EMET\Default Protections for Popular Software.</t>
  </si>
  <si>
    <t>EMET mitigations will be applied to the listed popular software that is installed on the computer.</t>
  </si>
  <si>
    <t>CCE-35476-1</t>
  </si>
  <si>
    <t>Set Default Protections for Popular Software to Enabled. One method to achieve the recommended configuration via GP: Set the following UI path to Enabled:
Computer Configuration\Policies\Administrative Templates\Windows Components\EMET\Default Protections for Popular Software.</t>
  </si>
  <si>
    <t>WIN8.1-238</t>
  </si>
  <si>
    <t>Set Default Protections for Recommended Software to Enabled</t>
  </si>
  <si>
    <t>Applying EMET mitigations to recommended software will help reduce the reliability of exploits that target them.</t>
  </si>
  <si>
    <t xml:space="preserve">Navigate to the UI Path articulated in the Remediation section and confirm it is set as prescribed. This group policy setting is backed by many registry values (for the various recommended software that EMET supports) under the following registry location:
HKEY_LOCAL_MACHINE\SOFTWARE\Policies\Microsoft\EMET\Defaults
</t>
  </si>
  <si>
    <t>The Default Protections for Recommended Software has been enabled.</t>
  </si>
  <si>
    <t>The Default Protections for Recommended Software has not been enabled.</t>
  </si>
  <si>
    <t>18.9.24.5</t>
  </si>
  <si>
    <t>To establish the recommended configuration via GP, set the following UI path to `Enabled:`
Computer Configuration\Policies\Administrative Templates\Windows Components\EMET\Default Protections for Recommended Software.</t>
  </si>
  <si>
    <t>EMET mitigations will be applied to the listed recommended software that is installed on the computer.</t>
  </si>
  <si>
    <t>CCE-35479-5</t>
  </si>
  <si>
    <t>Set Default Protections for Recommended Software to Enabled. One method to achieve the recommended configuration via GP: Set the following UI path to Enabled:
Computer Configuration\Policies\Administrative Templates\Windows Components\EMET\Default Protections for Recommended Software.</t>
  </si>
  <si>
    <t>WIN8.1-239</t>
  </si>
  <si>
    <t>Set System ASLR to Enabled: Application Opt-In</t>
  </si>
  <si>
    <t>ASLR reduces the predictability of process memory, which in-turn helps reduce the reliability of exploits targeting memory corruption vulnerabilities.</t>
  </si>
  <si>
    <t xml:space="preserve">Navigate to the UI Path articulated in the Remediation section and confirm it is set as prescribed. This group policy setting is backed by the following registry location:
HKEY_LOCAL_MACHINE\SOFTWARE\Policies\Microsoft\EMET\SysSettings:ASLR
</t>
  </si>
  <si>
    <t>System ASLR has been set to Enabled: Application Opt-In.</t>
  </si>
  <si>
    <t>System ASLR has not been set to Enabled: Application Opt-In.</t>
  </si>
  <si>
    <t>18.9.24.6</t>
  </si>
  <si>
    <t>To establish the recommended configuration via GP, set the following UI path to `Enabled: Application Opt-In`:
Computer Configuration\Policies\Administrative Templates\Windows Components\EMET\System ASLR.</t>
  </si>
  <si>
    <t>ASLR protections will be enabled on applications that have been configured for it in EMET.</t>
  </si>
  <si>
    <t>CCE-35483-7</t>
  </si>
  <si>
    <t>Set System ASLR to Enabled: Application Opt-In. One method to achieve the recommended configuration via GP: Set the following UI path to Enabled: Application Opt-In:
Computer Configuration\Policies\Administrative Templates\Windows Components\EMET\System ASLR.</t>
  </si>
  <si>
    <t>WIN8.1-240</t>
  </si>
  <si>
    <t>Set System DEP to Enabled: Application Opt-Out</t>
  </si>
  <si>
    <t>DEP marks pages of application memory as non-executable, which reduces a given exploit's ability to run attacker-controlled code.</t>
  </si>
  <si>
    <t xml:space="preserve">Navigate to the UI Path articulated in the Remediation section and confirm it is set as prescribed. This group policy setting is backed by the following registry location:
HKEY_LOCAL_MACHINE\SOFTWARE\Policies\Microsoft\EMET\SysSettings:DEP
</t>
  </si>
  <si>
    <t>System DEP has been se to Enabled: Application Opt-Out.</t>
  </si>
  <si>
    <t>System DEP has not been set to Enabled: Application Opt-Out.</t>
  </si>
  <si>
    <t>18.9.24.7</t>
  </si>
  <si>
    <t>To establish the recommended configuration via GP, set the following UI path to `Enabled: Application Opt-Out`:
Computer Configuration\Policies\Administrative Templates\Windows Components\EMET\System DEP.</t>
  </si>
  <si>
    <t>DEP protections will be enabled on *all* applications unless EMET has been specifically configured to opt-out of DEP for that application.</t>
  </si>
  <si>
    <t>CCE-35484-5</t>
  </si>
  <si>
    <t>Set System DEP to Enabled: Application Opt-Out. One method to achieve the recommended configuration via GP: Set the following UI path to Enabled: Application Opt-Out:
Computer Configuration\Policies\Administrative Templates\Windows Components\EMET\System DEP.</t>
  </si>
  <si>
    <t>WIN8.1-241</t>
  </si>
  <si>
    <t>Set System SEHOP to Enabled: Application Opt-Out</t>
  </si>
  <si>
    <t>When a software component suffers from a memory corruption vulnerability, an exploit may be able to overwrite memory that contains data structures that control how the software handles exceptions. By corrupting these structures in a controlled manner, an exploit may be able to execute arbitrary code. SEHOP verifies the integrity of those structures before they are used to handle exceptions, which reduces the reliability of exploits that leverage structured exception handler overwrites.</t>
  </si>
  <si>
    <t xml:space="preserve">Navigate to the UI Path articulated in the Remediation section and confirm it is set as prescribed. This group policy setting is backed by the following registry location:
HKEY_LOCAL_MACHINE\SOFTWARE\Policies\Microsoft\EMET\SysSettings:SEHOP
</t>
  </si>
  <si>
    <t>18.9.24.8</t>
  </si>
  <si>
    <t>To establish the recommended configuration via GP, set the following UI path to `Enabled: Application Opt-Out`:
Computer Configuration\Policies\Administrative Templates\Windows Components\EMET\System SEHOP.</t>
  </si>
  <si>
    <t>SEHOP protections will be enabled on *all* applications unless EMET has been specifically configured to opt-out of SEHOP for that application.</t>
  </si>
  <si>
    <t>CCE-35485-2</t>
  </si>
  <si>
    <t>Set System SEHOP to Enabled: Application Opt-Out. One method to achieve the recommended configuration via GP: Set the following UI path to Enabled: Application Opt-Out:
Computer Configuration\Policies\Administrative Templates\Windows Components\EMET\System SEHOP.</t>
  </si>
  <si>
    <t>WIN8.1-242</t>
  </si>
  <si>
    <t>If new events are not recorded it may be difficult or impossible to determine the root cause of system problems or the unauthorized activities of malicious users.</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</si>
  <si>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</si>
  <si>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The security setting Application: Control Event Log behavior when the log file reaches its maximum size is Disabled.</t>
  </si>
  <si>
    <t>18.9.26.1</t>
  </si>
  <si>
    <t>18.9.26.1.1</t>
  </si>
  <si>
    <t>To establish the recommended configuration via GP, set the following UI path to `Disabled`:
Computer Configuration\Policies\Administrative Templates\Windows Components\Event Log Service\Application\Control Event Log behavior when the log file reaches its maximum size.</t>
  </si>
  <si>
    <t>CCE-34169-3</t>
  </si>
  <si>
    <t>Set Application: Control Event Log behavior when the log file reaches its maximum size to Disabled. One method to achieve the recommended configuration via GP: Set the following UI path to Disabled:
Computer Configuration\Policies\Administrative Templates\Windows Components\Event Log Service\Application\Control Event Log behavior when the log file reaches its maximum size.</t>
  </si>
  <si>
    <t>WIN8.1-243</t>
  </si>
  <si>
    <t>Set Application: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</si>
  <si>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</si>
  <si>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security setting Application: Maximum Log Size (KB) is set to Enabled:32,768 or greater.</t>
  </si>
  <si>
    <t>The security setting Application: Maximum Log Size (KB) is not set to Enabled:32,768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</si>
  <si>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</si>
  <si>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</si>
  <si>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</si>
  <si>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CCE-33975-4</t>
  </si>
  <si>
    <t>Set Application: Specify the maximum log file size (KB) to Enabled: 32,768 or greater. One method to achieve the recommended configuration via GP: Set the following UI path to Enabled: 32,768 or greater:
Computer Configuration\Policies\Administrative Templates\Windows Components\Event Log Service\Application\Specify the maximum log file size (KB).</t>
  </si>
  <si>
    <t>WIN8.1-244</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</si>
  <si>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</si>
  <si>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security setting Security: Control Event Log behavior when the log file reaches its maximum size is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</si>
  <si>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</si>
  <si>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</si>
  <si>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</si>
  <si>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CCE-35090-0</t>
  </si>
  <si>
    <t>Set Security: Control Event Log behavior when the log file reaches its maximum size to Disabled. One method to achieve the recommended configuration via GP: Set the following UI path to Disabled:
Computer Configuration\Policies\Administrative Templates\Windows Components\Event Log Service\Security\Control Event Log behavior when the log file reaches its maximum size.</t>
  </si>
  <si>
    <t>WIN8.1-245</t>
  </si>
  <si>
    <t>Set Security: Specify the maximum log file size (KB) to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</si>
  <si>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</si>
  <si>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security setting Security: Maximum Log Size (KB) is set to Enabled:196,608 or greater.</t>
  </si>
  <si>
    <t>The security setting Security: Maximum Log Size (KB) is not set to Enabled:196,608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</si>
  <si>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</si>
  <si>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</si>
  <si>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CCE-33428-4</t>
  </si>
  <si>
    <t>Set Security: Specify the maximum log file size (KB) to Enabled: 196,608 or greater. One method to achieve the recommended configuration via GP: Set the following UI path to Enabled: 196,608 or greater:
Computer Configuration\Policies\Administrative Templates\Windows Components\Event Log Service\Security\Specify the maximum log file size (KB).</t>
  </si>
  <si>
    <t>WIN8.1-246</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</si>
  <si>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</si>
  <si>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</si>
  <si>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The security setting Setup: Control Event Log behavior when the log file reaches its maximum size is Disabled.</t>
  </si>
  <si>
    <t>The security setting Setup: Control Event Log behavior when the log file reaches its maximum size is not disabled.</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</si>
  <si>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</si>
  <si>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</si>
  <si>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</si>
  <si>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CCE-34170-1</t>
  </si>
  <si>
    <t>Set  Setup: Control Event Log behavior when the log file reaches its maximum size to Disabled. One method to achieve the recommended configuration via GP: Set the following UI path to Disabled:
Computer Configuration\Policies\Administrative Templates\Windows Components\Event Log Service\ Setup\Control Event Log behavior when the log file reaches its maximum size.</t>
  </si>
  <si>
    <t>WIN8.1-247</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</si>
  <si>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</si>
  <si>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</si>
  <si>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security setting Setup: Maximum Log Size (KB) is set to Enabled:32,768 or greater.</t>
  </si>
  <si>
    <t>The security setting Setup: Maximum Log Size (KB) is not set to Enabled:32,768 or greater.</t>
  </si>
  <si>
    <t>18.9.26.3.2</t>
  </si>
  <si>
    <t>To establish the recommended configuration via GP, set the following UI path to `Enabled: 32,768 or greater`:
Computer Configuration\Policies\Administrative Templates\Windows Components\Event Log Service\Setup\Specify the maximum log file size (KB).</t>
  </si>
  <si>
    <t>CCE-35091-8</t>
  </si>
  <si>
    <t>Set  Setup: Specify the maximum log file size (KB) to Enabled: 32,768 or greater. One method to achieve the recommended configuration via GP: Set the following UI path to Enabled: 32,768 or greater:
Computer Configuration\Policies\Administrative Templates\Windows Components\Event Log Service\ Setup\Specify the maximum log file size (KB).</t>
  </si>
  <si>
    <t>WIN8.1-248</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</si>
  <si>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</si>
  <si>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security setting System: Control Event Log behavior when the log file reaches its maximum size is Disabled.</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</si>
  <si>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</si>
  <si>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</si>
  <si>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</si>
  <si>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CCE-33729-5</t>
  </si>
  <si>
    <t>Set System: Control Event Log behavior when the log file reaches its maximum size to Disabled. One method to achieve the recommended configuration via GP: Set the following UI path to Disabled:
Computer Configuration\Policies\Administrative Templates\Windows Components\Event Log Service\System\Control Event Log behavior when the log file reaches its maximum size.</t>
  </si>
  <si>
    <t>WIN8.1-249</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</si>
  <si>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</si>
  <si>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</si>
  <si>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security setting System: Maximum Log Size (KB) is set to Enabled:32,768 or greater.</t>
  </si>
  <si>
    <t>The security setting System: Maximum Log Size (KB) is not set to Enabled:32,768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</si>
  <si>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</si>
  <si>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</si>
  <si>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CCE-35288-0</t>
  </si>
  <si>
    <t>Set System: Specify the maximum log file size (KB) to Enabled: 32,768 or greater. One method to achieve the recommended configuration via GP: Set the following UI path to Enabled: 32,768 or greater:
Computer Configuration\Policies\Administrative Templates\Windows Components\Event Log Service\System\Specify the maximum log file size (KB).</t>
  </si>
  <si>
    <t>WIN8.1-250</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</si>
  <si>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</si>
  <si>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security setting Turn off Data Execution Prevention for Explorer is Disabled.</t>
  </si>
  <si>
    <t>18.9.30</t>
  </si>
  <si>
    <t>18.9.30.2</t>
  </si>
  <si>
    <t>To establish the recommended configuration via GP, set the following UI path to `Disabled`:
Computer Configuration\Policies\Administrative Templates\Windows Components\File Explorer\Turn off Data Execution Prevention for Explorer.</t>
  </si>
  <si>
    <t>CCE-33608-1</t>
  </si>
  <si>
    <t>Set Turn off Data Execution Prevention for Explorer to Disabled. One method to achieve the recommended configuration via GP: Set the following UI path to Disabled:
Computer Configuration\Policies\Administrative Templates\Windows Components\File Explorer\Turn off Data Execution Prevention for Explorer.</t>
  </si>
  <si>
    <t>WIN8.1-251</t>
  </si>
  <si>
    <t>Set Turn off heap termination on corruption to Disabled</t>
  </si>
  <si>
    <t>Allowing an application to function after its session has become corrupt increases the risk posture to the system.</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</si>
  <si>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</si>
  <si>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setting 'turn off heap termination on corruption is disabled</t>
  </si>
  <si>
    <t>The setting 'turn off heap termination on corruption is not disabled.</t>
  </si>
  <si>
    <t>18.9.30.3</t>
  </si>
  <si>
    <t>To establish the recommended configuration via GP, set the following UI path to `Disabled`:
Computer Configuration\Policies\Administrative Templates\Windows Components\File Explorer\Turn off heap termination on corruption.</t>
  </si>
  <si>
    <t>CCE-33745-1</t>
  </si>
  <si>
    <t>Set Turn off heap termination on corruption to Disabled. One method to achieve the recommended configuration via GP: Set the following UI path to Disabled:
Computer Configuration\Policies\Administrative Templates\Windows Components\File Explorer\Turn off heap termination on corruption.</t>
  </si>
  <si>
    <t>WIN8.1-252</t>
  </si>
  <si>
    <t>Set Turn off shell protocol protected mode to Disabled</t>
  </si>
  <si>
    <t>Limiting the opening of files and folders to a limited set reduces the attack surface of the system.</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</si>
  <si>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</si>
  <si>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setting 'turn off shell protocol protected mode is disabled</t>
  </si>
  <si>
    <t>The setting 'turn off shell protocol protected mode is not disabled.</t>
  </si>
  <si>
    <t>18.9.30.4</t>
  </si>
  <si>
    <t>To establish the recommended configuration via GP, set the following UI path to `Disabled`:
Computer Configuration\Policies\Administrative Templates\Windows Components\File Explorer\Turn off shell protocol protected mode.</t>
  </si>
  <si>
    <t>CCE-33764-2</t>
  </si>
  <si>
    <t>Set Turn off shell protocol protected mode to Disabled. One method to achieve the recommended configuration via GP: Set the following UI path to Disabled:
Computer Configuration\Policies\Administrative Templates\Windows Components\File Explorer\Turn off shell protocol protected mode.</t>
  </si>
  <si>
    <t>WIN8.1-253</t>
  </si>
  <si>
    <t>Set Prevent the computer from joining a homegroup to Enabled</t>
  </si>
  <si>
    <t xml:space="preserve">Navigate to the UI Path articulated in the Remediation section and confirm it is set as prescribed. This group policy setting is backed by the following registry location:
HKEY_LOCAL_MACHINE\SOFTWARE\Policies\Microsoft\Windows\HomeGroup\DisableHomeGroup
</t>
  </si>
  <si>
    <t>The security setting Prevent the computer from joining a homegroup is Enabled.</t>
  </si>
  <si>
    <t>The security setting Prevent the computer from joining a homegroup is not enabled.</t>
  </si>
  <si>
    <t>HSI7</t>
  </si>
  <si>
    <t>HSI7: FTI can move via covert channels (e.g., VM isolation tools)</t>
  </si>
  <si>
    <t>18.9.35</t>
  </si>
  <si>
    <t>18.9.35.1</t>
  </si>
  <si>
    <t>To establish the recommended configuration via GP, set the following UI path to `Enabled`:
Computer Configuration\Policies\Administrative Templates\Windows Components\HomeGroup\Prevent the computer from joining a homegroup.</t>
  </si>
  <si>
    <t>A user on this computer will not be able to add this computer to a HomeGroup. This setting does not affect other network sharing features. Mobile users who access printers and other shared devices on their home networks will not be able to leverage the ease of use provided by HomeGroup functionality.</t>
  </si>
  <si>
    <t>CCE-34776-5</t>
  </si>
  <si>
    <t>Set Prevent the computer from joining a homegroup to Enabled. One method to achieve the recommended configuration via GP: Set the following UI path to Enabled:
Computer Configuration\Policies\Administrative Templates\Windows Components\HomeGroup\Prevent the computer from joining a homegroup.</t>
  </si>
  <si>
    <t>WIN8.1-254</t>
  </si>
  <si>
    <t>Set Prevent the usage of OneDrive for file storage to Enabled</t>
  </si>
  <si>
    <t>Enabling this setting prevents users from accidentally uploading confidential or sensitive corporate information to the OneDrive cloud service using the Next Generation Sync Client.</t>
  </si>
  <si>
    <t xml:space="preserve">Navigate to the UI Path articulated in the Remediation section and confirm it is set as prescribed. This group policy setting is backed by the following registry location:
HKEY_LOCAL_MACHINE\SOFTWARE\Policies\Microsoft\Windows\OneDrive:DisableFileSyncNGSC
</t>
  </si>
  <si>
    <t>The setting Prevent the usage of OneDrive for file storage is enabled</t>
  </si>
  <si>
    <t>The setting Prevent the usage of OneDrive for file storage is not enabled.</t>
  </si>
  <si>
    <t>18.9.52</t>
  </si>
  <si>
    <t>18.9.52.1</t>
  </si>
  <si>
    <t>To establish the recommended configuration via GP, set the following UI path to `Enabled`:
Computer Configuration\Policies\Administrative Templates\Windows Components\OneDrive\Prevent the usage of OneDrive for file storage.</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</si>
  <si>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t>
  </si>
  <si>
    <t>CCE-33826-9</t>
  </si>
  <si>
    <t>Set Prevent the usage of OneDrive for file storage to Enabled. One method to achieve the recommended configuration via GP: Set the following UI path to Enabled:
Computer Configuration\Policies\Administrative Templates\Windows Components\OneDrive\Prevent the usage of OneDrive for file storage.</t>
  </si>
  <si>
    <t>WIN8.1-255</t>
  </si>
  <si>
    <t>Set Prevent the usage of OneDrive for file storage on Windows 8.1 to Enabled</t>
  </si>
  <si>
    <t>Enabling this setting prevents users from accidentally uploading confidential or sensitive corporate information to the OneDrive cloud service using the legacy OneDrive/SkyDrive client.</t>
  </si>
  <si>
    <t xml:space="preserve">Navigate to the UI Path articulated in the Remediation section and confirm it is set as prescribed. This group policy setting is backed by the following registry location:
HKEY_LOCAL_MACHINE\SOFTWARE\Policies\Microsoft\Windows\OneDrive:DisableFileSync
</t>
  </si>
  <si>
    <t>The 'Prevent the usage of OneDrive for file storage on Windows 8.1' has been enabled.</t>
  </si>
  <si>
    <t>The 'Prevent the usage of OneDrive for file storage on Windows 8.1' has not been enabled.</t>
  </si>
  <si>
    <t>18.9.52.2</t>
  </si>
  <si>
    <t>To establish the recommended configuration via GP, set the following UI path to `Enabled`:
Computer Configuration\Policies\Administrative Templates\Windows Components\OneDrive\Prevent the usage of OneDrive for file storage on Windows 8.1.</t>
  </si>
  <si>
    <t>Set Prevent the usage of OneDrive for file storage on Windows 8.1 to Enabled. One method to achieve the recommended configuration via GP: Set the following UI path to Enabled:
Computer Configuration\Policies\Administrative Templates\Windows Components\OneDrive\Prevent the usage of OneDrive for file storage on Windows 8.1.</t>
  </si>
  <si>
    <t>WIN8.1-256</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</si>
  <si>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</si>
  <si>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The security setting Do not allow passwords to be saved is Enabled.</t>
  </si>
  <si>
    <t>18.9.58.2</t>
  </si>
  <si>
    <t>18.9.58.2.2</t>
  </si>
  <si>
    <t>To establish the recommended configuration via GP, set the following UI path to `Enabled`:
Computer Configuration\Policies\Administrative Templates\Windows Components\Remote Desktop Services\Remote Desktop Connection Client\Do not allow passwords to be saved.</t>
  </si>
  <si>
    <t>The password saving checkbox will be disabled for Remote Desktop clients and users will not be able to save passwords.</t>
  </si>
  <si>
    <t>CCE-34506-6</t>
  </si>
  <si>
    <t>Set Do not allow passwords to be saved to Enabled. One method to achieve the recommended configuration via GP: Set the following UI path to Enabled:
Computer Configuration\Policies\Administrative Templates\Windows Components\Remote Desktop Services\Remote Desktop Connection Client\Do not allow passwords to be saved.</t>
  </si>
  <si>
    <t>WIN8.1-257</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</si>
  <si>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</si>
  <si>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</si>
  <si>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The security setting Do not allow drive redirection is Enabled.</t>
  </si>
  <si>
    <t>18.9.58.3.3</t>
  </si>
  <si>
    <t>18.9.58.3.3.2</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</si>
  <si>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</si>
  <si>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Drive redirection will not be possible. In most situations, traditional network drive mapping to file shares (including administrative shares) performed manually by the connected user will serve as a capable substitute to still allow file transfers when needed.</t>
  </si>
  <si>
    <t>CCE-34697-3</t>
  </si>
  <si>
    <t>Set Do not allow drive redirection to Enabled. One method to achieve the recommended configuration via GP: Set the following UI path to Enabled:
Computer Configuration\Policies\Administrative Templates\Windows Components\Remote Desktop Services\Remote Desktop Session Host\Device and Resource Redirection\Do not allow drive redirection.</t>
  </si>
  <si>
    <t>WIN8.1-258</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</si>
  <si>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</si>
  <si>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</si>
  <si>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The security setting Always prompt for password upon connection is Enabled.</t>
  </si>
  <si>
    <t>18.9.58.3.9</t>
  </si>
  <si>
    <t>18.9.58.3.9.1</t>
  </si>
  <si>
    <t>To establish the recommended configuration via GP, set the following UI path to `Enabled`:
Computer Configuration\Policies\Administrative Templates\Windows Components\Remote Desktop Services\Remote Desktop Session Host\Security\Always prompt for password upon connection.</t>
  </si>
  <si>
    <t>Users cannot automatically log on to Remote Desktop Services by supplying their passwords in the Remote Desktop Connection client. They will be prompted for a password to log on.</t>
  </si>
  <si>
    <t>CCE-33960-6</t>
  </si>
  <si>
    <t>Set Always prompt for password upon connection to Enabled. One method to achieve the recommended configuration via GP: Set the following UI path to Enabled:
Computer Configuration\Policies\Administrative Templates\Windows Components\Remote Desktop Services\Remote Desktop Session Host\Security\Always prompt for password upon connection.</t>
  </si>
  <si>
    <t>WIN8.1-259</t>
  </si>
  <si>
    <t>Set Require secure RPC communication to Enabled</t>
  </si>
  <si>
    <t>Allowing unsecure RPC communication can exposes the server to man in the middle attacks and data disclosure attacks.</t>
  </si>
  <si>
    <t xml:space="preserve">Navigate to the UI Path articulated in the Remediation section and confirm it is set as prescribed. This group policy setting is backed by the following registry location:
HKEY_LOCAL_MACHINE\SOFTWARE\Policies\Microsoft\Windows NT\Terminal Services:fEncryptRPCTraffic
</t>
  </si>
  <si>
    <t>The setting Require secure RPC communication is enabled</t>
  </si>
  <si>
    <t>The setting Require secure RPC communication is not enabled.</t>
  </si>
  <si>
    <t>18.9.58.3.9.2</t>
  </si>
  <si>
    <t>To establish the recommended configuration via GP, set the following UI path to `Enabled`:
Computer Configuration\Policies\Administrative Templates\Windows Components\Remote Desktop Services\Remote Desktop Session Host\Security\Require secure RPC communication.</t>
  </si>
  <si>
    <t>Remote Desktop Services accepts requests from RPC clients that support secure requests, and does not allow unsecured communication with untrusted clients.</t>
  </si>
  <si>
    <t>CCE-35723-6</t>
  </si>
  <si>
    <t>Set Require secure RPC communication to Enabled. One method to achieve the recommended configuration via GP: Set the following UI path to Enabled:
Computer Configuration\Policies\Administrative Templates\Windows Components\Remote Desktop Services\Remote Desktop Session Host\Security\Require secure RPC communication.</t>
  </si>
  <si>
    <t>WIN8.1-260</t>
  </si>
  <si>
    <t>Set the setting "Set client connection encryption level" to Enabled: High Level</t>
  </si>
  <si>
    <t>If Remote Desktop client connections that use low level encryption are allowed, it is more likely that an attacker will be able to decrypt any captured Remote Desktop Services network traffic.</t>
  </si>
  <si>
    <t xml:space="preserve">Navigate to the UI Path articulated in the Remediation section and confirm it is set as prescribed. This group policy setting is backed by the following registry location:
HKEY_LOCAL_MACHINE\SOFTWARE\Policies\Microsoft\Windows NT\Terminal Services:MinEncryptionLevel
</t>
  </si>
  <si>
    <t>The security setting "Set client connection encryption level"l is set to Enabled:High Level.</t>
  </si>
  <si>
    <t>The security setting Set client connection encryption level:Encryption Level is not set to Enabled:High Level.</t>
  </si>
  <si>
    <t>18.9.58.3.9.3</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</si>
  <si>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</si>
  <si>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CCE-35578-4</t>
  </si>
  <si>
    <t>Set the setting "Set client connection encryption level" to Enabled: High Level. One method to achieve the recommended configuration via GP: Set the following UI path to Enabled: High Level:
Computer Configuration\Policies\Administrative Templates\Windows Components\Remote Desktop Services\Remote Desktop Session Host\Security\ Set client connection encryption level.</t>
  </si>
  <si>
    <t>WIN8.1-261</t>
  </si>
  <si>
    <t>Set Do not delete temp folders upon exit to Disabled</t>
  </si>
  <si>
    <t>Sensitive information could be contained inside the temporary folders and visible to other administrators that log into the system.</t>
  </si>
  <si>
    <t xml:space="preserve">Navigate to the UI Path articulated in the Remediation section and confirm it is set as prescribed. This group policy setting is backed by the following registry location:
HKEY_LOCAL_MACHINE\SOFTWARE\Policies\Microsoft\Windows NT\Terminal Services:DeleteTempDirsOnExit
</t>
  </si>
  <si>
    <t xml:space="preserve">The Do not delete temp folders upon exit option has been disabled. </t>
  </si>
  <si>
    <t xml:space="preserve">The Do not delete temp folders upon exit option has not been disabled. </t>
  </si>
  <si>
    <t>18.9.58.3.11</t>
  </si>
  <si>
    <t>18.9.58.3.11.1</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</si>
  <si>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</si>
  <si>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CCE-34136-2</t>
  </si>
  <si>
    <t>Set Do not delete temp folders upon exit to Disabled. One method to achieve the recommended configuration via GP: Set the following UI path to Disabled:
Computer Configuration\Policies\Administrative Templates\Windows Components\Remote Desktop Services\Remote Desktop Session Host\Temporary Folders\Do not delete temp folders upon exit.</t>
  </si>
  <si>
    <t>WIN8.1-262</t>
  </si>
  <si>
    <t>Set Do not use temporary folders per session to Disabled</t>
  </si>
  <si>
    <t>Disabling this setting keeps the cached data independent for each session, both reducing the chance of problems from shared cached data between sessions, and keeping possibly sensitive data separate to each user session.</t>
  </si>
  <si>
    <t xml:space="preserve">Navigate to the UI Path articulated in the Remediation section and confirm it is set as prescribed. This group policy setting is backed by the following registry location:
HKEY_LOCAL_MACHINE\SOFTWARE\Policies\Microsoft\Windows NT\Terminal Services:PerSessionTempDir
</t>
  </si>
  <si>
    <t>The setting Do not use temporary folders per session is disabled</t>
  </si>
  <si>
    <t>The setting Do not use temporary folders per session is not disabled.</t>
  </si>
  <si>
    <t>18.9.58.3.11.2</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</si>
  <si>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</si>
  <si>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CCE-34531-4</t>
  </si>
  <si>
    <t>Set Do not use temporary folders per session to Disabled. One method to achieve the recommended configuration via GP: Set the following UI path to Disabled:
Computer Configuration\Policies\Administrative Templates\Windows Components\Remote Desktop Services\Remote Desktop Session Host\Temporary Folders\Do not use temporary folders per session.</t>
  </si>
  <si>
    <t>WIN8.1-263</t>
  </si>
  <si>
    <t>Set Prevent downloading of enclosures to Enabled</t>
  </si>
  <si>
    <t>Allowing attachments to be downloaded through the RSS feed can introduce files that could have malicious intent.</t>
  </si>
  <si>
    <t xml:space="preserve">Navigate to the UI Path articulated in the Remediation section and confirm it is set as prescribed. This group policy setting is backed by the following registry location:
HKEY_LOCAL_MACHINE\SOFTWARE\Policies\Microsoft\Internet Explorer\Feeds:DisableEnclosureDownload
</t>
  </si>
  <si>
    <t xml:space="preserve">The Prevent downloading of enclosures option has been disabled. </t>
  </si>
  <si>
    <t xml:space="preserve">The Prevent downloading of enclosures option has not been disabled. </t>
  </si>
  <si>
    <t>18.9.59</t>
  </si>
  <si>
    <t>18.9.59.1</t>
  </si>
  <si>
    <t>To establish the recommended configuration via GP, set the following UI path to `Enabled`:
Computer Configuration\Policies\Administrative Templates\Windows Components\RSS Feeds\Prevent downloading of enclosures.</t>
  </si>
  <si>
    <t>Users cannot set the Feed Sync Engine to download an enclosure through the Feed property page. Developers cannot change the download setting through feed APIs.</t>
  </si>
  <si>
    <t>CCE-34822-7</t>
  </si>
  <si>
    <t>Set Prevent downloading of enclosures to Enabled. One method to achieve the recommended configuration via GP: Set the following UI path to Enabled:
Computer Configuration\Policies\Administrative Templates\Windows Components\RSS Feeds\Prevent downloading of enclosures.</t>
  </si>
  <si>
    <t>WIN8.1-264</t>
  </si>
  <si>
    <t>Set Allow indexing of encrypted files to Disabled</t>
  </si>
  <si>
    <t>Indexing and allowing users to search encrypted files could potentially reveal confidential data stored within the encrypted files.</t>
  </si>
  <si>
    <t xml:space="preserve">Navigate to the UI Path articulated in the Remediation section and confirm it is set as prescribed. This group policy setting is backed by the following registry location:
HKEY_LOCAL_MACHINE\SOFTWARE\Policies\Microsoft\Windows\Windows Search:AllowIndexingEncryptedStoresOrItems
</t>
  </si>
  <si>
    <t>The security setting Allow indexing of encrypted files is Disabled.</t>
  </si>
  <si>
    <t>The security setting Allow indexing of encrypted files is not disabled.</t>
  </si>
  <si>
    <t>18.9.60</t>
  </si>
  <si>
    <t>18.9.60.2</t>
  </si>
  <si>
    <t>To establish the recommended configuration via GP, set the following UI path to `Disabled`:
Computer Configuration\Policies\Administrative Templates\Windows Components\Search\Allow indexing of encrypted files.</t>
  </si>
  <si>
    <t>CCE-35314-4</t>
  </si>
  <si>
    <t>Set Allow indexing of encrypted files to Disabled. One method to achieve the recommended configuration via GP: Set the following UI path to Disabled:
Computer Configuration\Policies\Administrative Templates\Windows Components\Search\Allow indexing of encrypted files.</t>
  </si>
  <si>
    <t>WIN8.1-265</t>
  </si>
  <si>
    <t>Set Turn off Automatic Download and Install of updates to Disabled</t>
  </si>
  <si>
    <t>Keeping your system properly patched can help protect against 0 day vulnerabilities.</t>
  </si>
  <si>
    <t xml:space="preserve">Navigate to the UI Path articulated in the Remediation section and confirm it is set as prescribed. This group policy setting is backed by the following registry location:
HKEY_LOCAL_MACHINE\SOFTWARE\Policies\Microsoft\WindowsStore:AutoDownload
</t>
  </si>
  <si>
    <t xml:space="preserve">The Turn off Automatic Download and Install of updates has been disabled. </t>
  </si>
  <si>
    <t xml:space="preserve">The Turn off Automatic Download and Install of updates has not been disabled. </t>
  </si>
  <si>
    <t>18.9.68</t>
  </si>
  <si>
    <t>18.9.68.1</t>
  </si>
  <si>
    <t>To establish the recommended configuration via GP, set the following UI path to `Disabled:`
Computer Configuration\Policies\Administrative Templates\Windows Components\Store\Turn off Automatic Download and Install of updates.</t>
  </si>
  <si>
    <t>CCE-35807-7</t>
  </si>
  <si>
    <t>Set Turn off Automatic Download and Install of updates to Disabled. One method to achieve the recommended configuration via GP: Set the following UI path to Disabled:
Computer Configuration\Policies\Administrative Templates\Windows Components\Store\Turn off Automatic Download and Install of updates.</t>
  </si>
  <si>
    <t>WIN8.1-266</t>
  </si>
  <si>
    <t>Set Turn off the offer to update to the latest version of Windows to Enabled</t>
  </si>
  <si>
    <t>Unplanned OS upgrades can lead to more preventable support calls. The IT department should be managing and approving all upgrades and updates.</t>
  </si>
  <si>
    <t xml:space="preserve">Navigate to the UI Path articulated in the Remediation section and confirm it is set as prescribed. This group policy setting is backed by the following registry location:
HKEY_LOCAL_MACHINE\SOFTWARE\Policies\Microsoft\WindowsStore:DisableOSUpgrade
</t>
  </si>
  <si>
    <t>The Turn off the offer to update to the latest version of Windows has been enabled.</t>
  </si>
  <si>
    <t>The Turn off the offer to update to the latest version of Windows has not been enabled.</t>
  </si>
  <si>
    <t>18.9.68.2</t>
  </si>
  <si>
    <t>To establish the recommended configuration via GP, set the following UI path to `Enabled:`
Computer Configuration\Policies\Administrative Templates\Windows Components\Store\Turn off the offer to update to the latest version of Windows.</t>
  </si>
  <si>
    <t>The Windows Store application will not offer updates to the latest version of Windows.</t>
  </si>
  <si>
    <t>CCE-35809-3</t>
  </si>
  <si>
    <t>Set Turn off the offer to update to the latest version of Windows to Enabled. One method to achieve the recommended configuration via GP: Set the following UI path to Enabled:
Computer Configuration\Policies\Administrative Templates\Windows Components\Store\Turn off the offer to update to the latest version of Windows.</t>
  </si>
  <si>
    <t>WIN8.1-267</t>
  </si>
  <si>
    <t>Set Turn off Windows Defender Antivirus to Disabled</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</si>
  <si>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</si>
  <si>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 xml:space="preserve">Navigate to the UI Path articulated in the Remediation section and confirm it is set as prescribed. This group policy setting is backed by the following registry location:
HKEY_LOCAL_MACHINE\SOFTWARE\Policies\Microsoft\Windows Defender:DisableAntiSpyware
</t>
  </si>
  <si>
    <t>The 'Turn off Windows Defender Antivirus' has been set to disabled.</t>
  </si>
  <si>
    <t>The Turn off Windows Defender Antivirus has not been set to disabled.</t>
  </si>
  <si>
    <t>18.9.76</t>
  </si>
  <si>
    <t>18.9.76.14</t>
  </si>
  <si>
    <t>To establish the recommended configuration via GP, set the following UI path to `Disabled`:
Computer Configuration\Policies\Administrative Templates\Windows Components\Windows Defender Antivirus\Turn off Windows Defender Antivirus.</t>
  </si>
  <si>
    <t>CCE-33478-9</t>
  </si>
  <si>
    <t>Set Turn off Windows Defender Antivirus to Disabled. One method to achieve the recommended configuration via GP: Set the following UI path to Disabled:
Computer Configuration\Policies\Administrative Templates\Windows Components\Windows Defender Antivirus\Turn off Windows Defender Antivirus.</t>
  </si>
  <si>
    <t>WIN8.1-268</t>
  </si>
  <si>
    <t>Set Configure local setting override for reporting to Microsoft MAPS to Disabled</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</si>
  <si>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</si>
  <si>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 xml:space="preserve">Navigate to the UI Path articulated in the Remediation section and confirm it is set as prescribed. This group policy setting is backed by the following registry location:
HKEY_LOCAL_MACHINE\SOFTWARE\Policies\Microsoft\Windows Defender\Spynet:LocalSettingOverrideSpynetReporting
</t>
  </si>
  <si>
    <t>The 'Configure local setting override for reporting to Microsoft MAPS' has been set to disabled.</t>
  </si>
  <si>
    <t>The Configure local setting override for reporting to Microsoft MAPS has not been set to disabled.</t>
  </si>
  <si>
    <t>18.9.76.3</t>
  </si>
  <si>
    <t>18.9.76.3.1</t>
  </si>
  <si>
    <t>To establish the recommended configuration via GP, set the following UI path to `Disabled`:
Computer Configuration\Policies\Administrative Templates\Windows Components\Windows Defender Antivirus\MAPS\Configure local setting override for reporting to Microsoft MAPS.</t>
  </si>
  <si>
    <t>CCE-33833-5</t>
  </si>
  <si>
    <t>Set Configure local  Setting override for reporting to Microsoft MAPS to Disabled. One method to achieve the recommended configuration via GP: Set the following UI path to Disabled:
Computer Configuration\Policies\Administrative Templates\Windows Components\Windows Defender Antivirus\MAPS\Configure local  Setting override for reporting to Microsoft MAPS.</t>
  </si>
  <si>
    <t>WIN8.1-269</t>
  </si>
  <si>
    <t>Set Turn on behavior monitoring to Enabled</t>
  </si>
  <si>
    <t>When running an antivirus solution such as Windows Defender Antivirus, it is important to ensure that it is configured to heuristically monitor in real-time for suspicious and known malicious activity.</t>
  </si>
  <si>
    <t xml:space="preserve">Navigate to the UI Path articulated in the Remediation section and confirm it is set as prescribed. This group policy setting is backed by the following registry location:
HKEY_LOCAL_MACHINE\SOFTWARE\Policies\Microsoft\Windows Defender\Real-Time Protection:DisableBehaviorMonitoring
</t>
  </si>
  <si>
    <t>The 'Turn on behavior monitoring' has been set to enabled.</t>
  </si>
  <si>
    <t>The Turn on behavior monitoring has not been set to enabled.</t>
  </si>
  <si>
    <t>18.9.76.7</t>
  </si>
  <si>
    <t>18.9.76.7.1</t>
  </si>
  <si>
    <t>To establish the recommended configuration via GP, set the following UI path to `Enabled`:
Computer Configuration\Policies\Administrative Templates\Windows Components\Windows Defender Antivirus\Real-Time Protection\Turn on behavior monitoring.</t>
  </si>
  <si>
    <t>None - this is the default configuration.</t>
  </si>
  <si>
    <t>CCE-33865-7</t>
  </si>
  <si>
    <t>Set Turn on behavior monitoring to Enabled. One method to achieve the recommended configuration via GP: Set the following UI path to Enabled:
Computer Configuration\Policies\Administrative Templates\Windows Components\Windows Defender Antivirus\Real-Time Protection\Turn on behavior monitoring.</t>
  </si>
  <si>
    <t>WIN8.1-270</t>
  </si>
  <si>
    <t>Set Scan removable drives to Enabled</t>
  </si>
  <si>
    <t>It is important to ensure that any present removable drives are always included in any type of scan, as removable drives are more likely to contain malicious software brought in to the enterprise managed environment from an external, unmanaged computer.</t>
  </si>
  <si>
    <t xml:space="preserve">Navigate to the UI Path articulated in the Remediation section and confirm it is set as prescribed. This group policy setting is backed by the following registry location:
HKEY_LOCAL_MACHINE\SOFTWARE\Policies\Microsoft\Windows Defender\Scan:DisableRemovableDriveScanning
</t>
  </si>
  <si>
    <t>The 'Scan removable drives' has been set to enabled.</t>
  </si>
  <si>
    <t>The Scan removable drives has not been set to enabled.</t>
  </si>
  <si>
    <t>18.9.76.10</t>
  </si>
  <si>
    <t>18.9.76.10.1</t>
  </si>
  <si>
    <t>To establish the recommended configuration via GP, set the following UI path to `Enabled`:
Computer Configuration\Policies\Administrative Templates\Windows Components\Windows Defender Antivirus\Scan\Scan removable drives.</t>
  </si>
  <si>
    <t>Removable drives will be scanned during any type of scan by Windows Defender Antivirus.</t>
  </si>
  <si>
    <t>CCE-33888-9</t>
  </si>
  <si>
    <t>Set Scan removable drives to Enabled. One method to achieve the recommended configuration via GP: Set the following UI path to Enabled:
Computer Configuration\Policies\Administrative Templates\Windows Components\Windows Defender Antivirus\Scan\Scan removable drives.</t>
  </si>
  <si>
    <t>WIN8.1-271</t>
  </si>
  <si>
    <t>Set Turn on e-mail scanning to Enabled</t>
  </si>
  <si>
    <t>Incoming e-mails should be scanned by an antivirus solution such as Windows Defender Antivirus, as email attachments are a commonly used attack vector to infiltrate computers with malicious software.</t>
  </si>
  <si>
    <t xml:space="preserve">Navigate to the UI Path articulated in the Remediation section and confirm it is set as prescribed. This group policy setting is backed by the following registry location:
HKEY_LOCAL_MACHINE\SOFTWARE\Policies\Microsoft\Windows Defender\Scan:DisableEmailScanning
</t>
  </si>
  <si>
    <t>The 'Turn on e-mail scanning' has been set to enabled.</t>
  </si>
  <si>
    <t>The Turn on e-mail scanning has not been set to enabled.</t>
  </si>
  <si>
    <t>18.9.76.10.2</t>
  </si>
  <si>
    <t>To establish the recommended configuration via GP, set the following UI path to `Enabled`:
Computer Configuration\Policies\Administrative Templates\Windows Components\Windows Defender Antivirus\Scan\Turn on e-mail scanning.</t>
  </si>
  <si>
    <t>E-mail scanning by Windows Defender Antivirus will be enabled.</t>
  </si>
  <si>
    <t>CCE-33906-9</t>
  </si>
  <si>
    <t>Set Turn on e-mail scanning to Enabled. One method to achieve the recommended configuration via GP: Set the following UI path to Enabled:
Computer Configuration\Policies\Administrative Templates\Windows Components\Windows Defender Antivirus\Scan\Turn on e-mail scanning.</t>
  </si>
  <si>
    <t>WIN8.1-272</t>
  </si>
  <si>
    <t>Set Configure Windows Defender SmartScreen to Enabled: Warn and prevent bypass</t>
  </si>
  <si>
    <t xml:space="preserve">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
</t>
  </si>
  <si>
    <t>The 'Configure Windows Defender SmartScreen' has been set to 'Enabled: Warn and prevent bypass'.</t>
  </si>
  <si>
    <t>The Configure Windows Defender SmartScreen has not been set to Enabled: Warn and prevent bypass.</t>
  </si>
  <si>
    <t>18.9.80.1</t>
  </si>
  <si>
    <t>18.9.80.1.1</t>
  </si>
  <si>
    <t>To establish the recommended configuration via GP, set the following UI path to `Enabled: Warn and prevent bypass`:
Computer Configuration\Policies\Administrative Templates\Windows Components\Windows Defender SmartScreen\Explorer\Configure Windows Defender SmartScreen.</t>
  </si>
  <si>
    <t>Users will be warned before they are allowed to run unrecognized programs downloaded from the Internet.</t>
  </si>
  <si>
    <t>CCE-34026-5</t>
  </si>
  <si>
    <t>Set Configure Windows Defender SmartScreen to Enabled: Warn and prevent bypass. One method to achieve the recommended configuration via GP: Set the following UI path to Enabled: Warn and prevent bypass:
Computer Configuration\Policies\Administrative Templates\Windows Components\Windows Defender SmartScreen\Explorer\Configure Windows Defender SmartScreen.</t>
  </si>
  <si>
    <t>WIN8.1-273</t>
  </si>
  <si>
    <t>Set Automatically send memory dumps for OS-generated error reports to Disabled</t>
  </si>
  <si>
    <t>Memory dumps may contain sensitive information and should not be automatically sent to anyone.</t>
  </si>
  <si>
    <t xml:space="preserve">Navigate to the UI Path articulated in the Remediation section and confirm it is set as prescribed. This group policy setting is backed by the following registry location:
HKEY_LOCAL_MACHINE\SOFTWARE\Policies\Microsoft\Windows\Windows Error Reporting:AutoApproveOSDumps
</t>
  </si>
  <si>
    <t>The Automatically send memory dumps for OS-generated error reports has been set to disabled.</t>
  </si>
  <si>
    <t>The Automatically send memory dumps for OS-generated error reports has not been set to disabled.</t>
  </si>
  <si>
    <t>18.9.81</t>
  </si>
  <si>
    <t>18.9.81.3</t>
  </si>
  <si>
    <t>To establish the recommended configuration via GP, set the following UI path to `Disabled:`
Computer Configuration\Policies\Administrative Templates\Windows Components\Windows Error Reporting\Automatically send memory dumps for OS-generated error reports.</t>
  </si>
  <si>
    <t>All memory dumps are uploaded according to the default consent and notification settings.</t>
  </si>
  <si>
    <t>CCE-33927-5</t>
  </si>
  <si>
    <t>Set Automatically send memory dumps for OS-generated error reports to Disabled. One method to achieve the recommended configuration via GP: Set the following UI path to Disabled:
Computer Configuration\Policies\Administrative Templates\Windows Components\Windows Error Reporting\Automatically send memory dumps for OS-generated error reports.</t>
  </si>
  <si>
    <t>WIN8.1-274</t>
  </si>
  <si>
    <t>AU-9</t>
  </si>
  <si>
    <t>Protection of Audit Information</t>
  </si>
  <si>
    <t>Set Configure Default consent to Enabled: Always ask before sending data</t>
  </si>
  <si>
    <t>Error reports may contain sensitive information and should not be sent to anyone automatically.</t>
  </si>
  <si>
    <t xml:space="preserve">Navigate to the UI Path articulated in the Remediation section and confirm it is set as prescribed. This group policy setting is backed by the following registry location:
HKEY_LOCAL_MACHINE\SOFTWARE\Policies\Microsoft\Windows\Windows Error Reporting\Consent:DefaultConsent
</t>
  </si>
  <si>
    <t>The setting 'Configure Default consent' is set to 'Enabled: Always ask before sending data'</t>
  </si>
  <si>
    <t>The setting Configure Default consent is not set to Enabled: Always ask before sending data.</t>
  </si>
  <si>
    <t>18.9.81.2</t>
  </si>
  <si>
    <t>18.9.81.2.1</t>
  </si>
  <si>
    <t>To establish the recommended configuration via GP, set the following UI path to `Enabled: Always ask before sending data:`
Computer Configuration\Policies\Administrative Templates\Windows Components\Windows Error Reporting\Consent\Configure Default consent.</t>
  </si>
  <si>
    <t>CCE-34330-1</t>
  </si>
  <si>
    <t>Set Configure Default consent to Enabled: Always ask before sending data. One method to achieve the recommended configuration via GP: Set the following UI path to Enabled: Always ask before sending data:
Computer Configuration\Policies\Administrative Templates\Windows Components\Windows Error Reporting\Consent\Configure Default consent.</t>
  </si>
  <si>
    <t>WIN8.1-275</t>
  </si>
  <si>
    <t>Set Allow user control over installs to Disabled</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</si>
  <si>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</si>
  <si>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 xml:space="preserve">Navigate to the UI Path articulated in the Remediation section and confirm it is set as prescribed. This group policy setting is backed by the following registry location:
HKEY_LOCAL_MACHINE\SOFTWARE\Policies\Microsoft\Windows\Installer:EnableUserControl
</t>
  </si>
  <si>
    <t>The setting Allow user control over installs is disabled</t>
  </si>
  <si>
    <t>The setting Allow user control over installs is not disabled.</t>
  </si>
  <si>
    <t>18.9.85</t>
  </si>
  <si>
    <t>18.9.85.1</t>
  </si>
  <si>
    <t>To establish the recommended configuration via GP, set the following UI path to `Disabled`:
Computer Configuration\Policies\Administrative Templates\Windows Components\Windows Installer\Allow user control over installs.</t>
  </si>
  <si>
    <t>CCE-35431-6</t>
  </si>
  <si>
    <t>Set Allow user control over installs to Disabled. One method to achieve the recommended configuration via GP: Set the following UI path to Disabled:
Computer Configuration\Policies\Administrative Templates\Windows Components\Windows Installer\Allow user control over installs.</t>
  </si>
  <si>
    <t>WIN8.1-276</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</si>
  <si>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</si>
  <si>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The security setting Always install with elevated privileges is Disabled.</t>
  </si>
  <si>
    <t>18.9.85.2</t>
  </si>
  <si>
    <t>To establish the recommended configuration via GP, set the following UI path to `Disabled`:
Computer Configuration\Policies\Administrative Templates\Windows Components\Windows Installer\Always install with elevated privileges.</t>
  </si>
  <si>
    <t>CCE-35400-1</t>
  </si>
  <si>
    <t>Set Always install with elevated privileges to Disabled. One method to achieve the recommended configuration via GP: Set the following UI path to Disabled:
Computer Configuration\Policies\Administrative Templates\Windows Components\Windows Installer\Always install with elevated privileges.</t>
  </si>
  <si>
    <t>WIN8.1-277</t>
  </si>
  <si>
    <t>Set Sign-in last interactive user automatically after a system-initiated restart to Disabled</t>
  </si>
  <si>
    <t>Disabling this feature will prevent the caching of user's credentials and unauthorized use of the device, and also ensure the user is aware of the restart.</t>
  </si>
  <si>
    <t xml:space="preserve">Navigate to the UI Path articulated in the Remediation section and confirm it is set as prescribed. This group policy setting is backed by the following registry location:
HKEY_LOCAL_MACHINE\SOFTWARE\Microsoft\Windows\CurrentVersion\Policies\System:DisableAutomaticRestartSignOn
</t>
  </si>
  <si>
    <t>The security setting Sign-in last interactive user automatically after a system-initiated restart is Disabled.</t>
  </si>
  <si>
    <t>The security setting Sign-in last interactive user automatically after a system-initiated restart is not disabled.</t>
  </si>
  <si>
    <t>18.9.86</t>
  </si>
  <si>
    <t>18.9.86.1</t>
  </si>
  <si>
    <t>To establish the recommended configuration via GP, set the following UI path to `Disabled`:
Computer Configuration\Policies\Administrative Templates\Windows Components\Windows Logon Options\Sign-in last interactive user automatically after a system-initiated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</si>
  <si>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</si>
  <si>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CCE-33891-3</t>
  </si>
  <si>
    <t>Set Sign-in last interactive user automatically after a system-initiated restart to Disabled. One method to achieve the recommended configuration via GP: Set the following UI path to Disabled:
Computer Configuration\Policies\Administrative Templates\Windows Components\Windows Logon Options\Sign-in last interactive user automatically after a system-initiated restart.</t>
  </si>
  <si>
    <t>WIN8.1-278</t>
  </si>
  <si>
    <t>Set Turn on PowerShell Script Block Logging to Disabled</t>
  </si>
  <si>
    <t>There are potential risks of capturing passwords in the PowerShell logs. This setting should only be needed for debugging purposes, and not in normal operation, it is important to ensure this is set to `Disabled`.</t>
  </si>
  <si>
    <t xml:space="preserve">Navigate to the UI Path articulated in the Remediation section and confirm it is set as prescribed. This group policy setting is backed by the following registry location:
HKEY_LOCAL_MACHINE\SOFTWARE\Policies\Microsoft\Windows\PowerShell\ScriptBlockLogging:EnableScriptBlockLogging
</t>
  </si>
  <si>
    <t>The setting 'turn on PowerShell Script Block Logging is disabled</t>
  </si>
  <si>
    <t>The setting 'turn on PowerShell Script Block Logging is not disabled.</t>
  </si>
  <si>
    <t>18.9.95</t>
  </si>
  <si>
    <t>18.9.95.1</t>
  </si>
  <si>
    <t>To establish the recommended configuration via GP, set the following UI path to `Disabled`:
Computer Configuration\Policies\Administrative Templates\Windows Components\Windows PowerShell\Turn on PowerShell Script Block Logging.</t>
  </si>
  <si>
    <t>Logging of PowerShell script input is disabled.</t>
  </si>
  <si>
    <t>Set Turn on PowerShell Script Block Logging to Disabled. One method to achieve the recommended configuration via GP: Set the following UI path to Disabled:
Computer Configuration\Policies\Administrative Templates\Windows Components\Windows PowerShell\Turn on PowerShell Script Block Logging.</t>
  </si>
  <si>
    <t>WIN8.1-279</t>
  </si>
  <si>
    <t>Set Turn on PowerShell Transcription to Disabled</t>
  </si>
  <si>
    <t>If this setting is enabled there is a risk that passwords could get stored in plain text in the PowerShell_transcript output file.</t>
  </si>
  <si>
    <t xml:space="preserve">Navigate to the UI Path articulated in the Remediation section and confirm it is set as prescribed. This group policy setting is backed by the following registry location:
HKEY_LOCAL_MACHINE\SOFTWARE\Policies\Microsoft\Windows\PowerShell\Transcription:EnableTranscripting
</t>
  </si>
  <si>
    <t>The setting 'turn on PowerShell Transcription is disabled</t>
  </si>
  <si>
    <t>The setting 'turn on PowerShell Transcription is not disabled.</t>
  </si>
  <si>
    <t>18.9.95.2</t>
  </si>
  <si>
    <t>To establish the recommended configuration via GP, set the following UI path to `Disabled`:
Computer Configuration\Policies\Administrative Templates\Windows Components\Windows PowerShell\Turn on PowerShell Transcription.</t>
  </si>
  <si>
    <t>Set Turn on PowerShell Transcription to Disabled. One method to achieve the recommended configuration via GP: Set the following UI path to Disabled:
Computer Configuration\Policies\Administrative Templates\Windows Components\Windows PowerShell\Turn on PowerShell Transcription.</t>
  </si>
  <si>
    <t>WIN8.1-280</t>
  </si>
  <si>
    <t xml:space="preserve">Navigate to the UI Path articulated in the Remediation section and confirm it is set as prescribed. This group policy setting is backed by the following registry location:
HKEY_LOCAL_MACHINE\SOFTWARE\Policies\Microsoft\Windows\WinRM\Client:AllowBasic
</t>
  </si>
  <si>
    <t>The security setting Allow Basic authentication is Disabled.</t>
  </si>
  <si>
    <t>18.9.97.1</t>
  </si>
  <si>
    <t>18.9.97.1.1</t>
  </si>
  <si>
    <t>To establish the recommended configuration via GP, set the following UI path to `Disabled`:
Computer Configuration\Policies\Administrative Templates\Windows Components\Windows Remote Management (WinRM)\WinRM Client\Allow Basic authentication.</t>
  </si>
  <si>
    <t>CCE-35258-3</t>
  </si>
  <si>
    <t>Set Allow Basic authentication to Disabled. One method to achieve the recommended configuration via GP: Set the following UI path to Disabled:
Computer Configuration\Policies\Administrative Templates\Windows Components\Windows Remote Management (WinRM)\WinRM Client\Allow Basic authentication.</t>
  </si>
  <si>
    <t>WIN8.1-281</t>
  </si>
  <si>
    <t xml:space="preserve">Navigate to the UI Path articulated in the Remediation section and confirm it is set as prescribed. This group policy setting is backed by the following registry location:
HKEY_LOCAL_MACHINE\SOFTWARE\Policies\Microsoft\Windows\WinRM\Client:AllowUnencryptedTraffic
</t>
  </si>
  <si>
    <t>The security setting Allow unencrypted traffic is Disabled.</t>
  </si>
  <si>
    <t>18.9.97.1.2</t>
  </si>
  <si>
    <t>To establish the recommended configuration via GP, set the following UI path to `Disabled`:
Computer Configuration\Policies\Administrative Templates\Windows Components\Windows Remote Management (WinRM)\WinRM Client\Allow unencrypted traffic.</t>
  </si>
  <si>
    <t>CCE-34458-0</t>
  </si>
  <si>
    <t>Set Allow unencrypted traffic to Disabled. One method to achieve the recommended configuration via GP: Set the following UI path to Disabled:
Computer Configuration\Policies\Administrative Templates\Windows Components\Windows Remote Management (WinRM)\WinRM Client\Allow unencrypted traffic.</t>
  </si>
  <si>
    <t>WIN8.1-282</t>
  </si>
  <si>
    <t xml:space="preserve">Navigate to the UI Path articulated in the Remediation section and confirm it is set as prescribed. This group policy setting is backed by the following registry location:
HKEY_LOCAL_MACHINE\SOFTWARE\Policies\Microsoft\Windows\WinRM\Client:AllowDigest
</t>
  </si>
  <si>
    <t>The security setting Disallow Digest authentication is Enabled.</t>
  </si>
  <si>
    <t>18.9.97.1.3</t>
  </si>
  <si>
    <t>To establish the recommended configuration via GP, set the following UI path to `Enabled`:
Computer Configuration\Policies\Administrative Templates\Windows Components\Windows Remote Management (WinRM)\WinRM Client\Disallow Digest authentication.</t>
  </si>
  <si>
    <t>The WinRM client will not use Digest authentication.</t>
  </si>
  <si>
    <t>CCE-34778-1</t>
  </si>
  <si>
    <t>Set Disallow Digest authentication to Enabled. One method to achieve the recommended configuration via GP: Set the following UI path to Enabled:
Computer Configuration\Policies\Administrative Templates\Windows Components\Windows Remote Management (WinRM)\WinRM Client\Disallow Digest authentication.</t>
  </si>
  <si>
    <t>WIN8.1-283</t>
  </si>
  <si>
    <t xml:space="preserve">Navigate to the UI Path articulated in the Remediation section and confirm it is set as prescribed. This group policy setting is backed by the following registry location:
HKEY_LOCAL_MACHINE\SOFTWARE\Policies\Microsoft\Windows\WinRM\Service:AllowBasic
</t>
  </si>
  <si>
    <t>18.9.97.2</t>
  </si>
  <si>
    <t>18.9.97.2.1</t>
  </si>
  <si>
    <t>To establish the recommended configuration via GP, set the following UI path to `Disabled`:
Computer Configuration\Policies\Administrative Templates\Windows Components\Windows Remote Management (WinRM)\WinRM Service\Allow Basic authentication.</t>
  </si>
  <si>
    <t>CCE-34779-9</t>
  </si>
  <si>
    <t>Set Allow Basic authentication to Disabled. One method to achieve the recommended configuration via GP: Set the following UI path to Disabled:
Computer Configuration\Policies\Administrative Templates\Windows Components\Windows Remote Management (WinRM)\WinRM Service\Allow Basic authentication.</t>
  </si>
  <si>
    <t>WIN8.1-284</t>
  </si>
  <si>
    <t xml:space="preserve">Navigate to the UI Path articulated in the Remediation section and confirm it is set as prescribed. This group policy setting is backed by the following registry location:
HKEY_LOCAL_MACHINE\SOFTWARE\Policies\Microsoft\Windows\WinRM\Service:AllowUnencryptedTraffic
</t>
  </si>
  <si>
    <t>18.9.97.2.3</t>
  </si>
  <si>
    <t>To establish the recommended configuration via GP, set the following UI path to `Disabled`:
Computer Configuration\Policies\Administrative Templates\Windows Components\Windows Remote Management (WinRM)\WinRM Service\Allow unencrypted traffic.</t>
  </si>
  <si>
    <t>CCE-35054-6</t>
  </si>
  <si>
    <t>Set Allow unencrypted traffic to Disabled. One method to achieve the recommended configuration via GP: Set the following UI path to Disabled:
Computer Configuration\Policies\Administrative Templates\Windows Components\Windows Remote Management (WinRM)\WinRM Service\Allow unencrypted traffic.</t>
  </si>
  <si>
    <t>WIN8.1-285</t>
  </si>
  <si>
    <t xml:space="preserve">Navigate to the UI Path articulated in the Remediation section and confirm it is set as prescribed. This group policy setting is backed by the following registry location:
HKEY_LOCAL_MACHINE\SOFTWARE\Policies\Microsoft\Windows\WinRM\Service:DisableRunAs
</t>
  </si>
  <si>
    <t>The security setting Disallow WinRM from storing RunAs credentials is Enabled.</t>
  </si>
  <si>
    <t>18.9.97.2.4</t>
  </si>
  <si>
    <t>To establish the recommended configuration via GP, set the following UI path to `Enabled`:
Computer Configuration\Policies\Administrative Templates\Windows Components\Windows Remote Management (WinRM)\WinRM Service\Disallow WinRM from storing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</si>
  <si>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</si>
  <si>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CCE-35416-7</t>
  </si>
  <si>
    <t>Set Disallow WinRM from storing RunAs credentials to Enabled. One method to achieve the recommended configuration via GP: Set the following UI path to Enabled:
Computer Configuration\Policies\Administrative Templates\Windows Components\Windows Remote Management (WinRM)\WinRM Service\Disallow WinRM from storing RunAs credentials.</t>
  </si>
  <si>
    <t>WIN8.1-286</t>
  </si>
  <si>
    <t>Set Configure Automatic Updates to Enabled</t>
  </si>
  <si>
    <t xml:space="preserve">Navigate to the UI Path articulated in the Remediation section and confirm it is set as prescribed. This group policy setting is backed by the following registry location:
HKEY_LOCAL_MACHINE\SOFTWARE\Policies\Microsoft\Windows\WindowsUpdate\AU:NoAutoUpdate
</t>
  </si>
  <si>
    <t>The security setting Configure Automatic Updates is Enabled.</t>
  </si>
  <si>
    <t xml:space="preserve">              </t>
  </si>
  <si>
    <t>18.9.101</t>
  </si>
  <si>
    <t>18.9.101.2</t>
  </si>
  <si>
    <t>To establish the recommended configuration via GP, set the following UI path to `Enabled`:
Computer Configuration\Policies\Administrative Templates\Windows Components\Windows Update\Configure Automatic Updates.</t>
  </si>
  <si>
    <t>Critical operating system updates and service packs will be installed as necessary.</t>
  </si>
  <si>
    <t>CCE-35111-4</t>
  </si>
  <si>
    <t>Set Configure Automatic Updates to Enabled. One method to achieve the recommended configuration via GP: Set the following UI path to Enabled:
Computer Configuration\Policies\Administrative Templates\Windows Components\Windows Update\Configure Automatic Updates.</t>
  </si>
  <si>
    <t>WIN8.1-287</t>
  </si>
  <si>
    <t>Set Configure Automatic Updates: Scheduled install day to 0 - Every day</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</si>
  <si>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</si>
  <si>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The security setting Configure Automatic Updates: Scheduled install day is set to 0 - Every day.</t>
  </si>
  <si>
    <t>The security setting Configure Automatic Updates: Scheduled install day is not set to 0 - Every day.</t>
  </si>
  <si>
    <t>18.9.101.3</t>
  </si>
  <si>
    <t>To establish the recommended configuration via GP, set the following UI path to `0 - Every day`:
Computer Configuration\Policies\Administrative Templates\Windows Components\Windows Update\Configure Automatic Updates: Scheduled install day.</t>
  </si>
  <si>
    <t>If `4 - Auto download and schedule the install` is selected in Rule 18.9.101.2, critical operating system updates and service packs will automatically download every day (at 3:00 A.M., by default).</t>
  </si>
  <si>
    <t>Set Configure Automatic Updates: Scheduled install day to 0 - Every day. One method to achieve the recommended configuration via GP: Set the following UI path to 0 - Every day:
Computer Configuration\Policies\Administrative Templates\Windows Components\Windows Update\Configure Automatic Updates: Scheduled install day.</t>
  </si>
  <si>
    <t>WIN8.1-288</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</si>
  <si>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</si>
  <si>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</si>
  <si>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The security setting No auto-restart with logged on users for scheduled automatic updates installations is Disabled.</t>
  </si>
  <si>
    <t>18.9.101.4</t>
  </si>
  <si>
    <t>To establish the recommended configuration via GP, set the following UI path to `Disabled`:
Computer Configuration\Policies\Administrative Templates\Windows Components\Windows Update\No auto-restart with logged on users for scheduled automatic updates installations.</t>
  </si>
  <si>
    <t>CCE-33813-7</t>
  </si>
  <si>
    <t>Set No auto-restart with logged on users for scheduled automatic updates installations to Disabled. One method to achieve the recommended configuration via GP: Set the following UI path to Disabled:
Computer Configuration\Policies\Administrative Templates\Windows Components\Windows Update\No auto-restart with logged on users for scheduled automatic updates installations.</t>
  </si>
  <si>
    <t>WIN8.1-289</t>
  </si>
  <si>
    <t>If a user forgets to lock their computer when they walk away, it is possible that a passerby will hijack it. Configuring a timed screen saver with password lock will help to protect against these hijacks.</t>
  </si>
  <si>
    <t xml:space="preserve">Navigate to the UI Path articulated in the Remediation section and confirm it is set as prescribed. This group policy setting is backed by the following registry location:
HKEY_USERS\[USER SID]\SOFTWARE\Policies\Microsoft\Windows\Control Panel\Desktop:ScreenSaveActive
</t>
  </si>
  <si>
    <t>The security setting Enable screen saver is Enabled.</t>
  </si>
  <si>
    <t>19.1.3</t>
  </si>
  <si>
    <t>19.1.3.1</t>
  </si>
  <si>
    <t>To establish the recommended configuration via GP, set the following UI path to `Enabled`:
User Configuration\Policies\Administrative Templates\Control Panel\Personalization\Enable screen saver.</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</si>
  <si>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</si>
  <si>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CCE-33164-5</t>
  </si>
  <si>
    <t>Set Enable screen saver to Enabled. One method to achieve the recommended configuration via GP: Set the following UI path to Enabled:
User Configuration\Policies\Administrative Templates\Control Panel\Personalization\Enable screen saver.</t>
  </si>
  <si>
    <t>WIN8.1-290</t>
  </si>
  <si>
    <t>Set Force specific screen saver: Screen saver executable name to Enabled:scrnsave.scr</t>
  </si>
  <si>
    <t xml:space="preserve">Navigate to the UI Path articulated in the Remediation section and confirm it is set as prescribed. This group policy setting is backed by the following registry location:
HKEY_USERS\[USER SID]\SOFTWARE\Policies\Microsoft\Windows\Control Panel\Desktop:SCRNSAVE.EXE
</t>
  </si>
  <si>
    <t>The security setting Force specific screen saver: Screen saver executable name is set to Enabled:scrnsave.scr.</t>
  </si>
  <si>
    <t>The security setting Force specific screen saver: Screen saver executable name is not set to Enabled:scrnsave.scr.</t>
  </si>
  <si>
    <t>19.1.3.2</t>
  </si>
  <si>
    <t>To establish the recommended configuration via GP, set the following UI path to `Enabled: scrnsave.scr`:
User Configuration\Policies\Administrative Templates\Control Panel\Personalization\Force specific screen saver.</t>
  </si>
  <si>
    <t>The system displays the specified screen saver on the user's desktop. The drop-down list of screen savers in the Screen Saver dialog in the Personalization or Display Control Panel will be disabled, preventing users from changing the screen saver.</t>
  </si>
  <si>
    <t>CCE-33105-8</t>
  </si>
  <si>
    <t>Set Force specific screen saver: Screen saver executable name to Enabled:scrnsave.scr.One method to achieve the recommended configuration via GP: Set the following UI path to Enabled: scrnsave.scr:
User Configuration\Policies\Administrative Templates\Control Panel\Personalization\Force specific screen saver.</t>
  </si>
  <si>
    <t>WIN8.1-291</t>
  </si>
  <si>
    <t xml:space="preserve">Navigate to the UI Path articulated in the Remediation section and confirm it is set as prescribed. This group policy setting is backed by the following registry location:
HKEY_USERS\[USER SID]\SOFTWARE\Policies\Microsoft\Windows\Control Panel\Desktop:ScreenSaverIsSecure
</t>
  </si>
  <si>
    <t>The security setting Password protect the screen saver is Enabled.</t>
  </si>
  <si>
    <t>19.1.3.3</t>
  </si>
  <si>
    <t>To establish the recommended configuration via GP, set the following UI path to `Enabled`:
User Configuration\Policies\Administrative Templates\Control Panel\Personalization\Password protect the screen saver.</t>
  </si>
  <si>
    <t>All screen savers are password protected. The "Password protected" checkbox on the Screen Saver dialog in the Personalization or Display Control Panel will be disabled, preventing users from changing the password protection setting.</t>
  </si>
  <si>
    <t>CCE-32938-3</t>
  </si>
  <si>
    <t>Set Password protect the screen saver to Enabled. One method to achieve the recommended configuration via GP: Set the following UI path to Enabled:
User Configuration\Policies\Administrative Templates\Control Panel\Personalization\Password protect the screen saver.</t>
  </si>
  <si>
    <t>WIN8.1-292</t>
  </si>
  <si>
    <t>Set Screen saver timeout to Enabled:900 seconds or fewer, but not 0</t>
  </si>
  <si>
    <t xml:space="preserve">Navigate to the UI Path articulated in the Remediation section and confirm it is set as prescribed. This group policy setting is backed by the following registry location:
HKEY_USERS\[USER SID]\SOFTWARE\Policies\Microsoft\Windows\Control Panel\Desktop:ScreenSaveTimeOut
</t>
  </si>
  <si>
    <t>The security setting Screen saver timeout is set to Enabled:900 seconds or fewer, but not 0.</t>
  </si>
  <si>
    <t>The security setting Screen saver timeout is not set to Enabled:900 seconds or fewer, but not 0.</t>
  </si>
  <si>
    <t>19.1.3.4</t>
  </si>
  <si>
    <t>To establish the recommended configuration via GP, set the following UI path to `Enabled: 900 or fewer, but not 0`:
User Configuration\Policies\Administrative Templates\Control Panel\Personalization\Screen saver timeout.</t>
  </si>
  <si>
    <t>The screen saver will automatically activate when the computer has been left unattended for the amount of time specified, and the users will not be able to change the timeout value.</t>
  </si>
  <si>
    <t>CCE-33168-6</t>
  </si>
  <si>
    <t>Set Screen saver timeout to Enabled:900 seconds or fewer, but not 0.One method to achieve the recommended configuration via GP: Set the following UI path to Enabled: 900 or fewer, but not 0:
User Configuration\Policies\Administrative Templates\Control Panel\Personalization\Screen saver timeout.</t>
  </si>
  <si>
    <t>WIN8.1-293</t>
  </si>
  <si>
    <t>Set Turn off toast notifications on the lock screen to Enabled</t>
  </si>
  <si>
    <t>While this feature can be handy for users, applications that provide toast notifications might display sensitive personal or business data while the device is left unattended.</t>
  </si>
  <si>
    <t xml:space="preserve">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
</t>
  </si>
  <si>
    <t>The security setting Turn off toast notifications on the lock screen is Enabled.</t>
  </si>
  <si>
    <t>The security setting Turn off toast notifications on the lock screen is not enabled.</t>
  </si>
  <si>
    <t>19.5.1</t>
  </si>
  <si>
    <t>19.5.1.1</t>
  </si>
  <si>
    <t>To establish the recommended configuration via GP, set the following UI path to `Enabled`:
User Configuration\Policies\Administrative Templates\Start Menu and Taskbar\Notifications\Turn off toast notifications on the lock screen.</t>
  </si>
  <si>
    <t>Applications will not be able to raise toast notifications on the lock screen.</t>
  </si>
  <si>
    <t>CCE-33727-9</t>
  </si>
  <si>
    <t>Set Turn off toast notifications on the lock screen to Enabled. One method to achieve the recommended configuration via GP: Set the following UI path to Enabled:
User Configuration\Policies\Administrative Templates\Start Menu and Taskbar\Notifications\Turn off toast notifications on the lock screen.</t>
  </si>
  <si>
    <t>WIN8.1-294</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</si>
  <si>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</si>
  <si>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 xml:space="preserve">Navigate to the UI Path articulated in the Remediation section and confirm it is set as prescribed. This group policy setting is backed by the following registry location:
HKEY_USERS\[USER SID]\SOFTWARE\Microsoft\Windows\CurrentVersion\Policies\Attachments:SaveZoneInformation
</t>
  </si>
  <si>
    <t>The security setting Do not preserve zone information in file attachments is Disabled.</t>
  </si>
  <si>
    <t>19.7.4</t>
  </si>
  <si>
    <t>19.7.4.1</t>
  </si>
  <si>
    <t>To establish the recommended configuration via GP, set the following UI path to `Disabled`:
User Configuration\Policies\Administrative Templates\Windows Components\Attachment Manager\Do not preserve zone information in file attachments.</t>
  </si>
  <si>
    <t>CCE-34810-2</t>
  </si>
  <si>
    <t>Set Do not preserve zone information in file attachments to Disabled. One method to achieve the recommended configuration via GP: Set the following UI path to Disabled:
User Configuration\Policies\Administrative Templates\Windows Components\Attachment Manager\Do not preserve zone information in file attachments.</t>
  </si>
  <si>
    <t>WIN8.1-295</t>
  </si>
  <si>
    <t xml:space="preserve">Navigate to the UI Path articulated in the Remediation section and confirm it is set as prescribed. This group policy setting is backed by the following registry location:
HKEY_USERS\[USER SID]\SOFTWARE\Microsoft\Windows\CurrentVersion\Policies\Attachments:ScanWithAntiVirus
</t>
  </si>
  <si>
    <t>The security setting Notify antivirus programs when opening attachments is Enabled.</t>
  </si>
  <si>
    <t>19.7.4.2</t>
  </si>
  <si>
    <t>To establish the recommended configuration via GP, set the following UI path to `Enabled`:
User Configuration\Policies\Administrative Templates\Windows Components\Attachment Manager\Notify antivirus programs when opening attachments.</t>
  </si>
  <si>
    <t>Windows tells the registered antivirus program(s) to scan the file when a user opens a file attachment. If the antivirus program fails, the attachment is blocked from being opened.</t>
  </si>
  <si>
    <t>CCE-33799-8</t>
  </si>
  <si>
    <t>Set Notify antivirus programs when opening attachments to Enabled. One method to achieve the recommended configuration via GP: Set the following UI path to Enabled:
User Configuration\Policies\Administrative Templates\Windows Components\Attachment Manager\Notify antivirus programs when opening attachments.</t>
  </si>
  <si>
    <t>WIN8.1-296</t>
  </si>
  <si>
    <t>Set Prevent users from sharing files within their profile. to Enabled</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</si>
  <si>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</si>
  <si>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 xml:space="preserve">Navigate to the UI Path articulated in the Remediation section and confirm it is set as prescribed. This group policy setting is backed by the following registry location:
HKEY_USERS\[USER SID]\SOFTWARE\Microsoft\Windows\CurrentVersion\Policies\Explorer:NoInplaceSharing
</t>
  </si>
  <si>
    <t>The Prevent users from sharing files within their profile has been enabled.</t>
  </si>
  <si>
    <t>The Prevent users from sharing files within their profile has not  been enabled.</t>
  </si>
  <si>
    <t>19.7.26</t>
  </si>
  <si>
    <t>19.7.26.1</t>
  </si>
  <si>
    <t>To establish the recommended configuration via GP, set the following UI path to `Enabled:`
User Configuration\Policies\Administrative Templates\Windows Components\Network Sharing\Prevent users from sharing files within their profile.</t>
  </si>
  <si>
    <t>Users cannot share files within their profile using the sharing wizard. Also, the sharing wizard cannot create a share at `%root%\Users` and can only be used to create SMB shares on folders.</t>
  </si>
  <si>
    <t>CCE-33490-4</t>
  </si>
  <si>
    <t>Set Prevent users from sharing files within their profile. to Enabled. One method to achieve the recommended configuration via GP: Set the following UI path to Enabled:
User Configuration\Policies\Administrative Templates\Windows Components\Network Sharing\Prevent users from sharing files within their profile.</t>
  </si>
  <si>
    <t>WIN8.1-297</t>
  </si>
  <si>
    <t xml:space="preserve">Navigate to the UI Path articulated in the Remediation section and confirm it is set as prescribed. This group policy setting is backed by the following registry location:
HKEY_USERS\[USER SID]\SOFTWARE\Policies\Microsoft\Windows\Installer:AlwaysInstallElevated
</t>
  </si>
  <si>
    <t>19.7.40</t>
  </si>
  <si>
    <t>19.7.40.1</t>
  </si>
  <si>
    <t>To establish the recommended configuration via GP, set the following UI path to `Disabled`:
User Configuration\Policies\Administrative Templates\Windows Components\Windows Installer\Always install with elevated privileges.</t>
  </si>
  <si>
    <t>CCE-34788-0</t>
  </si>
  <si>
    <t>Set Always install with elevated privileges to Disabled. One method to achieve the recommended configuration via GP: Set the following UI path to Disabled:
User Configuration\Policies\Administrative Templates\Windows Components\Windows Installer\Always install with elevated privileges.</t>
  </si>
  <si>
    <t>Appendix</t>
  </si>
  <si>
    <t>SCSEM Sources:</t>
  </si>
  <si>
    <t xml:space="preserve">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Microsoft Windows 8 Benchmark v1.0.0             
</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</si>
  <si>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</si>
  <si>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</si>
  <si>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</si>
  <si>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</si>
  <si>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</si>
  <si>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</si>
  <si>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</si>
  <si>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</si>
  <si>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</si>
  <si>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</si>
  <si>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</si>
  <si>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</si>
  <si>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</si>
  <si>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</si>
  <si>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</si>
  <si>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</si>
  <si>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</si>
  <si>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</si>
  <si>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</si>
  <si>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</si>
  <si>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 Added baseline Criticality Score and Issue Codes, weighted test cases based on criticality, and updated Results Tab. Transitioned to CIS Benchmark for Windows 8.</t>
  </si>
  <si>
    <t>Booz Allen Hamilton</t>
  </si>
  <si>
    <t>Tribute to "Super" Saumil Shah</t>
  </si>
  <si>
    <t>Aligned the SCSEM with benchmarked controls and removed the controls who's configuration is based upon the agency's security and operational requirements.</t>
  </si>
  <si>
    <t>Updated Win8 Test ID #20, Added Windows 8.1 Tab</t>
  </si>
  <si>
    <t>Updated issue codes, Added Manual Test cases for OS Support, Session Lock set to 15 minutes, Account Lockout/Reset Timer set to 120 minutes</t>
  </si>
  <si>
    <t>Updated issue code table</t>
  </si>
  <si>
    <t>Minor content update. Removed EMET for Windows.</t>
  </si>
  <si>
    <t>Internal Updates</t>
  </si>
  <si>
    <t>Internal Updates Updated issue code table</t>
  </si>
  <si>
    <t>Internal Updates Benchmark for Windows 8.1 and Updated issue code table</t>
  </si>
  <si>
    <t xml:space="preserve">Internal Updates and updated issue code table </t>
  </si>
  <si>
    <t xml:space="preserve">Updated based on IRS Publication 1075 (October 2021) Internal updates and Issue Code Table updates.  </t>
  </si>
  <si>
    <t xml:space="preserve">Updated issue code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</si>
  <si>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</si>
  <si>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</si>
  <si>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</si>
  <si>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</si>
  <si>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</si>
  <si>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</si>
  <si>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</si>
  <si>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</si>
  <si>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</si>
  <si>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</si>
  <si>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</si>
  <si>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</si>
  <si>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</si>
  <si>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</si>
  <si>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</si>
  <si>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</si>
  <si>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</si>
  <si>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</si>
  <si>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</si>
  <si>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</si>
  <si>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</si>
  <si>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</si>
  <si>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</si>
  <si>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</si>
  <si>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</si>
  <si>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</si>
  <si>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</si>
  <si>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</si>
  <si>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</si>
  <si>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</si>
  <si>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</si>
  <si>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</si>
  <si>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</si>
  <si>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</si>
  <si>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</si>
  <si>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</si>
  <si>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</si>
  <si>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</si>
  <si>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</si>
  <si>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</si>
  <si>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</si>
  <si>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</si>
  <si>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</si>
  <si>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</si>
  <si>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</si>
  <si>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</si>
  <si>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</si>
  <si>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</si>
  <si>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</si>
  <si>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</si>
  <si>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</si>
  <si>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</si>
  <si>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</si>
  <si>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</si>
  <si>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</si>
  <si>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</si>
  <si>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</si>
  <si>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</si>
  <si>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</si>
  <si>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</si>
  <si>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</si>
  <si>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</si>
  <si>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</si>
  <si>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</si>
  <si>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</si>
  <si>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</si>
  <si>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</si>
  <si>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</si>
  <si>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</si>
  <si>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</si>
  <si>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</si>
  <si>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</si>
  <si>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</si>
  <si>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</si>
  <si>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</si>
  <si>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</si>
  <si>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</si>
  <si>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</si>
  <si>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</si>
  <si>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</si>
  <si>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</si>
  <si>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</si>
  <si>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</si>
  <si>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</si>
  <si>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</si>
  <si>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</si>
  <si>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</si>
  <si>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</si>
  <si>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</si>
  <si>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</si>
  <si>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</si>
  <si>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</si>
  <si>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</si>
  <si>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</si>
  <si>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</si>
  <si>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</si>
  <si>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</si>
  <si>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</si>
  <si>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</si>
  <si>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</si>
  <si>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</si>
  <si>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</si>
  <si>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</si>
  <si>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</si>
  <si>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</si>
  <si>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</si>
  <si>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</si>
  <si>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</si>
  <si>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</si>
  <si>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</si>
  <si>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</si>
  <si>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</si>
  <si>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</si>
  <si>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</si>
  <si>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</si>
  <si>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</si>
  <si>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</si>
  <si>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</si>
  <si>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</si>
  <si>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</si>
  <si>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</si>
  <si>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</si>
  <si>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</si>
  <si>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</si>
  <si>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</si>
  <si>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</si>
  <si>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</si>
  <si>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</si>
  <si>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</si>
  <si>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</si>
  <si>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</si>
  <si>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</si>
  <si>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</si>
  <si>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</si>
  <si>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</si>
  <si>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</si>
  <si>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</si>
  <si>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</si>
  <si>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</si>
  <si>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</si>
  <si>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</si>
  <si>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</si>
  <si>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</si>
  <si>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</si>
  <si>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</si>
  <si>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</si>
  <si>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</si>
  <si>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</si>
  <si>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</si>
  <si>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</si>
  <si>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</si>
  <si>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</si>
  <si>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</si>
  <si>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</si>
  <si>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</si>
  <si>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</si>
  <si>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</si>
  <si>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</si>
  <si>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</si>
  <si>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</si>
  <si>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</si>
  <si>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</si>
  <si>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</si>
  <si>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</si>
  <si>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</si>
  <si>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</si>
  <si>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</si>
  <si>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</si>
  <si>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</si>
  <si>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</si>
  <si>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</si>
  <si>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</si>
  <si>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</si>
  <si>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</si>
  <si>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</si>
  <si>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</si>
  <si>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</si>
  <si>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</si>
  <si>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</si>
  <si>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</si>
  <si>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</si>
  <si>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</si>
  <si>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</si>
  <si>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</si>
  <si>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</si>
  <si>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</si>
  <si>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</si>
  <si>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</si>
  <si>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</si>
  <si>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</si>
  <si>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</si>
  <si>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</si>
  <si>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</si>
  <si>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</si>
  <si>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</si>
  <si>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</si>
  <si>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</si>
  <si>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</si>
  <si>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</si>
  <si>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</si>
  <si>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</si>
  <si>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</si>
  <si>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</si>
  <si>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</si>
  <si>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</si>
  <si>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</si>
  <si>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</si>
  <si>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</si>
  <si>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</si>
  <si>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</si>
  <si>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</si>
  <si>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</si>
  <si>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</si>
  <si>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</si>
  <si>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</si>
  <si>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</si>
  <si>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</si>
  <si>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</si>
  <si>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</si>
  <si>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</si>
  <si>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</si>
  <si>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</si>
  <si>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</si>
  <si>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</si>
  <si>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</si>
  <si>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</si>
  <si>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</si>
  <si>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</si>
  <si>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</si>
  <si>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</si>
  <si>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</si>
  <si>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</si>
  <si>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</si>
  <si>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</si>
  <si>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</si>
  <si>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</si>
  <si>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</si>
  <si>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</si>
  <si>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</si>
  <si>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</si>
  <si>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</si>
  <si>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</si>
  <si>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</si>
  <si>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</si>
  <si>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</si>
  <si>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</si>
  <si>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</si>
  <si>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</si>
  <si>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</si>
  <si>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</si>
  <si>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</si>
  <si>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</si>
  <si>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</si>
  <si>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</si>
  <si>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</si>
  <si>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</si>
  <si>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</si>
  <si>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</si>
  <si>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</si>
  <si>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</si>
  <si>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</si>
  <si>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</si>
  <si>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</si>
  <si>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</si>
  <si>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</si>
  <si>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</si>
  <si>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</si>
  <si>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</si>
  <si>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</si>
  <si>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</si>
  <si>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</si>
  <si>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</si>
  <si>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</si>
  <si>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</si>
  <si>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</si>
  <si>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</si>
  <si>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</si>
  <si>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</si>
  <si>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</si>
  <si>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</si>
  <si>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</si>
  <si>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</si>
  <si>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</si>
  <si>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</si>
  <si>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</si>
  <si>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</si>
  <si>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</si>
  <si>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</si>
  <si>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</si>
  <si>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</si>
  <si>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</si>
  <si>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</si>
  <si>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</si>
  <si>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</si>
  <si>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</si>
  <si>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</si>
  <si>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</si>
  <si>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</si>
  <si>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</si>
  <si>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</si>
  <si>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</si>
  <si>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</si>
  <si>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</si>
  <si>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</si>
  <si>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</si>
  <si>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</si>
  <si>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</si>
  <si>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</si>
  <si>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</si>
  <si>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</si>
  <si>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</si>
  <si>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</si>
  <si>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</si>
  <si>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</si>
  <si>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</si>
  <si>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</si>
  <si>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</si>
  <si>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</si>
  <si>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</si>
  <si>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</si>
  <si>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</si>
  <si>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</si>
  <si>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</si>
  <si>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</si>
  <si>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</si>
  <si>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</si>
  <si>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</si>
  <si>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</si>
  <si>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</si>
  <si>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</si>
  <si>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</si>
  <si>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</si>
  <si>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</si>
  <si>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</si>
  <si>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</si>
  <si>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</si>
  <si>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</si>
  <si>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</si>
  <si>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</si>
  <si>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</si>
  <si>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</si>
  <si>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</si>
  <si>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</si>
  <si>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</si>
  <si>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</si>
  <si>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</si>
  <si>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</si>
  <si>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</si>
  <si>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</si>
  <si>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</si>
  <si>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</si>
  <si>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</si>
  <si>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</si>
  <si>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</si>
  <si>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</si>
  <si>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</si>
  <si>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</si>
  <si>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</si>
  <si>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</si>
  <si>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</si>
  <si>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</si>
  <si>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</si>
  <si>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</si>
  <si>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</si>
  <si>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</si>
  <si>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</si>
  <si>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</si>
  <si>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</si>
  <si>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</si>
  <si>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</si>
  <si>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</si>
  <si>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</si>
  <si>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</si>
  <si>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</si>
  <si>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</si>
  <si>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</si>
  <si>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</si>
  <si>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</si>
  <si>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</si>
  <si>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</si>
  <si>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</si>
  <si>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</si>
  <si>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</si>
  <si>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</si>
  <si>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</si>
  <si>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</si>
  <si>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</si>
  <si>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</si>
  <si>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</si>
  <si>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</si>
  <si>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</si>
  <si>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</si>
  <si>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</si>
  <si>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</si>
  <si>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</si>
  <si>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</si>
  <si>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</si>
  <si>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</si>
  <si>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</si>
  <si>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</si>
  <si>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</si>
  <si>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</si>
  <si>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</si>
  <si>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</si>
  <si>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</si>
  <si>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</si>
  <si>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</si>
  <si>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</si>
  <si>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</si>
  <si>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</si>
  <si>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</si>
  <si>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</si>
  <si>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</si>
  <si>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</si>
  <si>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</si>
  <si>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</si>
  <si>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</si>
  <si>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</si>
  <si>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</si>
  <si>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</si>
  <si>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</si>
  <si>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</si>
  <si>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</si>
  <si>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</si>
  <si>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</si>
  <si>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</si>
  <si>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</si>
  <si>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</si>
  <si>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</si>
  <si>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</si>
  <si>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</si>
  <si>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</si>
  <si>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</si>
  <si>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</si>
  <si>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</si>
  <si>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</si>
  <si>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</si>
  <si>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</si>
  <si>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</si>
  <si>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</si>
  <si>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</si>
  <si>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</si>
  <si>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</si>
  <si>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</si>
  <si>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</si>
  <si>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</si>
  <si>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</si>
  <si>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</si>
  <si>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</si>
  <si>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</si>
  <si>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</si>
  <si>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</si>
  <si>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</si>
  <si>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</si>
  <si>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</si>
  <si>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</si>
  <si>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</si>
  <si>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</si>
  <si>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</si>
  <si>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</si>
  <si>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</si>
  <si>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</si>
  <si>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</si>
  <si>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</si>
  <si>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</si>
  <si>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</si>
  <si>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</si>
  <si>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</si>
  <si>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</si>
  <si>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</si>
  <si>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</si>
  <si>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</si>
  <si>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</si>
  <si>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</si>
  <si>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</si>
  <si>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</si>
  <si>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</si>
  <si>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</si>
  <si>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</si>
  <si>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</si>
  <si>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</si>
  <si>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</si>
  <si>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</si>
  <si>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</si>
  <si>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</si>
  <si>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</si>
  <si>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</si>
  <si>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</si>
  <si>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</si>
  <si>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</si>
  <si>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</si>
  <si>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</si>
  <si>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</si>
  <si>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</si>
  <si>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</si>
  <si>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</si>
  <si>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</si>
  <si>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</si>
  <si>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</si>
  <si>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</si>
  <si>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</si>
  <si>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</si>
  <si>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</si>
  <si>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</si>
  <si>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</si>
  <si>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</si>
  <si>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</si>
  <si>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</si>
  <si>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</si>
  <si>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</si>
  <si>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</si>
  <si>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</si>
  <si>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</si>
  <si>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</si>
  <si>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</si>
  <si>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</si>
  <si>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</si>
  <si>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</si>
  <si>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</si>
  <si>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</si>
  <si>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</si>
  <si>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</si>
  <si>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</si>
  <si>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</si>
  <si>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</si>
  <si>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</si>
  <si>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</si>
  <si>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</si>
  <si>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</si>
  <si>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</si>
  <si>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</si>
  <si>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</si>
  <si>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</si>
  <si>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</si>
  <si>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</si>
  <si>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</si>
  <si>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</si>
  <si>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</si>
  <si>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</si>
  <si>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</si>
  <si>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</si>
  <si>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</si>
  <si>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</si>
  <si>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</si>
  <si>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</si>
  <si>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</si>
  <si>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</si>
  <si>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</si>
  <si>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</si>
  <si>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</si>
  <si>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</si>
  <si>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</si>
  <si>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</si>
  <si>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</si>
  <si>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</si>
  <si>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</si>
  <si>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</si>
  <si>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</si>
  <si>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</si>
  <si>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</si>
  <si>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</si>
  <si>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</si>
  <si>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</si>
  <si>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</si>
  <si>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</si>
  <si>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</si>
  <si>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</si>
  <si>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</si>
  <si>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</si>
  <si>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</si>
  <si>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</si>
  <si>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</si>
  <si>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</si>
  <si>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</si>
  <si>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</si>
  <si>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</si>
  <si>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</si>
  <si>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</si>
  <si>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</si>
  <si>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</si>
  <si>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</si>
  <si>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</si>
  <si>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</si>
  <si>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</si>
  <si>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</si>
  <si>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</si>
  <si>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</si>
  <si>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</si>
  <si>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</si>
  <si>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</si>
  <si>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</si>
  <si>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</si>
  <si>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</si>
  <si>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</si>
  <si>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</si>
  <si>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</si>
  <si>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</si>
  <si>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</si>
  <si>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</si>
  <si>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</si>
  <si>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</si>
  <si>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</si>
  <si>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</si>
  <si>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</si>
  <si>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</si>
  <si>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</si>
  <si>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</si>
  <si>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</si>
  <si>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</si>
  <si>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</si>
  <si>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</si>
  <si>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</si>
  <si>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</si>
  <si>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</si>
  <si>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</si>
  <si>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</si>
  <si>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</si>
  <si>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</si>
  <si>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</si>
  <si>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</si>
  <si>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</si>
  <si>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</si>
  <si>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</si>
  <si>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</si>
  <si>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</si>
  <si>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</si>
  <si>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</si>
  <si>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</si>
  <si>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</si>
  <si>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</si>
  <si>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</si>
  <si>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</si>
  <si>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</si>
  <si>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</si>
  <si>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</si>
  <si>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</si>
  <si>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</si>
  <si>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</si>
  <si>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</si>
  <si>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</si>
  <si>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</si>
  <si>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</si>
  <si>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</si>
  <si>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</si>
  <si>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</si>
  <si>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</si>
  <si>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</si>
  <si>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</si>
  <si>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</si>
  <si>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</si>
  <si>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</si>
  <si>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</si>
  <si>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</si>
  <si>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</si>
  <si>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</si>
  <si>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</si>
  <si>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</si>
  <si>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</si>
  <si>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</si>
  <si>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</si>
  <si>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</si>
  <si>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</si>
  <si>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</si>
  <si>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</si>
  <si>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</si>
  <si>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</si>
  <si>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</si>
  <si>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</si>
  <si>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</si>
  <si>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</si>
  <si>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</si>
  <si>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</si>
  <si>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</si>
  <si>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</si>
  <si>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</si>
  <si>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</si>
  <si>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</si>
  <si>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</si>
  <si>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</si>
  <si>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</si>
  <si>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</si>
  <si>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</si>
  <si>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</si>
  <si>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</si>
  <si>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</si>
  <si>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</si>
  <si>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</si>
  <si>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</si>
  <si>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</si>
  <si>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</si>
  <si>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</si>
  <si>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</si>
  <si>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</si>
  <si>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</si>
  <si>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</si>
  <si>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</si>
  <si>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</si>
  <si>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</si>
  <si>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</si>
  <si>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</si>
  <si>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</si>
  <si>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</si>
  <si>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</si>
  <si>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</si>
  <si>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</si>
  <si>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</si>
  <si>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</si>
  <si>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</si>
  <si>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</si>
  <si>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</si>
  <si>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</si>
  <si>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</si>
  <si>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</si>
  <si>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</si>
  <si>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</si>
  <si>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</si>
  <si>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</si>
  <si>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</si>
  <si>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</si>
  <si>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</si>
  <si>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</si>
  <si>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</si>
  <si>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</si>
  <si>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</si>
  <si>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</si>
  <si>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</si>
  <si>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</si>
  <si>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</si>
  <si>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</si>
  <si>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</si>
  <si>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</si>
  <si>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</si>
  <si>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</si>
  <si>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</si>
  <si>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</si>
  <si>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</si>
  <si>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</si>
  <si>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</si>
  <si>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</si>
  <si>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</si>
  <si>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</si>
  <si>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</si>
  <si>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</si>
  <si>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</si>
  <si>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</si>
  <si>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</si>
  <si>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</si>
  <si>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</si>
  <si>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</si>
  <si>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</si>
  <si>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</si>
  <si>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</si>
  <si>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</si>
  <si>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</si>
  <si>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</si>
  <si>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</si>
  <si>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</si>
  <si>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</si>
  <si>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</si>
  <si>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</si>
  <si>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</si>
  <si>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</si>
  <si>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</si>
  <si>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</si>
  <si>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</si>
  <si>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</si>
  <si>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</si>
  <si>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</si>
  <si>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</si>
  <si>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</si>
  <si>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</si>
  <si>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</si>
  <si>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</si>
  <si>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</si>
  <si>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</si>
  <si>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</si>
  <si>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</si>
  <si>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</si>
  <si>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</si>
  <si>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</si>
  <si>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</si>
  <si>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</si>
  <si>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</si>
  <si>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</si>
  <si>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</si>
  <si>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</si>
  <si>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</si>
  <si>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</si>
  <si>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</si>
  <si>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</si>
  <si>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</si>
  <si>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</si>
  <si>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</si>
  <si>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</si>
  <si>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</si>
  <si>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</si>
  <si>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</si>
  <si>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</si>
  <si>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</si>
  <si>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</si>
  <si>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</si>
  <si>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</si>
  <si>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</si>
  <si>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</si>
  <si>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</si>
  <si>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</si>
  <si>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</si>
  <si>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</si>
  <si>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</si>
  <si>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</si>
  <si>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</si>
  <si>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</si>
  <si>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</si>
  <si>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</si>
  <si>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</si>
  <si>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</si>
  <si>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</si>
  <si>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</si>
  <si>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</si>
  <si>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</si>
  <si>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</si>
  <si>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</si>
  <si>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</si>
  <si>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</si>
  <si>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</si>
  <si>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</si>
  <si>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</si>
  <si>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</si>
  <si>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</si>
  <si>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</si>
  <si>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</si>
  <si>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</si>
  <si>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</si>
  <si>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</si>
  <si>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</si>
  <si>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</si>
  <si>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</si>
  <si>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</si>
  <si>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</si>
  <si>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</si>
  <si>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</si>
  <si>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</si>
  <si>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</si>
  <si>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</si>
  <si>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</si>
  <si>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</si>
  <si>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</si>
  <si>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</si>
  <si>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</si>
  <si>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</si>
  <si>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</si>
  <si>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</si>
  <si>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</si>
  <si>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</si>
  <si>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</si>
  <si>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</si>
  <si>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</si>
  <si>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</si>
  <si>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</si>
  <si>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</si>
  <si>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</si>
  <si>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</si>
  <si>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</si>
  <si>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</si>
  <si>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</si>
  <si>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</si>
  <si>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</si>
  <si>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</si>
  <si>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</si>
  <si>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</si>
  <si>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</si>
  <si>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</si>
  <si>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</si>
  <si>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</si>
  <si>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</si>
  <si>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</si>
  <si>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</si>
  <si>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</si>
  <si>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</si>
  <si>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</si>
  <si>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</si>
  <si>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</si>
  <si>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</si>
  <si>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</si>
  <si>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</si>
  <si>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</si>
  <si>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</si>
  <si>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</si>
  <si>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</si>
  <si>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</si>
  <si>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</si>
  <si>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</si>
  <si>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</si>
  <si>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</si>
  <si>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</si>
  <si>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</si>
  <si>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</si>
  <si>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</si>
  <si>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</si>
  <si>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</si>
  <si>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</si>
  <si>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</si>
  <si>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</si>
  <si>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</si>
  <si>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</si>
  <si>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</si>
  <si>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</si>
  <si>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</si>
  <si>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</si>
  <si>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</si>
  <si>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</si>
  <si>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</si>
  <si>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</si>
  <si>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</si>
  <si>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</si>
  <si>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</si>
  <si>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</si>
  <si>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</si>
  <si>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</si>
  <si>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</si>
  <si>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</si>
  <si>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</si>
  <si>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</si>
  <si>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</si>
  <si>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</si>
  <si>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</si>
  <si>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</si>
  <si>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</si>
  <si>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</si>
  <si>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</si>
  <si>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</si>
  <si>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</si>
  <si>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</si>
  <si>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</si>
  <si>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</si>
  <si>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</si>
  <si>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</si>
  <si>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</si>
  <si>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</si>
  <si>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</si>
  <si>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</si>
  <si>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</si>
  <si>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</si>
  <si>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</si>
  <si>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</si>
  <si>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</si>
  <si>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</si>
  <si>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</si>
  <si>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</si>
  <si>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</si>
  <si>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</si>
  <si>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</si>
  <si>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</si>
  <si>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</si>
  <si>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</si>
  <si>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</si>
  <si>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</si>
  <si>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</si>
  <si>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</si>
  <si>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</si>
  <si>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</si>
  <si>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</si>
  <si>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</si>
  <si>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</si>
  <si>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</si>
  <si>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</si>
  <si>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</si>
  <si>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</si>
  <si>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</si>
  <si>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</si>
  <si>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</si>
  <si>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</si>
  <si>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</si>
  <si>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</si>
  <si>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</si>
  <si>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</si>
  <si>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</si>
  <si>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</si>
  <si>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</si>
  <si>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</si>
  <si>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</si>
  <si>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</si>
  <si>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</si>
  <si>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</si>
  <si>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</si>
  <si>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</si>
  <si>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</si>
  <si>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</si>
  <si>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</si>
  <si>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</si>
  <si>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</si>
  <si>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</si>
  <si>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</si>
  <si>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</si>
  <si>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</si>
  <si>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</si>
  <si>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</si>
  <si>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</si>
  <si>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</si>
  <si>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</si>
  <si>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</si>
  <si>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</si>
  <si>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</si>
  <si>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</si>
  <si>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</si>
  <si>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</si>
  <si>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</si>
  <si>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</si>
  <si>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</si>
  <si>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</si>
  <si>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</si>
  <si>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</si>
  <si>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</si>
  <si>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</si>
  <si>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</si>
  <si>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</si>
  <si>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workstation is not configured securely</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</si>
  <si>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</si>
  <si>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</si>
  <si>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</si>
  <si>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Updated NIST ID from SC-5 to CM-6.</t>
  </si>
  <si>
    <t>WIN8-003, and WIN8.1-03</t>
  </si>
  <si>
    <t>WIN8-091, and WIN8.1-69</t>
  </si>
  <si>
    <r>
      <t xml:space="preserve">WIN8-186, WIN8-200, </t>
    </r>
    <r>
      <rPr>
        <sz val="10"/>
        <rFont val="Arial"/>
        <family val="2"/>
      </rPr>
      <t>WIN8-208, and</t>
    </r>
    <r>
      <rPr>
        <b/>
        <sz val="10"/>
        <rFont val="Arial"/>
        <family val="2"/>
      </rPr>
      <t xml:space="preserve"> </t>
    </r>
    <r>
      <rPr>
        <sz val="10"/>
        <rFont val="Arial"/>
        <family val="2"/>
      </rPr>
      <t>WIN8.1-205</t>
    </r>
  </si>
  <si>
    <t>Removed and updated section 9.3.1.8 to with the correct reference in the new IRS 1075 Pub.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</si>
</sst>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9" x14ac:knownFonts="1">
    <font>
      <sz val="10"/>
      <name val="Arial"/>
    </font>
    <font>
      <sz val="11"/>
      <color theme="1"/>
      <name val="Calibri"/>
      <family val="2"/>
      <scheme val="minor"/>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sz val="10"/>
      <color rgb="FF000000"/>
      <name val="Arial"/>
      <family val="2"/>
    </font>
    <font>
      <u/>
      <sz val="10"/>
      <color theme="11"/>
      <name val="Arial"/>
      <family val="2"/>
    </font>
    <font>
      <b/>
      <sz val="10"/>
      <color theme="1"/>
      <name val="Arial"/>
      <family val="2"/>
    </font>
    <font>
      <b/>
      <i/>
      <sz val="10"/>
      <name val="Arial"/>
      <family val="2"/>
    </font>
    <font>
      <b/>
      <u/>
      <sz val="10"/>
      <name val="Arial"/>
      <family val="2"/>
    </font>
    <font>
      <sz val="10"/>
      <color theme="0"/>
      <name val="Arial"/>
      <family val="2"/>
    </font>
    <font>
      <u/>
      <sz val="10"/>
      <color theme="10"/>
      <name val="Arial"/>
      <family val="2"/>
    </font>
    <font>
      <sz val="10"/>
      <color theme="1" tint="4.9989318521683403E-2"/>
      <name val="Arial"/>
      <family val="2"/>
    </font>
    <font>
      <sz val="8"/>
      <name val="Arial"/>
      <family val="2"/>
    </font>
    <font>
      <b/>
      <sz val="11"/>
      <color theme="1"/>
      <name val="Calibri"/>
      <family val="2"/>
      <scheme val="minor"/>
    </font>
    <font>
      <sz val="12"/>
      <color theme="1"/>
      <name val="Calibri"/>
      <family val="2"/>
      <scheme val="minor"/>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0" tint="-0.249977111117893"/>
        <bgColor rgb="FF000000"/>
      </patternFill>
    </fill>
    <fill>
      <patternFill patternType="solid">
        <fgColor theme="2" tint="-9.9978637043366805E-2"/>
        <bgColor indexed="64"/>
      </patternFill>
    </fill>
    <fill>
      <patternFill patternType="solid">
        <fgColor theme="0"/>
        <bgColor indexed="8"/>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auto="1"/>
      </left>
      <right/>
      <top/>
      <bottom/>
      <diagonal/>
    </border>
    <border>
      <left style="thin">
        <color auto="1"/>
      </left>
      <right style="thin">
        <color auto="1"/>
      </right>
      <top/>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style="thin">
        <color indexed="63"/>
      </right>
      <top/>
      <bottom style="thin">
        <color indexed="63"/>
      </bottom>
      <diagonal/>
    </border>
    <border>
      <left style="thin">
        <color indexed="63"/>
      </left>
      <right style="thin">
        <color indexed="63"/>
      </right>
      <top/>
      <bottom style="thin">
        <color indexed="63"/>
      </bottom>
      <diagonal/>
    </border>
    <border>
      <left style="thin">
        <color theme="1" tint="0.24994659260841701"/>
      </left>
      <right/>
      <top style="thin">
        <color theme="1" tint="0.24994659260841701"/>
      </top>
      <bottom style="thin">
        <color theme="1" tint="0.2499465926084170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3"/>
      </left>
      <right/>
      <top/>
      <bottom style="thin">
        <color indexed="63"/>
      </bottom>
      <diagonal/>
    </border>
    <border>
      <left/>
      <right/>
      <top/>
      <bottom style="thin">
        <color indexed="63"/>
      </bottom>
      <diagonal/>
    </border>
    <border>
      <left/>
      <right style="thin">
        <color auto="1"/>
      </right>
      <top/>
      <bottom style="thin">
        <color indexed="63"/>
      </bottom>
      <diagonal/>
    </border>
    <border>
      <left style="thin">
        <color indexed="64"/>
      </left>
      <right/>
      <top/>
      <bottom style="thin">
        <color indexed="64"/>
      </bottom>
      <diagonal/>
    </border>
    <border>
      <left/>
      <right/>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auto="1"/>
      </right>
      <top style="thin">
        <color auto="1"/>
      </top>
      <bottom style="thin">
        <color auto="1"/>
      </bottom>
      <diagonal/>
    </border>
    <border>
      <left/>
      <right style="thin">
        <color auto="1"/>
      </right>
      <top style="thin">
        <color indexed="63"/>
      </top>
      <bottom style="thin">
        <color auto="1"/>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auto="1"/>
      </bottom>
      <diagonal/>
    </border>
    <border>
      <left/>
      <right/>
      <top style="thin">
        <color auto="1"/>
      </top>
      <bottom/>
      <diagonal/>
    </border>
    <border>
      <left/>
      <right style="thin">
        <color auto="1"/>
      </right>
      <top style="thin">
        <color indexed="63"/>
      </top>
      <bottom/>
      <diagonal/>
    </border>
    <border>
      <left/>
      <right style="thin">
        <color auto="1"/>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indexed="63"/>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style="thin">
        <color indexed="63"/>
      </right>
      <top style="thin">
        <color auto="1"/>
      </top>
      <bottom style="thin">
        <color auto="1"/>
      </bottom>
      <diagonal/>
    </border>
    <border>
      <left style="thin">
        <color indexed="63"/>
      </left>
      <right/>
      <top style="thin">
        <color auto="1"/>
      </top>
      <bottom style="thin">
        <color auto="1"/>
      </bottom>
      <diagonal/>
    </border>
  </borders>
  <cellStyleXfs count="1332">
    <xf numFmtId="0" fontId="0" fillId="0" borderId="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0" fillId="19" borderId="0" applyNumberFormat="0" applyBorder="0" applyAlignment="0" applyProtection="0"/>
    <xf numFmtId="0" fontId="20"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 fillId="0" borderId="0" applyNumberFormat="0" applyFill="0" applyBorder="0" applyAlignment="0" applyProtection="0">
      <alignment wrapText="1"/>
    </xf>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9" fillId="0" borderId="0">
      <alignment wrapText="1"/>
    </xf>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6" fillId="0" borderId="0"/>
    <xf numFmtId="0" fontId="22" fillId="0" borderId="0"/>
    <xf numFmtId="0" fontId="24" fillId="0" borderId="0"/>
    <xf numFmtId="0" fontId="9" fillId="0" borderId="0"/>
    <xf numFmtId="0" fontId="24" fillId="0" borderId="0"/>
    <xf numFmtId="0" fontId="9"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23" fillId="0" borderId="0"/>
    <xf numFmtId="0" fontId="9" fillId="0" borderId="0"/>
    <xf numFmtId="0" fontId="9" fillId="0" borderId="0"/>
    <xf numFmtId="0" fontId="9" fillId="0" borderId="0"/>
    <xf numFmtId="0" fontId="12"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3" fillId="0" borderId="0"/>
    <xf numFmtId="0" fontId="9" fillId="0" borderId="0"/>
    <xf numFmtId="0" fontId="22" fillId="0" borderId="0"/>
    <xf numFmtId="0" fontId="22" fillId="0" borderId="0"/>
    <xf numFmtId="0" fontId="22" fillId="0" borderId="0"/>
    <xf numFmtId="0" fontId="9"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29" borderId="8"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9" applyNumberFormat="0" applyFill="0" applyAlignment="0" applyProtection="0"/>
    <xf numFmtId="0" fontId="3" fillId="0" borderId="9"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34" fillId="0" borderId="0" applyNumberFormat="0" applyFill="0" applyBorder="0" applyAlignment="0" applyProtection="0"/>
    <xf numFmtId="0" fontId="29" fillId="0" borderId="0" applyNumberFormat="0" applyFill="0" applyBorder="0" applyAlignment="0" applyProtection="0"/>
    <xf numFmtId="0" fontId="1" fillId="0" borderId="0"/>
    <xf numFmtId="0" fontId="3" fillId="0" borderId="0" applyFill="0" applyProtection="0"/>
  </cellStyleXfs>
  <cellXfs count="336">
    <xf numFmtId="0" fontId="0" fillId="0" borderId="0" xfId="0"/>
    <xf numFmtId="0" fontId="9" fillId="0" borderId="10" xfId="0" applyFont="1" applyBorder="1" applyAlignment="1">
      <alignment vertical="top"/>
    </xf>
    <xf numFmtId="0" fontId="9" fillId="0" borderId="0" xfId="0" applyFont="1" applyAlignment="1">
      <alignment vertical="top"/>
    </xf>
    <xf numFmtId="0" fontId="11" fillId="35" borderId="0" xfId="0" applyFont="1" applyFill="1"/>
    <xf numFmtId="0" fontId="9" fillId="35" borderId="0" xfId="0" applyFont="1" applyFill="1"/>
    <xf numFmtId="0" fontId="9" fillId="36" borderId="10" xfId="0" applyFont="1" applyFill="1" applyBorder="1" applyAlignment="1">
      <alignment vertical="top"/>
    </xf>
    <xf numFmtId="0" fontId="0" fillId="36" borderId="0" xfId="0" applyFill="1" applyAlignment="1">
      <alignment vertical="top"/>
    </xf>
    <xf numFmtId="0" fontId="26" fillId="0" borderId="0" xfId="0" applyFont="1"/>
    <xf numFmtId="0" fontId="5" fillId="38" borderId="10" xfId="0" applyFont="1" applyFill="1" applyBorder="1" applyAlignment="1">
      <alignment vertical="top"/>
    </xf>
    <xf numFmtId="0" fontId="5" fillId="38" borderId="0" xfId="0" applyFont="1" applyFill="1" applyAlignment="1">
      <alignment vertical="top"/>
    </xf>
    <xf numFmtId="0" fontId="9" fillId="0" borderId="10" xfId="0" applyFont="1" applyBorder="1" applyAlignment="1">
      <alignment horizontal="right" vertical="top"/>
    </xf>
    <xf numFmtId="0" fontId="5" fillId="0" borderId="10" xfId="0" applyFont="1" applyBorder="1" applyAlignment="1">
      <alignment horizontal="left" vertical="top"/>
    </xf>
    <xf numFmtId="0" fontId="7" fillId="0" borderId="0" xfId="0" applyFont="1" applyAlignment="1">
      <alignment vertical="top"/>
    </xf>
    <xf numFmtId="0" fontId="5" fillId="0" borderId="10" xfId="0" applyFont="1" applyBorder="1" applyAlignment="1">
      <alignment vertical="top"/>
    </xf>
    <xf numFmtId="0" fontId="5" fillId="0" borderId="0" xfId="0" applyFont="1" applyAlignment="1">
      <alignment vertical="top"/>
    </xf>
    <xf numFmtId="0" fontId="6" fillId="35" borderId="10" xfId="0" applyFont="1" applyFill="1" applyBorder="1"/>
    <xf numFmtId="0" fontId="24" fillId="35" borderId="10" xfId="0" applyFont="1" applyFill="1" applyBorder="1"/>
    <xf numFmtId="0" fontId="7" fillId="0" borderId="0" xfId="0" applyFont="1" applyAlignment="1">
      <alignment vertical="top" wrapText="1"/>
    </xf>
    <xf numFmtId="0" fontId="9" fillId="0" borderId="0" xfId="0" applyFont="1" applyAlignment="1">
      <alignment vertical="center"/>
    </xf>
    <xf numFmtId="0" fontId="0" fillId="0" borderId="0" xfId="0" applyAlignment="1">
      <alignment vertical="top" wrapText="1"/>
    </xf>
    <xf numFmtId="0" fontId="5" fillId="0" borderId="0" xfId="0" applyFont="1"/>
    <xf numFmtId="0" fontId="10" fillId="41" borderId="0" xfId="0" applyFont="1" applyFill="1" applyAlignment="1">
      <alignment horizontal="center" vertical="center"/>
    </xf>
    <xf numFmtId="0" fontId="0" fillId="0" borderId="0" xfId="0" applyProtection="1">
      <protection locked="0"/>
    </xf>
    <xf numFmtId="0" fontId="9" fillId="0" borderId="0" xfId="0" applyFont="1" applyProtection="1">
      <protection locked="0"/>
    </xf>
    <xf numFmtId="0" fontId="5" fillId="38" borderId="11" xfId="0" applyFont="1" applyFill="1" applyBorder="1" applyAlignment="1">
      <alignment vertical="top"/>
    </xf>
    <xf numFmtId="0" fontId="0" fillId="0" borderId="0" xfId="0" applyAlignment="1">
      <alignment wrapText="1"/>
    </xf>
    <xf numFmtId="0" fontId="9" fillId="0" borderId="11" xfId="0" applyFont="1" applyBorder="1" applyAlignment="1">
      <alignment horizontal="left" vertical="top" indent="1"/>
    </xf>
    <xf numFmtId="0" fontId="9" fillId="0" borderId="0" xfId="0" applyFont="1"/>
    <xf numFmtId="0" fontId="5" fillId="38" borderId="13" xfId="0" applyFont="1" applyFill="1" applyBorder="1" applyAlignment="1">
      <alignment vertical="top"/>
    </xf>
    <xf numFmtId="0" fontId="9" fillId="41" borderId="10" xfId="0" applyFont="1" applyFill="1" applyBorder="1" applyAlignment="1">
      <alignment vertical="top"/>
    </xf>
    <xf numFmtId="0" fontId="9" fillId="41" borderId="0" xfId="0" applyFont="1" applyFill="1" applyAlignment="1">
      <alignment vertical="top"/>
    </xf>
    <xf numFmtId="0" fontId="9" fillId="41" borderId="13" xfId="0" applyFont="1" applyFill="1" applyBorder="1" applyAlignment="1">
      <alignment vertical="top"/>
    </xf>
    <xf numFmtId="0" fontId="3" fillId="41" borderId="0" xfId="0" applyFont="1" applyFill="1"/>
    <xf numFmtId="0" fontId="5" fillId="34" borderId="0" xfId="0" applyFont="1" applyFill="1" applyProtection="1">
      <protection locked="0"/>
    </xf>
    <xf numFmtId="0" fontId="8" fillId="39" borderId="0" xfId="0" applyFont="1" applyFill="1" applyProtection="1">
      <protection locked="0"/>
    </xf>
    <xf numFmtId="0" fontId="0" fillId="41" borderId="0" xfId="0" applyFill="1"/>
    <xf numFmtId="0" fontId="5" fillId="43" borderId="12" xfId="0" applyFont="1" applyFill="1" applyBorder="1" applyAlignment="1">
      <alignment vertical="top" wrapText="1"/>
    </xf>
    <xf numFmtId="0" fontId="9" fillId="0" borderId="13" xfId="0" applyFont="1" applyBorder="1" applyAlignment="1">
      <alignment vertical="top"/>
    </xf>
    <xf numFmtId="0" fontId="0" fillId="0" borderId="11" xfId="0" applyBorder="1"/>
    <xf numFmtId="0" fontId="0" fillId="0" borderId="15" xfId="0" applyBorder="1"/>
    <xf numFmtId="0" fontId="5" fillId="34" borderId="16" xfId="0" applyFont="1" applyFill="1" applyBorder="1"/>
    <xf numFmtId="0" fontId="5" fillId="34" borderId="17" xfId="0" applyFont="1" applyFill="1" applyBorder="1"/>
    <xf numFmtId="0" fontId="5" fillId="34" borderId="18" xfId="0" applyFont="1" applyFill="1" applyBorder="1"/>
    <xf numFmtId="0" fontId="5" fillId="41" borderId="11" xfId="0" applyFont="1" applyFill="1" applyBorder="1"/>
    <xf numFmtId="0" fontId="7" fillId="41" borderId="11" xfId="0" applyFont="1" applyFill="1" applyBorder="1" applyAlignment="1">
      <alignment vertical="top"/>
    </xf>
    <xf numFmtId="0" fontId="33" fillId="41" borderId="0" xfId="0" applyFont="1" applyFill="1"/>
    <xf numFmtId="0" fontId="25" fillId="41" borderId="0" xfId="0" applyFont="1" applyFill="1"/>
    <xf numFmtId="0" fontId="28" fillId="39" borderId="12" xfId="0" applyFont="1" applyFill="1" applyBorder="1" applyAlignment="1">
      <alignment vertical="top" wrapText="1"/>
    </xf>
    <xf numFmtId="0" fontId="5" fillId="39" borderId="11" xfId="0" applyFont="1" applyFill="1" applyBorder="1" applyAlignment="1">
      <alignment vertical="top" wrapText="1"/>
    </xf>
    <xf numFmtId="0" fontId="9" fillId="41" borderId="0" xfId="512" applyFill="1"/>
    <xf numFmtId="0" fontId="9" fillId="0" borderId="0" xfId="512"/>
    <xf numFmtId="0" fontId="8" fillId="0" borderId="14" xfId="0" applyFont="1" applyBorder="1" applyAlignment="1">
      <alignment horizontal="left" vertical="top" wrapText="1" readingOrder="1"/>
    </xf>
    <xf numFmtId="0" fontId="5" fillId="42" borderId="14" xfId="0" applyFont="1" applyFill="1" applyBorder="1" applyAlignment="1">
      <alignment horizontal="left" vertical="top" wrapText="1"/>
    </xf>
    <xf numFmtId="0" fontId="5" fillId="42" borderId="14" xfId="740" applyFont="1" applyFill="1" applyBorder="1" applyAlignment="1">
      <alignment horizontal="left" vertical="top" wrapText="1"/>
    </xf>
    <xf numFmtId="0" fontId="9" fillId="0" borderId="14" xfId="0" applyFont="1" applyBorder="1" applyAlignment="1">
      <alignment horizontal="left" vertical="top" wrapText="1"/>
    </xf>
    <xf numFmtId="0" fontId="9" fillId="0" borderId="14" xfId="695" applyFont="1" applyBorder="1" applyAlignment="1">
      <alignment horizontal="left" vertical="top" wrapText="1"/>
    </xf>
    <xf numFmtId="0" fontId="9" fillId="0" borderId="14" xfId="0" applyFont="1" applyBorder="1" applyAlignment="1">
      <alignment vertical="top" wrapText="1"/>
    </xf>
    <xf numFmtId="0" fontId="9" fillId="0" borderId="14" xfId="0" applyFont="1" applyBorder="1" applyAlignment="1" applyProtection="1">
      <alignment horizontal="left" vertical="top" wrapText="1"/>
      <protection locked="0"/>
    </xf>
    <xf numFmtId="0" fontId="9" fillId="0" borderId="14" xfId="650" applyFont="1" applyBorder="1" applyAlignment="1">
      <alignment vertical="top" wrapText="1"/>
    </xf>
    <xf numFmtId="0" fontId="9" fillId="0" borderId="14" xfId="0" applyFont="1" applyBorder="1" applyAlignment="1" applyProtection="1">
      <alignment vertical="top" wrapText="1"/>
      <protection locked="0"/>
    </xf>
    <xf numFmtId="0" fontId="8" fillId="0" borderId="14" xfId="0" applyFont="1" applyBorder="1" applyAlignment="1">
      <alignment vertical="top" wrapText="1"/>
    </xf>
    <xf numFmtId="0" fontId="24" fillId="0" borderId="14" xfId="695" applyFont="1" applyBorder="1" applyAlignment="1">
      <alignment horizontal="left" vertical="top" wrapText="1"/>
    </xf>
    <xf numFmtId="0" fontId="0" fillId="0" borderId="14" xfId="0" applyBorder="1" applyAlignment="1" applyProtection="1">
      <alignment horizontal="left" vertical="top" wrapText="1"/>
      <protection locked="0"/>
    </xf>
    <xf numFmtId="0" fontId="9" fillId="0" borderId="14" xfId="508" applyBorder="1" applyAlignment="1">
      <alignment vertical="top" wrapText="1"/>
    </xf>
    <xf numFmtId="0" fontId="9" fillId="41" borderId="14" xfId="508" applyFill="1" applyBorder="1" applyAlignment="1">
      <alignment vertical="top" wrapText="1"/>
    </xf>
    <xf numFmtId="0" fontId="8" fillId="41" borderId="14" xfId="1331" applyFont="1" applyFill="1" applyBorder="1" applyAlignment="1" applyProtection="1">
      <alignment horizontal="left" vertical="top" wrapText="1"/>
    </xf>
    <xf numFmtId="0" fontId="9" fillId="41" borderId="14" xfId="508" applyFill="1" applyBorder="1" applyAlignment="1" applyProtection="1">
      <alignment horizontal="left" vertical="top" wrapText="1"/>
      <protection locked="0"/>
    </xf>
    <xf numFmtId="0" fontId="24" fillId="0" borderId="14" xfId="0" applyFont="1" applyBorder="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30" fillId="0" borderId="14" xfId="508" applyFont="1" applyBorder="1" applyAlignment="1">
      <alignment vertical="top" wrapText="1"/>
    </xf>
    <xf numFmtId="0" fontId="11" fillId="35" borderId="15" xfId="0" applyFont="1" applyFill="1" applyBorder="1"/>
    <xf numFmtId="0" fontId="9" fillId="35" borderId="15" xfId="0" applyFont="1" applyFill="1" applyBorder="1"/>
    <xf numFmtId="0" fontId="0" fillId="36" borderId="15" xfId="0" applyFill="1" applyBorder="1" applyAlignment="1">
      <alignment vertical="top"/>
    </xf>
    <xf numFmtId="0" fontId="27" fillId="0" borderId="20" xfId="0" applyFont="1" applyBorder="1" applyAlignment="1">
      <alignment vertical="top"/>
    </xf>
    <xf numFmtId="0" fontId="5" fillId="38" borderId="20" xfId="0" applyFont="1" applyFill="1" applyBorder="1" applyAlignment="1">
      <alignment vertical="top"/>
    </xf>
    <xf numFmtId="0" fontId="9" fillId="41" borderId="20" xfId="0" applyFont="1" applyFill="1" applyBorder="1" applyAlignment="1">
      <alignment vertical="top"/>
    </xf>
    <xf numFmtId="0" fontId="7" fillId="0" borderId="13" xfId="0" applyFont="1" applyBorder="1" applyAlignment="1">
      <alignment vertical="top"/>
    </xf>
    <xf numFmtId="0" fontId="5" fillId="0" borderId="13" xfId="0" applyFont="1" applyBorder="1" applyAlignment="1">
      <alignment vertical="top"/>
    </xf>
    <xf numFmtId="0" fontId="9" fillId="0" borderId="14" xfId="695" applyFont="1" applyBorder="1" applyAlignment="1" applyProtection="1">
      <alignment horizontal="left" vertical="top" wrapText="1"/>
      <protection locked="0"/>
    </xf>
    <xf numFmtId="0" fontId="5" fillId="0" borderId="14" xfId="0" applyFont="1" applyBorder="1" applyAlignment="1">
      <alignment vertical="top" wrapText="1"/>
    </xf>
    <xf numFmtId="0" fontId="0" fillId="0" borderId="14" xfId="0" applyBorder="1" applyAlignment="1" applyProtection="1">
      <alignment vertical="top" wrapText="1"/>
      <protection locked="0"/>
    </xf>
    <xf numFmtId="0" fontId="30" fillId="0" borderId="14" xfId="0" applyFont="1" applyBorder="1" applyAlignment="1">
      <alignment vertical="top" wrapText="1"/>
    </xf>
    <xf numFmtId="0" fontId="9" fillId="0" borderId="21" xfId="0" applyFont="1" applyBorder="1" applyAlignment="1" applyProtection="1">
      <alignment horizontal="left" vertical="top" wrapText="1"/>
      <protection locked="0"/>
    </xf>
    <xf numFmtId="0" fontId="27" fillId="0" borderId="14" xfId="0" applyFont="1" applyBorder="1" applyAlignment="1">
      <alignment vertical="top" wrapText="1"/>
    </xf>
    <xf numFmtId="0" fontId="9" fillId="0" borderId="14" xfId="0" applyFont="1" applyBorder="1" applyAlignment="1" applyProtection="1">
      <alignment vertical="top"/>
      <protection locked="0"/>
    </xf>
    <xf numFmtId="0" fontId="9" fillId="37" borderId="20" xfId="0" applyFont="1" applyFill="1" applyBorder="1" applyAlignment="1">
      <alignment vertical="center"/>
    </xf>
    <xf numFmtId="0" fontId="9" fillId="0" borderId="20" xfId="0" applyFont="1" applyBorder="1" applyAlignment="1">
      <alignment vertical="top"/>
    </xf>
    <xf numFmtId="0" fontId="9" fillId="0" borderId="14" xfId="695" quotePrefix="1" applyFont="1" applyBorder="1" applyAlignment="1">
      <alignment horizontal="left" vertical="top" wrapText="1"/>
    </xf>
    <xf numFmtId="0" fontId="9" fillId="0" borderId="14" xfId="719" applyFont="1" applyBorder="1" applyAlignment="1">
      <alignment horizontal="left" vertical="top" wrapText="1"/>
    </xf>
    <xf numFmtId="0" fontId="35" fillId="0" borderId="14" xfId="695" applyFont="1" applyBorder="1" applyAlignment="1">
      <alignment horizontal="left" vertical="top" wrapText="1"/>
    </xf>
    <xf numFmtId="0" fontId="35" fillId="0" borderId="14" xfId="0" applyFont="1" applyBorder="1" applyAlignment="1">
      <alignment horizontal="left" vertical="top" wrapText="1"/>
    </xf>
    <xf numFmtId="0" fontId="9" fillId="0" borderId="14" xfId="0" applyFont="1" applyBorder="1" applyAlignment="1">
      <alignment horizontal="left" vertical="top"/>
    </xf>
    <xf numFmtId="0" fontId="9" fillId="0" borderId="22" xfId="650" applyFont="1" applyBorder="1" applyAlignment="1">
      <alignment vertical="top" wrapText="1"/>
    </xf>
    <xf numFmtId="0" fontId="8" fillId="0" borderId="0" xfId="695" applyFont="1" applyAlignment="1">
      <alignment wrapText="1"/>
    </xf>
    <xf numFmtId="0" fontId="0" fillId="35" borderId="25" xfId="0" applyFill="1" applyBorder="1"/>
    <xf numFmtId="0" fontId="9" fillId="35" borderId="26" xfId="0" applyFont="1" applyFill="1" applyBorder="1"/>
    <xf numFmtId="0" fontId="9" fillId="35" borderId="27" xfId="0" applyFont="1" applyFill="1" applyBorder="1"/>
    <xf numFmtId="0" fontId="0" fillId="36" borderId="25" xfId="0" applyFill="1" applyBorder="1" applyAlignment="1">
      <alignment vertical="top"/>
    </xf>
    <xf numFmtId="0" fontId="0" fillId="36" borderId="26" xfId="0" applyFill="1" applyBorder="1" applyAlignment="1">
      <alignment vertical="top"/>
    </xf>
    <xf numFmtId="0" fontId="0" fillId="36" borderId="27" xfId="0" applyFill="1" applyBorder="1" applyAlignment="1">
      <alignment vertical="top"/>
    </xf>
    <xf numFmtId="0" fontId="9" fillId="0" borderId="28" xfId="0" applyFont="1" applyBorder="1" applyAlignment="1">
      <alignment horizontal="left" vertical="top" indent="1"/>
    </xf>
    <xf numFmtId="0" fontId="9" fillId="0" borderId="29" xfId="0" applyFont="1" applyBorder="1" applyAlignment="1">
      <alignment vertical="top"/>
    </xf>
    <xf numFmtId="0" fontId="0" fillId="0" borderId="24" xfId="0" applyBorder="1"/>
    <xf numFmtId="0" fontId="7" fillId="37" borderId="28" xfId="0" applyFont="1" applyFill="1" applyBorder="1"/>
    <xf numFmtId="0" fontId="5" fillId="37" borderId="29" xfId="0" applyFont="1" applyFill="1" applyBorder="1"/>
    <xf numFmtId="0" fontId="5" fillId="37" borderId="24" xfId="0" applyFont="1" applyFill="1" applyBorder="1"/>
    <xf numFmtId="0" fontId="5" fillId="36" borderId="28" xfId="0" applyFont="1" applyFill="1" applyBorder="1"/>
    <xf numFmtId="0" fontId="0" fillId="39" borderId="29" xfId="0" applyFill="1" applyBorder="1"/>
    <xf numFmtId="0" fontId="5" fillId="36" borderId="29" xfId="0" applyFont="1" applyFill="1" applyBorder="1"/>
    <xf numFmtId="0" fontId="0" fillId="39" borderId="24" xfId="0" applyFill="1" applyBorder="1"/>
    <xf numFmtId="0" fontId="10" fillId="37" borderId="23" xfId="0" applyFont="1" applyFill="1" applyBorder="1" applyAlignment="1">
      <alignment horizontal="center" vertical="center"/>
    </xf>
    <xf numFmtId="0" fontId="0" fillId="0" borderId="28" xfId="0" applyBorder="1"/>
    <xf numFmtId="0" fontId="0" fillId="0" borderId="29" xfId="0" applyBorder="1"/>
    <xf numFmtId="0" fontId="7" fillId="0" borderId="29" xfId="0" applyFont="1" applyBorder="1" applyAlignment="1">
      <alignment vertical="top" wrapText="1"/>
    </xf>
    <xf numFmtId="0" fontId="27" fillId="0" borderId="25" xfId="0" applyFont="1" applyBorder="1" applyAlignment="1">
      <alignment vertical="top"/>
    </xf>
    <xf numFmtId="0" fontId="27" fillId="0" borderId="26" xfId="0" applyFont="1" applyBorder="1" applyAlignment="1">
      <alignment vertical="top"/>
    </xf>
    <xf numFmtId="0" fontId="5" fillId="38" borderId="25" xfId="0" applyFont="1" applyFill="1" applyBorder="1" applyAlignment="1">
      <alignment vertical="top"/>
    </xf>
    <xf numFmtId="0" fontId="5" fillId="38" borderId="26" xfId="0" applyFont="1" applyFill="1" applyBorder="1" applyAlignment="1">
      <alignment vertical="top"/>
    </xf>
    <xf numFmtId="0" fontId="9" fillId="41" borderId="25" xfId="0" applyFont="1" applyFill="1" applyBorder="1" applyAlignment="1">
      <alignment vertical="top"/>
    </xf>
    <xf numFmtId="0" fontId="9" fillId="41" borderId="26" xfId="0" applyFont="1" applyFill="1" applyBorder="1" applyAlignment="1">
      <alignment vertical="top"/>
    </xf>
    <xf numFmtId="0" fontId="5" fillId="38" borderId="15" xfId="0" applyFont="1" applyFill="1" applyBorder="1" applyAlignment="1">
      <alignment vertical="top"/>
    </xf>
    <xf numFmtId="0" fontId="5" fillId="38" borderId="28" xfId="0" applyFont="1" applyFill="1" applyBorder="1" applyAlignment="1">
      <alignment vertical="top"/>
    </xf>
    <xf numFmtId="0" fontId="5" fillId="38" borderId="29" xfId="0" applyFont="1" applyFill="1" applyBorder="1" applyAlignment="1">
      <alignment vertical="top"/>
    </xf>
    <xf numFmtId="0" fontId="5" fillId="38" borderId="24" xfId="0" applyFont="1" applyFill="1" applyBorder="1" applyAlignment="1">
      <alignment vertical="top"/>
    </xf>
    <xf numFmtId="0" fontId="5" fillId="0" borderId="30" xfId="0" applyFont="1" applyBorder="1" applyAlignment="1">
      <alignment vertical="top"/>
    </xf>
    <xf numFmtId="0" fontId="5" fillId="0" borderId="31" xfId="0" applyFont="1" applyBorder="1" applyAlignment="1">
      <alignment vertical="top"/>
    </xf>
    <xf numFmtId="0" fontId="5" fillId="0" borderId="32" xfId="0" applyFont="1" applyBorder="1" applyAlignment="1">
      <alignment vertical="top"/>
    </xf>
    <xf numFmtId="0" fontId="5" fillId="34" borderId="33" xfId="0" applyFont="1" applyFill="1" applyBorder="1"/>
    <xf numFmtId="0" fontId="5" fillId="34" borderId="34" xfId="0" applyFont="1" applyFill="1" applyBorder="1"/>
    <xf numFmtId="0" fontId="5" fillId="34" borderId="35" xfId="0" applyFont="1" applyFill="1" applyBorder="1" applyProtection="1">
      <protection locked="0"/>
    </xf>
    <xf numFmtId="0" fontId="5" fillId="34" borderId="34" xfId="0" applyFont="1" applyFill="1" applyBorder="1" applyProtection="1">
      <protection locked="0"/>
    </xf>
    <xf numFmtId="0" fontId="5" fillId="34" borderId="31" xfId="0" applyFont="1" applyFill="1" applyBorder="1" applyProtection="1">
      <protection locked="0"/>
    </xf>
    <xf numFmtId="0" fontId="5" fillId="34" borderId="36" xfId="0" applyFont="1" applyFill="1" applyBorder="1" applyProtection="1">
      <protection locked="0"/>
    </xf>
    <xf numFmtId="0" fontId="5" fillId="40" borderId="37" xfId="0" applyFont="1" applyFill="1" applyBorder="1" applyAlignment="1">
      <alignment vertical="top" wrapText="1"/>
    </xf>
    <xf numFmtId="0" fontId="5" fillId="42" borderId="37" xfId="0" applyFont="1" applyFill="1" applyBorder="1" applyAlignment="1">
      <alignment vertical="top" wrapText="1"/>
    </xf>
    <xf numFmtId="0" fontId="5" fillId="37" borderId="37" xfId="0" applyFont="1" applyFill="1" applyBorder="1" applyAlignment="1" applyProtection="1">
      <alignment vertical="top" wrapText="1"/>
      <protection locked="0"/>
    </xf>
    <xf numFmtId="0" fontId="5" fillId="39" borderId="38" xfId="0" applyFont="1" applyFill="1" applyBorder="1" applyAlignment="1">
      <alignment horizontal="left" vertical="top" wrapText="1"/>
    </xf>
    <xf numFmtId="0" fontId="0" fillId="41" borderId="35" xfId="0" applyFill="1" applyBorder="1" applyAlignment="1">
      <alignment vertical="top" wrapText="1"/>
    </xf>
    <xf numFmtId="0" fontId="0" fillId="41" borderId="14" xfId="0" applyFill="1" applyBorder="1" applyAlignment="1">
      <alignment vertical="top" wrapText="1"/>
    </xf>
    <xf numFmtId="0" fontId="9" fillId="0" borderId="14" xfId="508" applyBorder="1" applyAlignment="1">
      <alignment horizontal="center" vertical="top"/>
    </xf>
    <xf numFmtId="0" fontId="9" fillId="41" borderId="14" xfId="0" applyFont="1" applyFill="1" applyBorder="1" applyAlignment="1">
      <alignment vertical="top" wrapText="1"/>
    </xf>
    <xf numFmtId="0" fontId="0" fillId="0" borderId="14" xfId="0" applyBorder="1" applyAlignment="1">
      <alignment vertical="top" wrapText="1"/>
    </xf>
    <xf numFmtId="0" fontId="8" fillId="0" borderId="14" xfId="0" applyFont="1" applyBorder="1" applyAlignment="1">
      <alignment horizontal="left" vertical="top" wrapText="1"/>
    </xf>
    <xf numFmtId="0" fontId="0" fillId="0" borderId="35" xfId="0" applyBorder="1" applyAlignment="1">
      <alignment vertical="top" wrapText="1"/>
    </xf>
    <xf numFmtId="0" fontId="0" fillId="0" borderId="23" xfId="0" applyBorder="1" applyAlignment="1" applyProtection="1">
      <alignment vertical="top"/>
      <protection locked="0"/>
    </xf>
    <xf numFmtId="0" fontId="8" fillId="0" borderId="37" xfId="0" applyFont="1" applyBorder="1" applyAlignment="1">
      <alignment vertical="top" wrapText="1"/>
    </xf>
    <xf numFmtId="0" fontId="9" fillId="0" borderId="23" xfId="0" applyFont="1" applyBorder="1" applyAlignment="1" applyProtection="1">
      <alignment vertical="top"/>
      <protection locked="0"/>
    </xf>
    <xf numFmtId="0" fontId="0" fillId="0" borderId="39" xfId="0" applyBorder="1" applyAlignment="1" applyProtection="1">
      <alignment vertical="top" wrapText="1"/>
      <protection locked="0"/>
    </xf>
    <xf numFmtId="0" fontId="9" fillId="0" borderId="38" xfId="0" applyFont="1" applyBorder="1" applyAlignment="1" applyProtection="1">
      <alignment horizontal="left" vertical="top" wrapText="1"/>
      <protection locked="0"/>
    </xf>
    <xf numFmtId="0" fontId="24" fillId="0" borderId="37" xfId="0" applyFont="1" applyBorder="1" applyAlignment="1">
      <alignment vertical="top" wrapText="1"/>
    </xf>
    <xf numFmtId="0" fontId="8" fillId="0" borderId="37" xfId="0" applyFont="1" applyBorder="1" applyAlignment="1" applyProtection="1">
      <alignment vertical="top" wrapText="1"/>
      <protection locked="0"/>
    </xf>
    <xf numFmtId="10" fontId="9" fillId="0" borderId="37" xfId="719" applyNumberFormat="1" applyFont="1" applyBorder="1" applyAlignment="1">
      <alignment horizontal="left" vertical="top" wrapText="1"/>
    </xf>
    <xf numFmtId="0" fontId="9" fillId="0" borderId="40" xfId="0" applyFont="1" applyBorder="1" applyAlignment="1" applyProtection="1">
      <alignment horizontal="left" vertical="top" wrapText="1"/>
      <protection locked="0"/>
    </xf>
    <xf numFmtId="0" fontId="28" fillId="0" borderId="37" xfId="0" applyFont="1" applyBorder="1" applyAlignment="1">
      <alignment horizontal="left" vertical="top" wrapText="1"/>
    </xf>
    <xf numFmtId="0" fontId="28" fillId="0" borderId="35" xfId="0" applyFont="1" applyBorder="1" applyAlignment="1">
      <alignment horizontal="left" vertical="top" wrapText="1"/>
    </xf>
    <xf numFmtId="0" fontId="28" fillId="0" borderId="35" xfId="0" applyFont="1" applyBorder="1" applyAlignment="1">
      <alignment vertical="top" wrapText="1"/>
    </xf>
    <xf numFmtId="0" fontId="9" fillId="0" borderId="37" xfId="719" applyFont="1" applyBorder="1" applyAlignment="1">
      <alignment horizontal="left" vertical="top" wrapText="1"/>
    </xf>
    <xf numFmtId="0" fontId="0" fillId="0" borderId="37" xfId="0" applyBorder="1" applyAlignment="1">
      <alignment horizontal="left" vertical="top" wrapText="1"/>
    </xf>
    <xf numFmtId="0" fontId="8" fillId="36" borderId="41" xfId="0" applyFont="1" applyFill="1" applyBorder="1" applyProtection="1">
      <protection locked="0"/>
    </xf>
    <xf numFmtId="0" fontId="8" fillId="36" borderId="41" xfId="0" applyFont="1" applyFill="1" applyBorder="1" applyAlignment="1" applyProtection="1">
      <alignment vertical="center"/>
      <protection locked="0"/>
    </xf>
    <xf numFmtId="0" fontId="9" fillId="41" borderId="14" xfId="0" applyFont="1" applyFill="1" applyBorder="1" applyAlignment="1">
      <alignment horizontal="left" vertical="top" wrapText="1"/>
    </xf>
    <xf numFmtId="0" fontId="0" fillId="0" borderId="37" xfId="0" applyBorder="1" applyAlignment="1" applyProtection="1">
      <alignment vertical="top"/>
      <protection locked="0"/>
    </xf>
    <xf numFmtId="0" fontId="9" fillId="0" borderId="37" xfId="0" applyFont="1" applyBorder="1" applyAlignment="1">
      <alignment horizontal="right" vertical="top" wrapText="1"/>
    </xf>
    <xf numFmtId="0" fontId="9" fillId="0" borderId="37" xfId="508" applyBorder="1" applyAlignment="1">
      <alignment horizontal="left" vertical="top" wrapText="1"/>
    </xf>
    <xf numFmtId="0" fontId="24" fillId="0" borderId="37" xfId="508" applyFont="1" applyBorder="1" applyAlignment="1">
      <alignment vertical="top" wrapText="1"/>
    </xf>
    <xf numFmtId="0" fontId="9" fillId="0" borderId="37" xfId="508" applyBorder="1" applyAlignment="1" applyProtection="1">
      <alignment horizontal="left" vertical="top" wrapText="1"/>
      <protection locked="0"/>
    </xf>
    <xf numFmtId="0" fontId="9" fillId="0" borderId="37" xfId="1163" applyFont="1" applyBorder="1" applyAlignment="1">
      <alignment horizontal="left" vertical="top" wrapText="1"/>
    </xf>
    <xf numFmtId="0" fontId="9" fillId="0" borderId="37" xfId="695" applyFont="1" applyBorder="1" applyAlignment="1">
      <alignment horizontal="left" vertical="top" wrapText="1"/>
    </xf>
    <xf numFmtId="0" fontId="24" fillId="41" borderId="37" xfId="0" applyFont="1" applyFill="1" applyBorder="1" applyAlignment="1">
      <alignment horizontal="left" vertical="top" wrapText="1"/>
    </xf>
    <xf numFmtId="0" fontId="9" fillId="0" borderId="37" xfId="650" applyFont="1" applyBorder="1" applyAlignment="1">
      <alignment vertical="top" wrapText="1"/>
    </xf>
    <xf numFmtId="0" fontId="5" fillId="34" borderId="41" xfId="0" applyFont="1" applyFill="1" applyBorder="1"/>
    <xf numFmtId="0" fontId="5" fillId="37" borderId="30" xfId="0" applyFont="1" applyFill="1" applyBorder="1" applyAlignment="1">
      <alignment vertical="center"/>
    </xf>
    <xf numFmtId="0" fontId="5" fillId="37" borderId="31" xfId="0" applyFont="1" applyFill="1" applyBorder="1" applyAlignment="1">
      <alignment vertical="center"/>
    </xf>
    <xf numFmtId="0" fontId="5" fillId="37" borderId="32" xfId="0" applyFont="1" applyFill="1" applyBorder="1" applyAlignment="1">
      <alignment vertical="center"/>
    </xf>
    <xf numFmtId="0" fontId="9" fillId="37" borderId="25" xfId="0" applyFont="1" applyFill="1" applyBorder="1" applyAlignment="1">
      <alignment vertical="center"/>
    </xf>
    <xf numFmtId="0" fontId="9" fillId="37" borderId="26" xfId="0" applyFont="1" applyFill="1" applyBorder="1" applyAlignment="1">
      <alignment vertical="center"/>
    </xf>
    <xf numFmtId="0" fontId="9" fillId="0" borderId="30" xfId="0" applyFont="1" applyBorder="1" applyAlignment="1">
      <alignment vertical="top"/>
    </xf>
    <xf numFmtId="0" fontId="9" fillId="0" borderId="31" xfId="0" applyFont="1" applyBorder="1" applyAlignment="1">
      <alignment vertical="top"/>
    </xf>
    <xf numFmtId="0" fontId="9" fillId="0" borderId="32" xfId="0" applyFont="1" applyBorder="1" applyAlignment="1">
      <alignment vertical="top"/>
    </xf>
    <xf numFmtId="0" fontId="9" fillId="0" borderId="25" xfId="0" applyFont="1" applyBorder="1" applyAlignment="1">
      <alignment vertical="top"/>
    </xf>
    <xf numFmtId="0" fontId="9" fillId="0" borderId="26" xfId="0" applyFont="1" applyBorder="1" applyAlignment="1">
      <alignment vertical="top"/>
    </xf>
    <xf numFmtId="14" fontId="0" fillId="0" borderId="33" xfId="0" applyNumberFormat="1" applyBorder="1" applyAlignment="1">
      <alignment horizontal="left" vertical="top" wrapText="1"/>
    </xf>
    <xf numFmtId="14" fontId="0" fillId="0" borderId="33" xfId="0" applyNumberFormat="1" applyBorder="1" applyAlignment="1">
      <alignment horizontal="left" vertical="top"/>
    </xf>
    <xf numFmtId="0" fontId="37" fillId="44" borderId="14" xfId="0" applyFont="1" applyFill="1" applyBorder="1" applyAlignment="1">
      <alignment wrapText="1"/>
    </xf>
    <xf numFmtId="14" fontId="0" fillId="0" borderId="0" xfId="0" applyNumberFormat="1"/>
    <xf numFmtId="0" fontId="38" fillId="41" borderId="14" xfId="0" applyFont="1" applyFill="1" applyBorder="1" applyAlignment="1">
      <alignment horizontal="left" vertical="center" wrapText="1"/>
    </xf>
    <xf numFmtId="0" fontId="38" fillId="41" borderId="14" xfId="0" applyFont="1" applyFill="1" applyBorder="1" applyAlignment="1">
      <alignment horizontal="center" wrapText="1"/>
    </xf>
    <xf numFmtId="0" fontId="9" fillId="0" borderId="0" xfId="0" applyFont="1" applyAlignment="1">
      <alignment horizontal="left" vertical="top" wrapText="1"/>
    </xf>
    <xf numFmtId="10" fontId="9" fillId="0" borderId="14" xfId="719" applyNumberFormat="1" applyFont="1" applyBorder="1" applyAlignment="1">
      <alignment horizontal="left" vertical="top" wrapText="1"/>
    </xf>
    <xf numFmtId="0" fontId="6" fillId="35" borderId="30" xfId="0" applyFont="1" applyFill="1" applyBorder="1"/>
    <xf numFmtId="0" fontId="9" fillId="35" borderId="31" xfId="0" applyFont="1" applyFill="1" applyBorder="1"/>
    <xf numFmtId="0" fontId="9" fillId="35" borderId="42" xfId="0" applyFont="1" applyFill="1" applyBorder="1"/>
    <xf numFmtId="0" fontId="5" fillId="36" borderId="30" xfId="0" applyFont="1" applyFill="1" applyBorder="1" applyAlignment="1">
      <alignment vertical="center"/>
    </xf>
    <xf numFmtId="0" fontId="5" fillId="36" borderId="31" xfId="0" applyFont="1" applyFill="1" applyBorder="1" applyAlignment="1">
      <alignment vertical="center"/>
    </xf>
    <xf numFmtId="0" fontId="5" fillId="36" borderId="42" xfId="0" applyFont="1" applyFill="1" applyBorder="1" applyAlignment="1">
      <alignment vertical="center"/>
    </xf>
    <xf numFmtId="0" fontId="5" fillId="34" borderId="33" xfId="0" applyFont="1" applyFill="1" applyBorder="1" applyAlignment="1">
      <alignment vertical="center"/>
    </xf>
    <xf numFmtId="0" fontId="5" fillId="34" borderId="34" xfId="0" applyFont="1" applyFill="1" applyBorder="1" applyAlignment="1">
      <alignment vertical="center"/>
    </xf>
    <xf numFmtId="0" fontId="5" fillId="34" borderId="43" xfId="0" applyFont="1" applyFill="1" applyBorder="1" applyAlignment="1">
      <alignment vertical="center"/>
    </xf>
    <xf numFmtId="0" fontId="5" fillId="41" borderId="33" xfId="0" applyFont="1" applyFill="1" applyBorder="1" applyAlignment="1">
      <alignment horizontal="left" vertical="center"/>
    </xf>
    <xf numFmtId="0" fontId="5" fillId="41" borderId="44" xfId="0" applyFont="1" applyFill="1" applyBorder="1" applyAlignment="1">
      <alignment vertical="center"/>
    </xf>
    <xf numFmtId="0" fontId="9" fillId="0" borderId="45" xfId="0" applyFont="1" applyBorder="1" applyAlignment="1" applyProtection="1">
      <alignment horizontal="left" vertical="top" wrapText="1"/>
      <protection locked="0"/>
    </xf>
    <xf numFmtId="14" fontId="9" fillId="0" borderId="45" xfId="0" quotePrefix="1" applyNumberFormat="1" applyFont="1" applyBorder="1" applyAlignment="1" applyProtection="1">
      <alignment horizontal="left" vertical="top" wrapText="1"/>
      <protection locked="0"/>
    </xf>
    <xf numFmtId="166" fontId="9" fillId="0" borderId="45" xfId="0" applyNumberFormat="1" applyFont="1" applyBorder="1" applyAlignment="1" applyProtection="1">
      <alignment horizontal="left" vertical="top" wrapText="1"/>
      <protection locked="0"/>
    </xf>
    <xf numFmtId="0" fontId="5" fillId="0" borderId="33" xfId="0" applyFont="1" applyBorder="1" applyAlignment="1">
      <alignment horizontal="left" vertical="center"/>
    </xf>
    <xf numFmtId="0" fontId="0" fillId="37" borderId="33" xfId="0" applyFill="1" applyBorder="1" applyAlignment="1">
      <alignment vertical="center"/>
    </xf>
    <xf numFmtId="0" fontId="0" fillId="37" borderId="34" xfId="0" applyFill="1" applyBorder="1" applyAlignment="1">
      <alignment vertical="center"/>
    </xf>
    <xf numFmtId="0" fontId="0" fillId="37" borderId="43" xfId="0" applyFill="1" applyBorder="1" applyAlignment="1">
      <alignment vertical="center"/>
    </xf>
    <xf numFmtId="0" fontId="5" fillId="0" borderId="33" xfId="0" applyFont="1" applyBorder="1" applyAlignment="1">
      <alignment vertical="center"/>
    </xf>
    <xf numFmtId="0" fontId="24" fillId="0" borderId="43" xfId="0" applyFont="1" applyBorder="1" applyAlignment="1">
      <alignment vertical="center" wrapText="1"/>
    </xf>
    <xf numFmtId="14" fontId="9" fillId="0" borderId="46" xfId="0" applyNumberFormat="1" applyFont="1" applyBorder="1" applyAlignment="1" applyProtection="1">
      <alignment horizontal="left" vertical="top" wrapText="1"/>
      <protection locked="0"/>
    </xf>
    <xf numFmtId="164" fontId="24" fillId="0" borderId="43" xfId="0" applyNumberFormat="1" applyFont="1" applyBorder="1" applyAlignment="1">
      <alignment vertical="center" wrapText="1"/>
    </xf>
    <xf numFmtId="0" fontId="5" fillId="0" borderId="47" xfId="0" applyFont="1" applyBorder="1" applyAlignment="1">
      <alignment horizontal="left" vertical="center" indent="1"/>
    </xf>
    <xf numFmtId="0" fontId="5" fillId="0" borderId="48" xfId="0" applyFont="1" applyBorder="1" applyAlignment="1">
      <alignment vertical="center"/>
    </xf>
    <xf numFmtId="0" fontId="0" fillId="0" borderId="49" xfId="0" applyBorder="1"/>
    <xf numFmtId="0" fontId="0" fillId="0" borderId="47" xfId="0" applyBorder="1"/>
    <xf numFmtId="0" fontId="0" fillId="0" borderId="48" xfId="0" applyBorder="1"/>
    <xf numFmtId="0" fontId="5" fillId="37" borderId="47" xfId="0" applyFont="1" applyFill="1" applyBorder="1"/>
    <xf numFmtId="0" fontId="5" fillId="37" borderId="48" xfId="0" applyFont="1" applyFill="1" applyBorder="1"/>
    <xf numFmtId="0" fontId="5" fillId="37" borderId="49" xfId="0" applyFont="1" applyFill="1" applyBorder="1"/>
    <xf numFmtId="0" fontId="5" fillId="36" borderId="50" xfId="0" applyFont="1" applyFill="1" applyBorder="1"/>
    <xf numFmtId="0" fontId="5" fillId="36" borderId="51" xfId="0" applyFont="1" applyFill="1" applyBorder="1"/>
    <xf numFmtId="0" fontId="5" fillId="36" borderId="52" xfId="0" applyFont="1" applyFill="1" applyBorder="1"/>
    <xf numFmtId="0" fontId="10" fillId="37" borderId="53" xfId="0" applyFont="1" applyFill="1" applyBorder="1" applyAlignment="1">
      <alignment horizontal="center" vertical="center" wrapText="1"/>
    </xf>
    <xf numFmtId="0" fontId="10" fillId="37" borderId="54" xfId="0" applyFont="1" applyFill="1" applyBorder="1" applyAlignment="1">
      <alignment horizontal="center" vertical="center" wrapText="1"/>
    </xf>
    <xf numFmtId="0" fontId="10" fillId="37" borderId="55" xfId="0" applyFont="1" applyFill="1" applyBorder="1" applyAlignment="1">
      <alignment horizontal="center" vertical="center" wrapText="1"/>
    </xf>
    <xf numFmtId="0" fontId="9" fillId="37" borderId="56" xfId="0" applyFont="1" applyFill="1" applyBorder="1" applyAlignment="1">
      <alignment vertical="center"/>
    </xf>
    <xf numFmtId="0" fontId="0" fillId="37" borderId="57" xfId="0" applyFill="1" applyBorder="1" applyAlignment="1">
      <alignment vertical="center"/>
    </xf>
    <xf numFmtId="0" fontId="10" fillId="37" borderId="58" xfId="0" applyFont="1" applyFill="1" applyBorder="1" applyAlignment="1">
      <alignment horizontal="center" vertical="center"/>
    </xf>
    <xf numFmtId="0" fontId="10" fillId="37" borderId="59" xfId="0" applyFont="1" applyFill="1" applyBorder="1" applyAlignment="1">
      <alignment horizontal="center" vertical="center"/>
    </xf>
    <xf numFmtId="0" fontId="31" fillId="0" borderId="60" xfId="0" applyFont="1" applyBorder="1" applyAlignment="1">
      <alignment horizontal="center" vertical="center"/>
    </xf>
    <xf numFmtId="0" fontId="31" fillId="0" borderId="60" xfId="0" applyFont="1" applyBorder="1" applyAlignment="1">
      <alignment horizontal="center" vertical="center" wrapText="1"/>
    </xf>
    <xf numFmtId="0" fontId="31" fillId="0" borderId="60" xfId="0" applyFont="1" applyBorder="1" applyAlignment="1">
      <alignment horizontal="center"/>
    </xf>
    <xf numFmtId="9" fontId="31" fillId="0" borderId="60" xfId="0" applyNumberFormat="1" applyFont="1" applyBorder="1" applyAlignment="1">
      <alignment horizontal="center" vertical="center"/>
    </xf>
    <xf numFmtId="0" fontId="5" fillId="0" borderId="61" xfId="0" applyFont="1" applyBorder="1" applyAlignment="1">
      <alignment vertical="center"/>
    </xf>
    <xf numFmtId="0" fontId="5" fillId="0" borderId="62" xfId="0" applyFont="1" applyBorder="1" applyAlignment="1">
      <alignment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5" fillId="36" borderId="65" xfId="0" applyFont="1" applyFill="1" applyBorder="1"/>
    <xf numFmtId="0" fontId="5" fillId="36" borderId="66" xfId="0" applyFont="1" applyFill="1" applyBorder="1"/>
    <xf numFmtId="0" fontId="5" fillId="36" borderId="67" xfId="0" applyFont="1" applyFill="1" applyBorder="1"/>
    <xf numFmtId="0" fontId="9" fillId="0" borderId="60" xfId="0" applyFont="1" applyBorder="1" applyAlignment="1">
      <alignment horizontal="center" vertical="center"/>
    </xf>
    <xf numFmtId="0" fontId="7" fillId="0" borderId="60" xfId="0" applyFont="1" applyBorder="1" applyAlignment="1">
      <alignment horizontal="center" vertical="top" wrapText="1"/>
    </xf>
    <xf numFmtId="0" fontId="7" fillId="0" borderId="60" xfId="0" applyFont="1" applyBorder="1" applyAlignment="1">
      <alignment horizontal="center" vertical="center"/>
    </xf>
    <xf numFmtId="0" fontId="9" fillId="0" borderId="60" xfId="0" applyFont="1" applyBorder="1" applyAlignment="1">
      <alignment horizontal="center" vertical="top" wrapText="1"/>
    </xf>
    <xf numFmtId="0" fontId="9" fillId="41" borderId="65" xfId="0" applyFont="1" applyFill="1" applyBorder="1"/>
    <xf numFmtId="0" fontId="9" fillId="0" borderId="66" xfId="0" applyFont="1" applyBorder="1"/>
    <xf numFmtId="2" fontId="5" fillId="0" borderId="67" xfId="0" applyNumberFormat="1" applyFont="1" applyBorder="1" applyAlignment="1">
      <alignment horizontal="center"/>
    </xf>
    <xf numFmtId="0" fontId="0" fillId="39" borderId="66" xfId="0" applyFill="1" applyBorder="1"/>
    <xf numFmtId="0" fontId="0" fillId="39" borderId="67" xfId="0" applyFill="1" applyBorder="1"/>
    <xf numFmtId="0" fontId="5" fillId="34" borderId="68" xfId="0" applyFont="1" applyFill="1" applyBorder="1"/>
    <xf numFmtId="0" fontId="5" fillId="34" borderId="69" xfId="0" applyFont="1" applyFill="1" applyBorder="1"/>
    <xf numFmtId="0" fontId="5" fillId="34" borderId="57" xfId="0" applyFont="1" applyFill="1" applyBorder="1"/>
    <xf numFmtId="0" fontId="5" fillId="37" borderId="68" xfId="0" applyFont="1" applyFill="1" applyBorder="1" applyAlignment="1">
      <alignment vertical="center"/>
    </xf>
    <xf numFmtId="0" fontId="5" fillId="37" borderId="69" xfId="0" applyFont="1" applyFill="1" applyBorder="1" applyAlignment="1">
      <alignment vertical="center"/>
    </xf>
    <xf numFmtId="0" fontId="5" fillId="37" borderId="57" xfId="0" applyFont="1" applyFill="1" applyBorder="1" applyAlignment="1">
      <alignment vertical="center"/>
    </xf>
    <xf numFmtId="0" fontId="5" fillId="38" borderId="70" xfId="0" applyFont="1" applyFill="1" applyBorder="1" applyAlignment="1">
      <alignment vertical="top"/>
    </xf>
    <xf numFmtId="0" fontId="5" fillId="38" borderId="71" xfId="0" applyFont="1" applyFill="1" applyBorder="1" applyAlignment="1">
      <alignment vertical="top"/>
    </xf>
    <xf numFmtId="0" fontId="5" fillId="38" borderId="72" xfId="0" applyFont="1" applyFill="1" applyBorder="1" applyAlignment="1">
      <alignment vertical="top"/>
    </xf>
    <xf numFmtId="0" fontId="9" fillId="41" borderId="70" xfId="0" applyFont="1" applyFill="1" applyBorder="1" applyAlignment="1">
      <alignment vertical="top"/>
    </xf>
    <xf numFmtId="0" fontId="9" fillId="41" borderId="71" xfId="0" applyFont="1" applyFill="1" applyBorder="1" applyAlignment="1">
      <alignment vertical="top"/>
    </xf>
    <xf numFmtId="0" fontId="9" fillId="41" borderId="72" xfId="0" applyFont="1" applyFill="1" applyBorder="1" applyAlignment="1">
      <alignment vertical="top"/>
    </xf>
    <xf numFmtId="0" fontId="5" fillId="38" borderId="68" xfId="0" applyFont="1" applyFill="1" applyBorder="1" applyAlignment="1">
      <alignment vertical="top"/>
    </xf>
    <xf numFmtId="0" fontId="5" fillId="38" borderId="69" xfId="0" applyFont="1" applyFill="1" applyBorder="1" applyAlignment="1">
      <alignment vertical="top"/>
    </xf>
    <xf numFmtId="0" fontId="5" fillId="38" borderId="57" xfId="0" applyFont="1" applyFill="1" applyBorder="1" applyAlignment="1">
      <alignment vertical="top"/>
    </xf>
    <xf numFmtId="0" fontId="9" fillId="41" borderId="68" xfId="0" applyFont="1" applyFill="1" applyBorder="1" applyAlignment="1">
      <alignment vertical="top"/>
    </xf>
    <xf numFmtId="0" fontId="9" fillId="41" borderId="69" xfId="0" applyFont="1" applyFill="1" applyBorder="1" applyAlignment="1">
      <alignment vertical="top"/>
    </xf>
    <xf numFmtId="0" fontId="9" fillId="41" borderId="57" xfId="0" applyFont="1" applyFill="1" applyBorder="1" applyAlignment="1">
      <alignment vertical="top"/>
    </xf>
    <xf numFmtId="0" fontId="5" fillId="38" borderId="65" xfId="0" applyFont="1" applyFill="1" applyBorder="1" applyAlignment="1">
      <alignment vertical="top"/>
    </xf>
    <xf numFmtId="0" fontId="5" fillId="38" borderId="66" xfId="0" applyFont="1" applyFill="1" applyBorder="1" applyAlignment="1">
      <alignment vertical="top"/>
    </xf>
    <xf numFmtId="0" fontId="5" fillId="38" borderId="73" xfId="0" applyFont="1" applyFill="1" applyBorder="1" applyAlignment="1">
      <alignment vertical="top"/>
    </xf>
    <xf numFmtId="0" fontId="9" fillId="41" borderId="74" xfId="0" applyFont="1" applyFill="1" applyBorder="1" applyAlignment="1">
      <alignment horizontal="left" vertical="top"/>
    </xf>
    <xf numFmtId="0" fontId="9" fillId="41" borderId="66" xfId="0" applyFont="1" applyFill="1" applyBorder="1" applyAlignment="1">
      <alignment horizontal="left" vertical="top"/>
    </xf>
    <xf numFmtId="0" fontId="9" fillId="41" borderId="67" xfId="0" applyFont="1" applyFill="1" applyBorder="1" applyAlignment="1">
      <alignment horizontal="left" vertical="top"/>
    </xf>
    <xf numFmtId="0" fontId="30" fillId="38" borderId="47" xfId="0" applyFont="1" applyFill="1" applyBorder="1" applyAlignment="1">
      <alignment vertical="top"/>
    </xf>
    <xf numFmtId="0" fontId="5" fillId="38" borderId="48" xfId="0" applyFont="1" applyFill="1" applyBorder="1" applyAlignment="1">
      <alignment vertical="top"/>
    </xf>
    <xf numFmtId="0" fontId="5" fillId="38" borderId="49" xfId="0" applyFont="1" applyFill="1" applyBorder="1" applyAlignment="1">
      <alignment vertical="top"/>
    </xf>
    <xf numFmtId="0" fontId="30" fillId="38" borderId="65" xfId="0" applyFont="1" applyFill="1" applyBorder="1" applyAlignment="1">
      <alignment vertical="top"/>
    </xf>
    <xf numFmtId="0" fontId="5" fillId="38" borderId="67" xfId="0" applyFont="1" applyFill="1" applyBorder="1" applyAlignment="1">
      <alignment vertical="top"/>
    </xf>
    <xf numFmtId="0" fontId="9" fillId="0" borderId="19" xfId="0" applyFont="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4" xfId="0" applyBorder="1" applyAlignment="1">
      <alignment horizontal="right" vertical="top" wrapText="1"/>
    </xf>
    <xf numFmtId="0" fontId="5" fillId="34" borderId="47" xfId="0" applyFont="1" applyFill="1" applyBorder="1"/>
    <xf numFmtId="0" fontId="5" fillId="34" borderId="49" xfId="0" applyFont="1" applyFill="1" applyBorder="1"/>
    <xf numFmtId="0" fontId="5" fillId="37" borderId="19" xfId="0" applyFont="1" applyFill="1" applyBorder="1" applyAlignment="1">
      <alignment horizontal="left" vertical="center" wrapText="1"/>
    </xf>
    <xf numFmtId="165" fontId="0" fillId="0" borderId="19" xfId="0" applyNumberFormat="1" applyBorder="1" applyAlignment="1">
      <alignment horizontal="left" vertical="top" wrapText="1"/>
    </xf>
    <xf numFmtId="0" fontId="9" fillId="0" borderId="19" xfId="0" applyFont="1" applyBorder="1" applyAlignment="1">
      <alignment horizontal="left" vertical="top" wrapText="1"/>
    </xf>
    <xf numFmtId="0" fontId="9" fillId="0" borderId="19" xfId="0" applyFont="1" applyBorder="1" applyAlignment="1">
      <alignment horizontal="left" vertical="top"/>
    </xf>
    <xf numFmtId="0" fontId="5" fillId="37" borderId="58" xfId="0" applyFont="1" applyFill="1" applyBorder="1" applyAlignment="1">
      <alignment horizontal="left" vertical="center" wrapText="1"/>
    </xf>
    <xf numFmtId="165" fontId="0" fillId="0" borderId="58" xfId="0" applyNumberFormat="1" applyBorder="1" applyAlignment="1">
      <alignment horizontal="left" vertical="top"/>
    </xf>
    <xf numFmtId="0" fontId="8" fillId="45" borderId="60" xfId="0" applyFont="1" applyFill="1" applyBorder="1" applyAlignment="1">
      <alignment horizontal="left" vertical="top" wrapText="1"/>
    </xf>
    <xf numFmtId="14" fontId="0" fillId="0" borderId="58" xfId="0" applyNumberFormat="1" applyBorder="1" applyAlignment="1">
      <alignment horizontal="left" vertical="top"/>
    </xf>
    <xf numFmtId="0" fontId="7" fillId="41" borderId="12" xfId="0" applyFont="1" applyFill="1" applyBorder="1" applyAlignment="1">
      <alignment horizontal="left" vertical="top" wrapText="1"/>
    </xf>
    <xf numFmtId="0" fontId="9" fillId="0" borderId="70" xfId="0" applyFont="1" applyBorder="1" applyAlignment="1">
      <alignment horizontal="left" vertical="top" wrapText="1"/>
    </xf>
    <xf numFmtId="0" fontId="9" fillId="0" borderId="71" xfId="0" applyFont="1" applyBorder="1" applyAlignment="1">
      <alignment horizontal="left" vertical="top" wrapText="1"/>
    </xf>
    <xf numFmtId="0" fontId="9" fillId="0" borderId="72"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9" fillId="41" borderId="47" xfId="0" applyFont="1" applyFill="1" applyBorder="1" applyAlignment="1">
      <alignment horizontal="left" vertical="top" wrapText="1"/>
    </xf>
    <xf numFmtId="0" fontId="9" fillId="41" borderId="48" xfId="0" applyFont="1" applyFill="1" applyBorder="1" applyAlignment="1">
      <alignment horizontal="left" vertical="top" wrapText="1"/>
    </xf>
    <xf numFmtId="0" fontId="9" fillId="41" borderId="49" xfId="0" applyFont="1" applyFill="1" applyBorder="1" applyAlignment="1">
      <alignment horizontal="left" vertical="top" wrapText="1"/>
    </xf>
    <xf numFmtId="0" fontId="9" fillId="41" borderId="28" xfId="0" applyFont="1" applyFill="1" applyBorder="1" applyAlignment="1">
      <alignment horizontal="left" vertical="top" wrapText="1"/>
    </xf>
    <xf numFmtId="0" fontId="9" fillId="41" borderId="29" xfId="0" applyFont="1" applyFill="1" applyBorder="1" applyAlignment="1">
      <alignment horizontal="left" vertical="top" wrapText="1"/>
    </xf>
    <xf numFmtId="0" fontId="9" fillId="41" borderId="24" xfId="0" applyFont="1" applyFill="1" applyBorder="1" applyAlignment="1">
      <alignment horizontal="left" vertical="top" wrapText="1"/>
    </xf>
    <xf numFmtId="0" fontId="9" fillId="0" borderId="47" xfId="0" applyFont="1" applyBorder="1" applyAlignment="1">
      <alignment horizontal="left" vertical="top" wrapText="1"/>
    </xf>
    <xf numFmtId="0" fontId="9" fillId="0" borderId="48" xfId="0" applyFont="1" applyBorder="1" applyAlignment="1">
      <alignment horizontal="left" vertical="top" wrapText="1"/>
    </xf>
    <xf numFmtId="0" fontId="9" fillId="0" borderId="49"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24" xfId="0" applyFont="1" applyBorder="1" applyAlignment="1">
      <alignment horizontal="left" vertical="top" wrapText="1"/>
    </xf>
    <xf numFmtId="0" fontId="9" fillId="41" borderId="70" xfId="0" applyFont="1" applyFill="1" applyBorder="1" applyAlignment="1">
      <alignment horizontal="left" vertical="top" wrapText="1"/>
    </xf>
    <xf numFmtId="0" fontId="9" fillId="41" borderId="71" xfId="0" applyFont="1" applyFill="1" applyBorder="1" applyAlignment="1">
      <alignment horizontal="left" vertical="top"/>
    </xf>
    <xf numFmtId="0" fontId="9" fillId="41" borderId="72" xfId="0" applyFont="1" applyFill="1" applyBorder="1" applyAlignment="1">
      <alignment horizontal="left" vertical="top"/>
    </xf>
    <xf numFmtId="0" fontId="9" fillId="41" borderId="10" xfId="0" applyFont="1" applyFill="1" applyBorder="1" applyAlignment="1">
      <alignment horizontal="left" vertical="top"/>
    </xf>
    <xf numFmtId="0" fontId="9" fillId="41" borderId="0" xfId="0" applyFont="1" applyFill="1" applyAlignment="1">
      <alignment horizontal="left" vertical="top"/>
    </xf>
    <xf numFmtId="0" fontId="9" fillId="41" borderId="13" xfId="0" applyFont="1" applyFill="1" applyBorder="1" applyAlignment="1">
      <alignment horizontal="left" vertical="top"/>
    </xf>
    <xf numFmtId="0" fontId="9" fillId="41" borderId="11" xfId="0" applyFont="1" applyFill="1" applyBorder="1" applyAlignment="1">
      <alignment horizontal="left" vertical="top" wrapText="1"/>
    </xf>
    <xf numFmtId="0" fontId="9" fillId="41" borderId="0" xfId="0" applyFont="1" applyFill="1" applyAlignment="1">
      <alignment horizontal="left" vertical="top" wrapText="1"/>
    </xf>
    <xf numFmtId="0" fontId="9" fillId="41" borderId="15" xfId="0" applyFont="1" applyFill="1" applyBorder="1" applyAlignment="1">
      <alignment horizontal="left" vertical="top" wrapText="1"/>
    </xf>
    <xf numFmtId="0" fontId="5" fillId="38" borderId="47" xfId="0" applyFont="1" applyFill="1" applyBorder="1" applyAlignment="1">
      <alignment horizontal="left" vertical="top"/>
    </xf>
    <xf numFmtId="0" fontId="5" fillId="38" borderId="48" xfId="0" applyFont="1" applyFill="1" applyBorder="1" applyAlignment="1">
      <alignment horizontal="left" vertical="top"/>
    </xf>
    <xf numFmtId="0" fontId="5" fillId="38" borderId="49" xfId="0" applyFont="1" applyFill="1" applyBorder="1" applyAlignment="1">
      <alignment horizontal="left" vertical="top"/>
    </xf>
    <xf numFmtId="0" fontId="5" fillId="38" borderId="28" xfId="0" applyFont="1" applyFill="1" applyBorder="1" applyAlignment="1">
      <alignment horizontal="left" vertical="top"/>
    </xf>
    <xf numFmtId="0" fontId="5" fillId="38" borderId="29" xfId="0" applyFont="1" applyFill="1" applyBorder="1" applyAlignment="1">
      <alignment horizontal="left" vertical="top"/>
    </xf>
    <xf numFmtId="0" fontId="5" fillId="38" borderId="24" xfId="0" applyFont="1" applyFill="1" applyBorder="1" applyAlignment="1">
      <alignment horizontal="left" vertical="top"/>
    </xf>
    <xf numFmtId="0" fontId="9" fillId="0" borderId="11" xfId="0" applyFont="1" applyBorder="1" applyAlignment="1">
      <alignment horizontal="left" vertical="top" wrapText="1"/>
    </xf>
    <xf numFmtId="0" fontId="9" fillId="0" borderId="0" xfId="0" applyFont="1" applyAlignment="1">
      <alignment horizontal="left" vertical="top"/>
    </xf>
    <xf numFmtId="0" fontId="9" fillId="0" borderId="15" xfId="0" applyFont="1" applyBorder="1" applyAlignment="1">
      <alignment horizontal="left" vertical="top"/>
    </xf>
    <xf numFmtId="0" fontId="9" fillId="0" borderId="11" xfId="0" applyFont="1" applyBorder="1" applyAlignment="1">
      <alignment horizontal="left" vertical="top"/>
    </xf>
    <xf numFmtId="0" fontId="9" fillId="0" borderId="28" xfId="0" applyFont="1" applyBorder="1" applyAlignment="1">
      <alignment horizontal="left" vertical="top"/>
    </xf>
    <xf numFmtId="0" fontId="9" fillId="0" borderId="29" xfId="0" applyFont="1" applyBorder="1" applyAlignment="1">
      <alignment horizontal="left" vertical="top"/>
    </xf>
    <xf numFmtId="0" fontId="9" fillId="0" borderId="24" xfId="0" applyFont="1" applyBorder="1" applyAlignment="1">
      <alignment horizontal="left" vertical="top"/>
    </xf>
    <xf numFmtId="0" fontId="5" fillId="37" borderId="11" xfId="0" applyFont="1" applyFill="1" applyBorder="1" applyAlignment="1">
      <alignment horizontal="left" vertical="center"/>
    </xf>
    <xf numFmtId="0" fontId="5" fillId="37" borderId="0" xfId="0" applyFont="1" applyFill="1" applyAlignment="1">
      <alignment horizontal="left" vertical="center"/>
    </xf>
    <xf numFmtId="0" fontId="5" fillId="37" borderId="15" xfId="0" applyFont="1" applyFill="1" applyBorder="1" applyAlignment="1">
      <alignment horizontal="left" vertical="center"/>
    </xf>
  </cellXfs>
  <cellStyles count="1332">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49" builtinId="9" hidden="1"/>
    <cellStyle name="Followed Hyperlink" xfId="1053" builtinId="9" hidden="1"/>
    <cellStyle name="Followed Hyperlink" xfId="1057" builtinId="9" hidden="1"/>
    <cellStyle name="Followed Hyperlink" xfId="1060" builtinId="9" hidden="1"/>
    <cellStyle name="Followed Hyperlink" xfId="1064" builtinId="9" hidden="1"/>
    <cellStyle name="Followed Hyperlink" xfId="1068" builtinId="9" hidden="1"/>
    <cellStyle name="Followed Hyperlink" xfId="1071" builtinId="9" hidden="1"/>
    <cellStyle name="Followed Hyperlink" xfId="1075" builtinId="9" hidden="1"/>
    <cellStyle name="Followed Hyperlink" xfId="1079" builtinId="9" hidden="1"/>
    <cellStyle name="Followed Hyperlink" xfId="1072" builtinId="9" hidden="1"/>
    <cellStyle name="Followed Hyperlink" xfId="1061" builtinId="9" hidden="1"/>
    <cellStyle name="Followed Hyperlink" xfId="1051" builtinId="9" hidden="1"/>
    <cellStyle name="Followed Hyperlink" xfId="1040" builtinId="9" hidden="1"/>
    <cellStyle name="Followed Hyperlink" xfId="1029" builtinId="9" hidden="1"/>
    <cellStyle name="Followed Hyperlink" xfId="1019" builtinId="9" hidden="1"/>
    <cellStyle name="Followed Hyperlink" xfId="1008" builtinId="9" hidden="1"/>
    <cellStyle name="Followed Hyperlink" xfId="997" builtinId="9" hidden="1"/>
    <cellStyle name="Followed Hyperlink" xfId="987" builtinId="9" hidden="1"/>
    <cellStyle name="Followed Hyperlink" xfId="976" builtinId="9" hidden="1"/>
    <cellStyle name="Followed Hyperlink" xfId="965" builtinId="9" hidden="1"/>
    <cellStyle name="Followed Hyperlink" xfId="955" builtinId="9" hidden="1"/>
    <cellStyle name="Followed Hyperlink" xfId="944" builtinId="9" hidden="1"/>
    <cellStyle name="Followed Hyperlink" xfId="1110" builtinId="9" hidden="1"/>
    <cellStyle name="Followed Hyperlink" xfId="1126" builtinId="9" hidden="1"/>
    <cellStyle name="Followed Hyperlink" xfId="1142" builtinId="9" hidden="1"/>
    <cellStyle name="Followed Hyperlink" xfId="1158" builtinId="9" hidden="1"/>
    <cellStyle name="Followed Hyperlink" xfId="1187" builtinId="9" hidden="1"/>
    <cellStyle name="Followed Hyperlink" xfId="1219" builtinId="9" hidden="1"/>
    <cellStyle name="Followed Hyperlink" xfId="1251" builtinId="9" hidden="1"/>
    <cellStyle name="Followed Hyperlink" xfId="1283" builtinId="9" hidden="1"/>
    <cellStyle name="Followed Hyperlink" xfId="1193" builtinId="9" hidden="1"/>
    <cellStyle name="Followed Hyperlink" xfId="1205" builtinId="9" hidden="1"/>
    <cellStyle name="Followed Hyperlink" xfId="1213" builtinId="9" hidden="1"/>
    <cellStyle name="Followed Hyperlink" xfId="1221" builtinId="9" hidden="1"/>
    <cellStyle name="Followed Hyperlink" xfId="1229" builtinId="9" hidden="1"/>
    <cellStyle name="Followed Hyperlink" xfId="1241" builtinId="9" hidden="1"/>
    <cellStyle name="Followed Hyperlink" xfId="1249" builtinId="9" hidden="1"/>
    <cellStyle name="Followed Hyperlink" xfId="1257" builtinId="9" hidden="1"/>
    <cellStyle name="Followed Hyperlink" xfId="1269" builtinId="9" hidden="1"/>
    <cellStyle name="Followed Hyperlink" xfId="1277" builtinId="9" hidden="1"/>
    <cellStyle name="Followed Hyperlink" xfId="1285" builtinId="9" hidden="1"/>
    <cellStyle name="Followed Hyperlink" xfId="1293" builtinId="9" hidden="1"/>
    <cellStyle name="Followed Hyperlink" xfId="1305" builtinId="9" hidden="1"/>
    <cellStyle name="Followed Hyperlink" xfId="1313" builtinId="9" hidden="1"/>
    <cellStyle name="Followed Hyperlink" xfId="1321" builtinId="9" hidden="1"/>
    <cellStyle name="Followed Hyperlink" xfId="1327" builtinId="9" hidden="1"/>
    <cellStyle name="Followed Hyperlink" xfId="1319" builtinId="9" hidden="1"/>
    <cellStyle name="Followed Hyperlink" xfId="1311" builtinId="9" hidden="1"/>
    <cellStyle name="Followed Hyperlink" xfId="1303" builtinId="9" hidden="1"/>
    <cellStyle name="Followed Hyperlink" xfId="1291" builtinId="9" hidden="1"/>
    <cellStyle name="Followed Hyperlink" xfId="1299" builtinId="9" hidden="1"/>
    <cellStyle name="Followed Hyperlink" xfId="1297" builtinId="9" hidden="1"/>
    <cellStyle name="Followed Hyperlink" xfId="1233" builtinId="9" hidden="1"/>
    <cellStyle name="Followed Hyperlink" xfId="1137" builtinId="9" hidden="1"/>
    <cellStyle name="Followed Hyperlink" xfId="1141" builtinId="9" hidden="1"/>
    <cellStyle name="Followed Hyperlink" xfId="1145" builtinId="9" hidden="1"/>
    <cellStyle name="Followed Hyperlink" xfId="1151" builtinId="9" hidden="1"/>
    <cellStyle name="Followed Hyperlink" xfId="1155" builtinId="9" hidden="1"/>
    <cellStyle name="Followed Hyperlink" xfId="1159" builtinId="9" hidden="1"/>
    <cellStyle name="Followed Hyperlink" xfId="1165" builtinId="9" hidden="1"/>
    <cellStyle name="Followed Hyperlink" xfId="1173" builtinId="9" hidden="1"/>
    <cellStyle name="Followed Hyperlink" xfId="1181" builtinId="9" hidden="1"/>
    <cellStyle name="Followed Hyperlink" xfId="1149" builtinId="9" hidden="1"/>
    <cellStyle name="Followed Hyperlink" xfId="1123" builtinId="9" hidden="1"/>
    <cellStyle name="Followed Hyperlink" xfId="1127" builtinId="9" hidden="1"/>
    <cellStyle name="Followed Hyperlink" xfId="1131" builtinId="9" hidden="1"/>
    <cellStyle name="Followed Hyperlink" xfId="1135" builtinId="9" hidden="1"/>
    <cellStyle name="Followed Hyperlink" xfId="1113" builtinId="9" hidden="1"/>
    <cellStyle name="Followed Hyperlink" xfId="1119" builtinId="9" hidden="1"/>
    <cellStyle name="Followed Hyperlink" xfId="1107" builtinId="9" hidden="1"/>
    <cellStyle name="Followed Hyperlink" xfId="1105" builtinId="9" hidden="1"/>
    <cellStyle name="Followed Hyperlink" xfId="1109" builtinId="9" hidden="1"/>
    <cellStyle name="Followed Hyperlink" xfId="1117" builtinId="9" hidden="1"/>
    <cellStyle name="Followed Hyperlink" xfId="1115" builtinId="9" hidden="1"/>
    <cellStyle name="Followed Hyperlink" xfId="1111" builtinId="9" hidden="1"/>
    <cellStyle name="Followed Hyperlink" xfId="1133" builtinId="9" hidden="1"/>
    <cellStyle name="Followed Hyperlink" xfId="1129" builtinId="9" hidden="1"/>
    <cellStyle name="Followed Hyperlink" xfId="1125" builtinId="9" hidden="1"/>
    <cellStyle name="Followed Hyperlink" xfId="1121" builtinId="9" hidden="1"/>
    <cellStyle name="Followed Hyperlink" xfId="1185" builtinId="9" hidden="1"/>
    <cellStyle name="Followed Hyperlink" xfId="1177" builtinId="9" hidden="1"/>
    <cellStyle name="Followed Hyperlink" xfId="1169" builtinId="9" hidden="1"/>
    <cellStyle name="Followed Hyperlink" xfId="1161" builtinId="9" hidden="1"/>
    <cellStyle name="Followed Hyperlink" xfId="1157" builtinId="9" hidden="1"/>
    <cellStyle name="Followed Hyperlink" xfId="1153" builtinId="9" hidden="1"/>
    <cellStyle name="Followed Hyperlink" xfId="1147" builtinId="9" hidden="1"/>
    <cellStyle name="Followed Hyperlink" xfId="1143" builtinId="9" hidden="1"/>
    <cellStyle name="Followed Hyperlink" xfId="1139" builtinId="9" hidden="1"/>
    <cellStyle name="Followed Hyperlink" xfId="1201" builtinId="9" hidden="1"/>
    <cellStyle name="Followed Hyperlink" xfId="1265" builtinId="9" hidden="1"/>
    <cellStyle name="Followed Hyperlink" xfId="1329" builtinId="9" hidden="1"/>
    <cellStyle name="Followed Hyperlink" xfId="1287" builtinId="9" hidden="1"/>
    <cellStyle name="Followed Hyperlink" xfId="1295" builtinId="9" hidden="1"/>
    <cellStyle name="Followed Hyperlink" xfId="1307" builtinId="9" hidden="1"/>
    <cellStyle name="Followed Hyperlink" xfId="1315" builtinId="9" hidden="1"/>
    <cellStyle name="Followed Hyperlink" xfId="1323" builtinId="9" hidden="1"/>
    <cellStyle name="Followed Hyperlink" xfId="1325" builtinId="9" hidden="1"/>
    <cellStyle name="Followed Hyperlink" xfId="1317" builtinId="9" hidden="1"/>
    <cellStyle name="Followed Hyperlink" xfId="1309" builtinId="9" hidden="1"/>
    <cellStyle name="Followed Hyperlink" xfId="1301" builtinId="9" hidden="1"/>
    <cellStyle name="Followed Hyperlink" xfId="1289" builtinId="9" hidden="1"/>
    <cellStyle name="Followed Hyperlink" xfId="1281" builtinId="9" hidden="1"/>
    <cellStyle name="Followed Hyperlink" xfId="1273" builtinId="9" hidden="1"/>
    <cellStyle name="Followed Hyperlink" xfId="1261" builtinId="9" hidden="1"/>
    <cellStyle name="Followed Hyperlink" xfId="1253" builtinId="9" hidden="1"/>
    <cellStyle name="Followed Hyperlink" xfId="1245" builtinId="9" hidden="1"/>
    <cellStyle name="Followed Hyperlink" xfId="1237" builtinId="9" hidden="1"/>
    <cellStyle name="Followed Hyperlink" xfId="1225" builtinId="9" hidden="1"/>
    <cellStyle name="Followed Hyperlink" xfId="1217" builtinId="9" hidden="1"/>
    <cellStyle name="Followed Hyperlink" xfId="1209" builtinId="9" hidden="1"/>
    <cellStyle name="Followed Hyperlink" xfId="1197" builtinId="9" hidden="1"/>
    <cellStyle name="Followed Hyperlink" xfId="1189" builtinId="9" hidden="1"/>
    <cellStyle name="Followed Hyperlink" xfId="1267" builtinId="9" hidden="1"/>
    <cellStyle name="Followed Hyperlink" xfId="1235" builtinId="9" hidden="1"/>
    <cellStyle name="Followed Hyperlink" xfId="1203" builtinId="9" hidden="1"/>
    <cellStyle name="Followed Hyperlink" xfId="1171" builtinId="9" hidden="1"/>
    <cellStyle name="Followed Hyperlink" xfId="1150" builtinId="9" hidden="1"/>
    <cellStyle name="Followed Hyperlink" xfId="1134" builtinId="9" hidden="1"/>
    <cellStyle name="Followed Hyperlink" xfId="1118" builtinId="9" hidden="1"/>
    <cellStyle name="Followed Hyperlink" xfId="939" builtinId="9" hidden="1"/>
    <cellStyle name="Followed Hyperlink" xfId="949" builtinId="9" hidden="1"/>
    <cellStyle name="Followed Hyperlink" xfId="960" builtinId="9" hidden="1"/>
    <cellStyle name="Followed Hyperlink" xfId="971" builtinId="9" hidden="1"/>
    <cellStyle name="Followed Hyperlink" xfId="981" builtinId="9" hidden="1"/>
    <cellStyle name="Followed Hyperlink" xfId="992" builtinId="9" hidden="1"/>
    <cellStyle name="Followed Hyperlink" xfId="1003" builtinId="9" hidden="1"/>
    <cellStyle name="Followed Hyperlink" xfId="1013" builtinId="9" hidden="1"/>
    <cellStyle name="Followed Hyperlink" xfId="1024" builtinId="9" hidden="1"/>
    <cellStyle name="Followed Hyperlink" xfId="1035" builtinId="9" hidden="1"/>
    <cellStyle name="Followed Hyperlink" xfId="1045" builtinId="9" hidden="1"/>
    <cellStyle name="Followed Hyperlink" xfId="1056" builtinId="9" hidden="1"/>
    <cellStyle name="Followed Hyperlink" xfId="1067" builtinId="9" hidden="1"/>
    <cellStyle name="Followed Hyperlink" xfId="1077" builtinId="9" hidden="1"/>
    <cellStyle name="Followed Hyperlink" xfId="1076" builtinId="9" hidden="1"/>
    <cellStyle name="Followed Hyperlink" xfId="1073" builtinId="9" hidden="1"/>
    <cellStyle name="Followed Hyperlink" xfId="1069" builtinId="9" hidden="1"/>
    <cellStyle name="Followed Hyperlink" xfId="1065" builtinId="9" hidden="1"/>
    <cellStyle name="Followed Hyperlink" xfId="1063" builtinId="9" hidden="1"/>
    <cellStyle name="Followed Hyperlink" xfId="1059" builtinId="9" hidden="1"/>
    <cellStyle name="Followed Hyperlink" xfId="1055" builtinId="9" hidden="1"/>
    <cellStyle name="Followed Hyperlink" xfId="1052" builtinId="9" hidden="1"/>
    <cellStyle name="Followed Hyperlink" xfId="1048" builtinId="9" hidden="1"/>
    <cellStyle name="Followed Hyperlink" xfId="882" builtinId="9" hidden="1"/>
    <cellStyle name="Followed Hyperlink" xfId="880" builtinId="9" hidden="1"/>
    <cellStyle name="Followed Hyperlink" xfId="877" builtinId="9" hidden="1"/>
    <cellStyle name="Followed Hyperlink" xfId="873" builtinId="9" hidden="1"/>
    <cellStyle name="Followed Hyperlink" xfId="894" builtinId="9" hidden="1"/>
    <cellStyle name="Followed Hyperlink" xfId="910" builtinId="9" hidden="1"/>
    <cellStyle name="Followed Hyperlink" xfId="937" builtinId="9" hidden="1"/>
    <cellStyle name="Followed Hyperlink" xfId="935" builtinId="9" hidden="1"/>
    <cellStyle name="Followed Hyperlink" xfId="932" builtinId="9" hidden="1"/>
    <cellStyle name="Followed Hyperlink" xfId="928" builtinId="9" hidden="1"/>
    <cellStyle name="Followed Hyperlink" xfId="925" builtinId="9" hidden="1"/>
    <cellStyle name="Followed Hyperlink" xfId="923" builtinId="9" hidden="1"/>
    <cellStyle name="Followed Hyperlink" xfId="919" builtinId="9" hidden="1"/>
    <cellStyle name="Followed Hyperlink" xfId="916" builtinId="9" hidden="1"/>
    <cellStyle name="Followed Hyperlink" xfId="914" builtinId="9" hidden="1"/>
    <cellStyle name="Followed Hyperlink" xfId="909" builtinId="9" hidden="1"/>
    <cellStyle name="Followed Hyperlink" xfId="907" builtinId="9" hidden="1"/>
    <cellStyle name="Followed Hyperlink" xfId="905" builtinId="9" hidden="1"/>
    <cellStyle name="Followed Hyperlink" xfId="900" builtinId="9" hidden="1"/>
    <cellStyle name="Followed Hyperlink" xfId="898" builtinId="9" hidden="1"/>
    <cellStyle name="Followed Hyperlink" xfId="896" builtinId="9" hidden="1"/>
    <cellStyle name="Followed Hyperlink" xfId="891" builtinId="9" hidden="1"/>
    <cellStyle name="Followed Hyperlink" xfId="942" builtinId="9" hidden="1"/>
    <cellStyle name="Followed Hyperlink" xfId="950" builtinId="9" hidden="1"/>
    <cellStyle name="Followed Hyperlink" xfId="966" builtinId="9" hidden="1"/>
    <cellStyle name="Followed Hyperlink" xfId="974" builtinId="9" hidden="1"/>
    <cellStyle name="Followed Hyperlink" xfId="982" builtinId="9" hidden="1"/>
    <cellStyle name="Followed Hyperlink" xfId="998" builtinId="9" hidden="1"/>
    <cellStyle name="Followed Hyperlink" xfId="1006" builtinId="9" hidden="1"/>
    <cellStyle name="Followed Hyperlink" xfId="1014" builtinId="9" hidden="1"/>
    <cellStyle name="Followed Hyperlink" xfId="1030" builtinId="9" hidden="1"/>
    <cellStyle name="Followed Hyperlink" xfId="1038" builtinId="9" hidden="1"/>
    <cellStyle name="Followed Hyperlink" xfId="1046" builtinId="9" hidden="1"/>
    <cellStyle name="Followed Hyperlink" xfId="1062" builtinId="9" hidden="1"/>
    <cellStyle name="Followed Hyperlink" xfId="1070" builtinId="9" hidden="1"/>
    <cellStyle name="Followed Hyperlink" xfId="1078" builtinId="9" hidden="1"/>
    <cellStyle name="Followed Hyperlink" xfId="1094" builtinId="9" hidden="1"/>
    <cellStyle name="Followed Hyperlink" xfId="1102" builtinId="9" hidden="1"/>
    <cellStyle name="Followed Hyperlink" xfId="1101" builtinId="9" hidden="1"/>
    <cellStyle name="Followed Hyperlink" xfId="1096" builtinId="9" hidden="1"/>
    <cellStyle name="Followed Hyperlink" xfId="1093" builtinId="9" hidden="1"/>
    <cellStyle name="Followed Hyperlink" xfId="1091" builtinId="9" hidden="1"/>
    <cellStyle name="Followed Hyperlink" xfId="1085" builtinId="9" hidden="1"/>
    <cellStyle name="Followed Hyperlink" xfId="1083" builtinId="9" hidden="1"/>
    <cellStyle name="Followed Hyperlink" xfId="1080" builtinId="9" hidden="1"/>
    <cellStyle name="Followed Hyperlink" xfId="1275" builtinId="9" hidden="1"/>
    <cellStyle name="Followed Hyperlink" xfId="1271" builtinId="9" hidden="1"/>
    <cellStyle name="Followed Hyperlink" xfId="1263" builtinId="9" hidden="1"/>
    <cellStyle name="Followed Hyperlink" xfId="1255" builtinId="9" hidden="1"/>
    <cellStyle name="Followed Hyperlink" xfId="1247" builtinId="9" hidden="1"/>
    <cellStyle name="Followed Hyperlink" xfId="1243" builtinId="9" hidden="1"/>
    <cellStyle name="Followed Hyperlink" xfId="1231" builtinId="9" hidden="1"/>
    <cellStyle name="Followed Hyperlink" xfId="1227" builtinId="9" hidden="1"/>
    <cellStyle name="Followed Hyperlink" xfId="1223" builtinId="9" hidden="1"/>
    <cellStyle name="Followed Hyperlink" xfId="1211" builtinId="9" hidden="1"/>
    <cellStyle name="Followed Hyperlink" xfId="1207" builtinId="9" hidden="1"/>
    <cellStyle name="Followed Hyperlink" xfId="1199" builtinId="9" hidden="1"/>
    <cellStyle name="Followed Hyperlink" xfId="1191" builtinId="9" hidden="1"/>
    <cellStyle name="Followed Hyperlink" xfId="1183" builtinId="9" hidden="1"/>
    <cellStyle name="Followed Hyperlink" xfId="1179" builtinId="9" hidden="1"/>
    <cellStyle name="Followed Hyperlink" xfId="1167" builtinId="9" hidden="1"/>
    <cellStyle name="Followed Hyperlink" xfId="1162" builtinId="9" hidden="1"/>
    <cellStyle name="Followed Hyperlink" xfId="1160" builtinId="9" hidden="1"/>
    <cellStyle name="Followed Hyperlink" xfId="1154" builtinId="9" hidden="1"/>
    <cellStyle name="Followed Hyperlink" xfId="1152" builtinId="9" hidden="1"/>
    <cellStyle name="Followed Hyperlink" xfId="1148" builtinId="9" hidden="1"/>
    <cellStyle name="Followed Hyperlink" xfId="1144" builtinId="9" hidden="1"/>
    <cellStyle name="Followed Hyperlink" xfId="1140" builtinId="9" hidden="1"/>
    <cellStyle name="Followed Hyperlink" xfId="1138" builtinId="9" hidden="1"/>
    <cellStyle name="Followed Hyperlink" xfId="1132" builtinId="9" hidden="1"/>
    <cellStyle name="Followed Hyperlink" xfId="1130" builtinId="9" hidden="1"/>
    <cellStyle name="Followed Hyperlink" xfId="1128" builtinId="9" hidden="1"/>
    <cellStyle name="Followed Hyperlink" xfId="1122" builtinId="9" hidden="1"/>
    <cellStyle name="Followed Hyperlink" xfId="1120" builtinId="9" hidden="1"/>
    <cellStyle name="Followed Hyperlink" xfId="1116" builtinId="9" hidden="1"/>
    <cellStyle name="Followed Hyperlink" xfId="1112" builtinId="9" hidden="1"/>
    <cellStyle name="Followed Hyperlink" xfId="1108" builtinId="9" hidden="1"/>
    <cellStyle name="Followed Hyperlink" xfId="1106" builtinId="9" hidden="1"/>
    <cellStyle name="Followed Hyperlink" xfId="940" builtinId="9" hidden="1"/>
    <cellStyle name="Followed Hyperlink" xfId="941" builtinId="9" hidden="1"/>
    <cellStyle name="Followed Hyperlink" xfId="943" builtinId="9" hidden="1"/>
    <cellStyle name="Followed Hyperlink" xfId="947" builtinId="9" hidden="1"/>
    <cellStyle name="Followed Hyperlink" xfId="948" builtinId="9" hidden="1"/>
    <cellStyle name="Followed Hyperlink" xfId="951" builtinId="9" hidden="1"/>
    <cellStyle name="Followed Hyperlink" xfId="953" builtinId="9" hidden="1"/>
    <cellStyle name="Followed Hyperlink" xfId="956" builtinId="9" hidden="1"/>
    <cellStyle name="Followed Hyperlink" xfId="957" builtinId="9" hidden="1"/>
    <cellStyle name="Followed Hyperlink" xfId="961" builtinId="9" hidden="1"/>
    <cellStyle name="Followed Hyperlink" xfId="963" builtinId="9" hidden="1"/>
    <cellStyle name="Followed Hyperlink" xfId="964" builtinId="9" hidden="1"/>
    <cellStyle name="Followed Hyperlink" xfId="968" builtinId="9" hidden="1"/>
    <cellStyle name="Followed Hyperlink" xfId="969" builtinId="9" hidden="1"/>
    <cellStyle name="Followed Hyperlink" xfId="972" builtinId="9" hidden="1"/>
    <cellStyle name="Followed Hyperlink" xfId="975" builtinId="9" hidden="1"/>
    <cellStyle name="Followed Hyperlink" xfId="977" builtinId="9" hidden="1"/>
    <cellStyle name="Followed Hyperlink" xfId="979" builtinId="9" hidden="1"/>
    <cellStyle name="Followed Hyperlink" xfId="983" builtinId="9" hidden="1"/>
    <cellStyle name="Followed Hyperlink" xfId="984" builtinId="9" hidden="1"/>
    <cellStyle name="Followed Hyperlink" xfId="985" builtinId="9" hidden="1"/>
    <cellStyle name="Followed Hyperlink" xfId="989" builtinId="9" hidden="1"/>
    <cellStyle name="Followed Hyperlink" xfId="991" builtinId="9" hidden="1"/>
    <cellStyle name="Followed Hyperlink" xfId="993" builtinId="9" hidden="1"/>
    <cellStyle name="Followed Hyperlink" xfId="996" builtinId="9" hidden="1"/>
    <cellStyle name="Followed Hyperlink" xfId="999" builtinId="9" hidden="1"/>
    <cellStyle name="Followed Hyperlink" xfId="1000" builtinId="9" hidden="1"/>
    <cellStyle name="Followed Hyperlink" xfId="1004" builtinId="9" hidden="1"/>
    <cellStyle name="Followed Hyperlink" xfId="1005" builtinId="9" hidden="1"/>
    <cellStyle name="Followed Hyperlink" xfId="1007" builtinId="9" hidden="1"/>
    <cellStyle name="Followed Hyperlink" xfId="1011" builtinId="9" hidden="1"/>
    <cellStyle name="Followed Hyperlink" xfId="1012" builtinId="9" hidden="1"/>
    <cellStyle name="Followed Hyperlink" xfId="1015" builtinId="9" hidden="1"/>
    <cellStyle name="Followed Hyperlink" xfId="1017" builtinId="9" hidden="1"/>
    <cellStyle name="Followed Hyperlink" xfId="1020" builtinId="9" hidden="1"/>
    <cellStyle name="Followed Hyperlink" xfId="1021" builtinId="9" hidden="1"/>
    <cellStyle name="Followed Hyperlink" xfId="1025" builtinId="9" hidden="1"/>
    <cellStyle name="Followed Hyperlink" xfId="1027" builtinId="9" hidden="1"/>
    <cellStyle name="Followed Hyperlink" xfId="1028" builtinId="9" hidden="1"/>
    <cellStyle name="Followed Hyperlink" xfId="1032" builtinId="9" hidden="1"/>
    <cellStyle name="Followed Hyperlink" xfId="1033" builtinId="9" hidden="1"/>
    <cellStyle name="Followed Hyperlink" xfId="1036" builtinId="9" hidden="1"/>
    <cellStyle name="Followed Hyperlink" xfId="1039" builtinId="9" hidden="1"/>
    <cellStyle name="Followed Hyperlink" xfId="1041" builtinId="9" hidden="1"/>
    <cellStyle name="Followed Hyperlink" xfId="1043" builtinId="9" hidden="1"/>
    <cellStyle name="Followed Hyperlink" xfId="1047" builtinId="9" hidden="1"/>
    <cellStyle name="Followed Hyperlink" xfId="1044" builtinId="9" hidden="1"/>
    <cellStyle name="Followed Hyperlink" xfId="1037" builtinId="9" hidden="1"/>
    <cellStyle name="Followed Hyperlink" xfId="1031" builtinId="9" hidden="1"/>
    <cellStyle name="Followed Hyperlink" xfId="1023" builtinId="9" hidden="1"/>
    <cellStyle name="Followed Hyperlink" xfId="1016" builtinId="9" hidden="1"/>
    <cellStyle name="Followed Hyperlink" xfId="1009" builtinId="9" hidden="1"/>
    <cellStyle name="Followed Hyperlink" xfId="1001" builtinId="9" hidden="1"/>
    <cellStyle name="Followed Hyperlink" xfId="995" builtinId="9" hidden="1"/>
    <cellStyle name="Followed Hyperlink" xfId="988" builtinId="9" hidden="1"/>
    <cellStyle name="Followed Hyperlink" xfId="980" builtinId="9" hidden="1"/>
    <cellStyle name="Followed Hyperlink" xfId="973" builtinId="9" hidden="1"/>
    <cellStyle name="Followed Hyperlink" xfId="967" builtinId="9" hidden="1"/>
    <cellStyle name="Followed Hyperlink" xfId="959" builtinId="9" hidden="1"/>
    <cellStyle name="Followed Hyperlink" xfId="952" builtinId="9" hidden="1"/>
    <cellStyle name="Followed Hyperlink" xfId="945" builtinId="9" hidden="1"/>
    <cellStyle name="Followed Hyperlink" xfId="1104" builtinId="9" hidden="1"/>
    <cellStyle name="Followed Hyperlink" xfId="1114" builtinId="9" hidden="1"/>
    <cellStyle name="Followed Hyperlink" xfId="1124" builtinId="9" hidden="1"/>
    <cellStyle name="Followed Hyperlink" xfId="1136" builtinId="9" hidden="1"/>
    <cellStyle name="Followed Hyperlink" xfId="1146" builtinId="9" hidden="1"/>
    <cellStyle name="Followed Hyperlink" xfId="1156" builtinId="9" hidden="1"/>
    <cellStyle name="Followed Hyperlink" xfId="1175" builtinId="9" hidden="1"/>
    <cellStyle name="Followed Hyperlink" xfId="1195" builtinId="9" hidden="1"/>
    <cellStyle name="Followed Hyperlink" xfId="1215" builtinId="9" hidden="1"/>
    <cellStyle name="Followed Hyperlink" xfId="1239" builtinId="9" hidden="1"/>
    <cellStyle name="Followed Hyperlink" xfId="1259" builtinId="9" hidden="1"/>
    <cellStyle name="Followed Hyperlink" xfId="1279" builtinId="9" hidden="1"/>
    <cellStyle name="Followed Hyperlink" xfId="1088" builtinId="9" hidden="1"/>
    <cellStyle name="Followed Hyperlink" xfId="1099" builtinId="9" hidden="1"/>
    <cellStyle name="Followed Hyperlink" xfId="1086" builtinId="9" hidden="1"/>
    <cellStyle name="Followed Hyperlink" xfId="1054" builtinId="9" hidden="1"/>
    <cellStyle name="Followed Hyperlink" xfId="1022" builtinId="9" hidden="1"/>
    <cellStyle name="Followed Hyperlink" xfId="990" builtinId="9" hidden="1"/>
    <cellStyle name="Followed Hyperlink" xfId="958" builtinId="9" hidden="1"/>
    <cellStyle name="Followed Hyperlink" xfId="893" builtinId="9" hidden="1"/>
    <cellStyle name="Followed Hyperlink" xfId="903" builtinId="9" hidden="1"/>
    <cellStyle name="Followed Hyperlink" xfId="912" builtinId="9" hidden="1"/>
    <cellStyle name="Followed Hyperlink" xfId="921" builtinId="9" hidden="1"/>
    <cellStyle name="Followed Hyperlink" xfId="930" builtinId="9" hidden="1"/>
    <cellStyle name="Followed Hyperlink" xfId="926" builtinId="9" hidden="1"/>
    <cellStyle name="Followed Hyperlink" xfId="875" builtinId="9" hidden="1"/>
    <cellStyle name="Followed Hyperlink" xfId="884" builtinId="9" hidden="1"/>
    <cellStyle name="Followed Hyperlink" xfId="904" builtinId="9" hidden="1"/>
    <cellStyle name="Followed Hyperlink" xfId="906" builtinId="9" hidden="1"/>
    <cellStyle name="Followed Hyperlink" xfId="908" builtinId="9" hidden="1"/>
    <cellStyle name="Followed Hyperlink" xfId="913" builtinId="9" hidden="1"/>
    <cellStyle name="Followed Hyperlink" xfId="915" builtinId="9" hidden="1"/>
    <cellStyle name="Followed Hyperlink" xfId="917" builtinId="9" hidden="1"/>
    <cellStyle name="Followed Hyperlink" xfId="920" builtinId="9" hidden="1"/>
    <cellStyle name="Followed Hyperlink" xfId="922" builtinId="9" hidden="1"/>
    <cellStyle name="Followed Hyperlink" xfId="924" builtinId="9" hidden="1"/>
    <cellStyle name="Followed Hyperlink" xfId="927" builtinId="9" hidden="1"/>
    <cellStyle name="Followed Hyperlink" xfId="931" builtinId="9" hidden="1"/>
    <cellStyle name="Followed Hyperlink" xfId="933" builtinId="9" hidden="1"/>
    <cellStyle name="Followed Hyperlink" xfId="936" builtinId="9" hidden="1"/>
    <cellStyle name="Followed Hyperlink" xfId="934" builtinId="9" hidden="1"/>
    <cellStyle name="Followed Hyperlink" xfId="918" builtinId="9" hidden="1"/>
    <cellStyle name="Followed Hyperlink" xfId="902" builtinId="9" hidden="1"/>
    <cellStyle name="Followed Hyperlink" xfId="872" builtinId="9" hidden="1"/>
    <cellStyle name="Followed Hyperlink" xfId="876"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60" builtinId="9" hidden="1"/>
    <cellStyle name="Followed Hyperlink" xfId="863" builtinId="9" hidden="1"/>
    <cellStyle name="Followed Hyperlink" xfId="857" builtinId="9" hidden="1"/>
    <cellStyle name="Followed Hyperlink" xfId="858" builtinId="9" hidden="1"/>
    <cellStyle name="Followed Hyperlink" xfId="862" builtinId="9" hidden="1"/>
    <cellStyle name="Followed Hyperlink" xfId="861" builtinId="9" hidden="1"/>
    <cellStyle name="Followed Hyperlink" xfId="859" builtinId="9" hidden="1"/>
    <cellStyle name="Followed Hyperlink" xfId="870" builtinId="9" hidden="1"/>
    <cellStyle name="Followed Hyperlink" xfId="868" builtinId="9" hidden="1"/>
    <cellStyle name="Followed Hyperlink" xfId="866" builtinId="9" hidden="1"/>
    <cellStyle name="Followed Hyperlink" xfId="890" builtinId="9" hidden="1"/>
    <cellStyle name="Followed Hyperlink" xfId="888" builtinId="9" hidden="1"/>
    <cellStyle name="Followed Hyperlink" xfId="886" builtinId="9" hidden="1"/>
    <cellStyle name="Followed Hyperlink" xfId="864" builtinId="9" hidden="1"/>
    <cellStyle name="Followed Hyperlink" xfId="856" builtinId="9" hidden="1"/>
    <cellStyle name="Followed Hyperlink" xfId="878" builtinId="9" hidden="1"/>
    <cellStyle name="Followed Hyperlink" xfId="874" builtinId="9" hidden="1"/>
    <cellStyle name="Followed Hyperlink" xfId="929" builtinId="9" hidden="1"/>
    <cellStyle name="Followed Hyperlink" xfId="911" builtinId="9" hidden="1"/>
    <cellStyle name="Followed Hyperlink" xfId="1042" builtinId="9" hidden="1"/>
    <cellStyle name="Followed Hyperlink" xfId="1034" builtinId="9" hidden="1"/>
    <cellStyle name="Followed Hyperlink" xfId="1026" builtinId="9" hidden="1"/>
    <cellStyle name="Followed Hyperlink" xfId="1018" builtinId="9" hidden="1"/>
    <cellStyle name="Followed Hyperlink" xfId="1010" builtinId="9" hidden="1"/>
    <cellStyle name="Followed Hyperlink" xfId="1002" builtinId="9" hidden="1"/>
    <cellStyle name="Followed Hyperlink" xfId="986" builtinId="9" hidden="1"/>
    <cellStyle name="Followed Hyperlink" xfId="978" builtinId="9" hidden="1"/>
    <cellStyle name="Followed Hyperlink" xfId="970" builtinId="9" hidden="1"/>
    <cellStyle name="Followed Hyperlink" xfId="962" builtinId="9" hidden="1"/>
    <cellStyle name="Followed Hyperlink" xfId="954" builtinId="9" hidden="1"/>
    <cellStyle name="Followed Hyperlink" xfId="946" builtinId="9" hidden="1"/>
    <cellStyle name="Followed Hyperlink" xfId="938" builtinId="9" hidden="1"/>
    <cellStyle name="Followed Hyperlink" xfId="892"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94" builtinId="9" hidden="1"/>
    <cellStyle name="Followed Hyperlink" xfId="1103" builtinId="9" hidden="1"/>
    <cellStyle name="Followed Hyperlink" xfId="1098" builtinId="9" hidden="1"/>
    <cellStyle name="Followed Hyperlink" xfId="1090" builtinId="9" hidden="1"/>
    <cellStyle name="Followed Hyperlink" xfId="1082" builtinId="9" hidden="1"/>
    <cellStyle name="Followed Hyperlink" xfId="1074" builtinId="9" hidden="1"/>
    <cellStyle name="Followed Hyperlink" xfId="1066" builtinId="9" hidden="1"/>
    <cellStyle name="Followed Hyperlink" xfId="1058" builtinId="9" hidden="1"/>
    <cellStyle name="Followed Hyperlink" xfId="1050" builtinId="9" hidden="1"/>
    <cellStyle name="Followed Hyperlink" xfId="1089" builtinId="9" hidden="1"/>
    <cellStyle name="Followed Hyperlink" xfId="1092" builtinId="9" hidden="1"/>
    <cellStyle name="Followed Hyperlink" xfId="1095" builtinId="9" hidden="1"/>
    <cellStyle name="Followed Hyperlink" xfId="1100" builtinId="9" hidden="1"/>
    <cellStyle name="Followed Hyperlink" xfId="1097" builtinId="9" hidden="1"/>
    <cellStyle name="Followed Hyperlink" xfId="1084" builtinId="9" hidden="1"/>
    <cellStyle name="Followed Hyperlink" xfId="1087" builtinId="9" hidden="1"/>
    <cellStyle name="Followed Hyperlink" xfId="1081" builtinId="9" hidden="1"/>
    <cellStyle name="Good 2" xfId="217" xr:uid="{00000000-0005-0000-0000-00005E020000}"/>
    <cellStyle name="Good 2 2" xfId="218" xr:uid="{00000000-0005-0000-0000-00005F020000}"/>
    <cellStyle name="Good 3" xfId="219" xr:uid="{00000000-0005-0000-0000-000060020000}"/>
    <cellStyle name="Good 3 2" xfId="220" xr:uid="{00000000-0005-0000-0000-000061020000}"/>
    <cellStyle name="Good 4" xfId="221" xr:uid="{00000000-0005-0000-0000-000062020000}"/>
    <cellStyle name="Good 4 2" xfId="222" xr:uid="{00000000-0005-0000-0000-000063020000}"/>
    <cellStyle name="Good 5" xfId="223" xr:uid="{00000000-0005-0000-0000-000064020000}"/>
    <cellStyle name="Good 5 2" xfId="224" xr:uid="{00000000-0005-0000-0000-000065020000}"/>
    <cellStyle name="Good 6" xfId="225" xr:uid="{00000000-0005-0000-0000-000066020000}"/>
    <cellStyle name="Good 6 2" xfId="226" xr:uid="{00000000-0005-0000-0000-000067020000}"/>
    <cellStyle name="Heading 1 2" xfId="227" xr:uid="{00000000-0005-0000-0000-000068020000}"/>
    <cellStyle name="Heading 1 3" xfId="228" xr:uid="{00000000-0005-0000-0000-000069020000}"/>
    <cellStyle name="Heading 1 4" xfId="229" xr:uid="{00000000-0005-0000-0000-00006A020000}"/>
    <cellStyle name="Heading 1 5" xfId="230" xr:uid="{00000000-0005-0000-0000-00006B020000}"/>
    <cellStyle name="Heading 1 6" xfId="231" xr:uid="{00000000-0005-0000-0000-00006C020000}"/>
    <cellStyle name="Heading 2 2" xfId="232" xr:uid="{00000000-0005-0000-0000-00006D020000}"/>
    <cellStyle name="Heading 2 3" xfId="233" xr:uid="{00000000-0005-0000-0000-00006E020000}"/>
    <cellStyle name="Heading 2 4" xfId="234" xr:uid="{00000000-0005-0000-0000-00006F020000}"/>
    <cellStyle name="Heading 2 5" xfId="235" xr:uid="{00000000-0005-0000-0000-000070020000}"/>
    <cellStyle name="Heading 2 6" xfId="236" xr:uid="{00000000-0005-0000-0000-000071020000}"/>
    <cellStyle name="Heading 3 2" xfId="237" xr:uid="{00000000-0005-0000-0000-000072020000}"/>
    <cellStyle name="Heading 3 3" xfId="238" xr:uid="{00000000-0005-0000-0000-000073020000}"/>
    <cellStyle name="Heading 3 4" xfId="239" xr:uid="{00000000-0005-0000-0000-000074020000}"/>
    <cellStyle name="Heading 3 5" xfId="240" xr:uid="{00000000-0005-0000-0000-000075020000}"/>
    <cellStyle name="Heading 3 6" xfId="241" xr:uid="{00000000-0005-0000-0000-000076020000}"/>
    <cellStyle name="Heading 4 2" xfId="242" xr:uid="{00000000-0005-0000-0000-000077020000}"/>
    <cellStyle name="Heading 4 3" xfId="243" xr:uid="{00000000-0005-0000-0000-000078020000}"/>
    <cellStyle name="Heading 4 4" xfId="244" xr:uid="{00000000-0005-0000-0000-000079020000}"/>
    <cellStyle name="Heading 4 5" xfId="245" xr:uid="{00000000-0005-0000-0000-00007A020000}"/>
    <cellStyle name="Heading 4 6" xfId="246" xr:uid="{00000000-0005-0000-0000-00007B020000}"/>
    <cellStyle name="Hyperlink" xfId="1310" builtinId="8" hidden="1"/>
    <cellStyle name="Hyperlink" xfId="1314" builtinId="8" hidden="1"/>
    <cellStyle name="Hyperlink" xfId="1318" builtinId="8" hidden="1"/>
    <cellStyle name="Hyperlink" xfId="1320" builtinId="8" hidden="1"/>
    <cellStyle name="Hyperlink" xfId="1322" builtinId="8" hidden="1"/>
    <cellStyle name="Hyperlink" xfId="1324" builtinId="8" hidden="1"/>
    <cellStyle name="Hyperlink" xfId="1326" builtinId="8" hidden="1"/>
    <cellStyle name="Hyperlink" xfId="1328" builtinId="8" hidden="1"/>
    <cellStyle name="Hyperlink" xfId="1316" builtinId="8" hidden="1"/>
    <cellStyle name="Hyperlink" xfId="1284" builtinId="8" hidden="1"/>
    <cellStyle name="Hyperlink" xfId="1252" builtinId="8" hidden="1"/>
    <cellStyle name="Hyperlink" xfId="1206" builtinId="8" hidden="1"/>
    <cellStyle name="Hyperlink" xfId="1208" builtinId="8" hidden="1"/>
    <cellStyle name="Hyperlink" xfId="1210" builtinId="8" hidden="1"/>
    <cellStyle name="Hyperlink" xfId="1212" builtinId="8" hidden="1"/>
    <cellStyle name="Hyperlink" xfId="1312" builtinId="8" hidden="1"/>
    <cellStyle name="Hyperlink" xfId="1274" builtinId="8" hidden="1"/>
    <cellStyle name="Hyperlink" xfId="1276" builtinId="8" hidden="1"/>
    <cellStyle name="Hyperlink" xfId="1278" builtinId="8" hidden="1"/>
    <cellStyle name="Hyperlink" xfId="1280" builtinId="8" hidden="1"/>
    <cellStyle name="Hyperlink" xfId="1282" builtinId="8" hidden="1"/>
    <cellStyle name="Hyperlink" xfId="1286" builtinId="8" hidden="1"/>
    <cellStyle name="Hyperlink" xfId="1288" builtinId="8" hidden="1"/>
    <cellStyle name="Hyperlink" xfId="1290" builtinId="8" hidden="1"/>
    <cellStyle name="Hyperlink" xfId="1292" builtinId="8" hidden="1"/>
    <cellStyle name="Hyperlink" xfId="1294" builtinId="8" hidden="1"/>
    <cellStyle name="Hyperlink" xfId="1296" builtinId="8" hidden="1"/>
    <cellStyle name="Hyperlink" xfId="1264" builtinId="8" hidden="1"/>
    <cellStyle name="Hyperlink" xfId="1266" builtinId="8" hidden="1"/>
    <cellStyle name="Hyperlink" xfId="1268" builtinId="8" hidden="1"/>
    <cellStyle name="Hyperlink" xfId="1272" builtinId="8" hidden="1"/>
    <cellStyle name="Hyperlink" xfId="1258" builtinId="8" hidden="1"/>
    <cellStyle name="Hyperlink" xfId="1260" builtinId="8" hidden="1"/>
    <cellStyle name="Hyperlink" xfId="1262" builtinId="8" hidden="1"/>
    <cellStyle name="Hyperlink" xfId="1256" builtinId="8" hidden="1"/>
    <cellStyle name="Hyperlink" xfId="1254" builtinId="8" hidden="1"/>
    <cellStyle name="Hyperlink" xfId="1270" builtinId="8" hidden="1"/>
    <cellStyle name="Hyperlink" xfId="1214" builtinId="8" hidden="1"/>
    <cellStyle name="Hyperlink" xfId="1308" builtinId="8" hidden="1"/>
    <cellStyle name="Hyperlink" xfId="1194" builtinId="8" hidden="1"/>
    <cellStyle name="Hyperlink" xfId="1196" builtinId="8" hidden="1"/>
    <cellStyle name="Hyperlink" xfId="1198" builtinId="8" hidden="1"/>
    <cellStyle name="Hyperlink" xfId="1200" builtinId="8" hidden="1"/>
    <cellStyle name="Hyperlink" xfId="1202" builtinId="8" hidden="1"/>
    <cellStyle name="Hyperlink" xfId="1204" builtinId="8" hidden="1"/>
    <cellStyle name="Hyperlink" xfId="1174" builtinId="8" hidden="1"/>
    <cellStyle name="Hyperlink" xfId="1178" builtinId="8" hidden="1"/>
    <cellStyle name="Hyperlink" xfId="1182" builtinId="8" hidden="1"/>
    <cellStyle name="Hyperlink" xfId="1168" builtinId="8" hidden="1"/>
    <cellStyle name="Hyperlink" xfId="1170" builtinId="8" hidden="1"/>
    <cellStyle name="Hyperlink" xfId="1172" builtinId="8" hidden="1"/>
    <cellStyle name="Hyperlink" xfId="1166" builtinId="8" hidden="1"/>
    <cellStyle name="Hyperlink" xfId="1164" builtinId="8" hidden="1"/>
    <cellStyle name="Hyperlink" xfId="1180" builtinId="8" hidden="1"/>
    <cellStyle name="Hyperlink" xfId="1250" builtinId="8" hidden="1"/>
    <cellStyle name="Hyperlink" xfId="1216" builtinId="8" hidden="1"/>
    <cellStyle name="Hyperlink" xfId="1298" builtinId="8" hidden="1"/>
    <cellStyle name="Hyperlink" xfId="1300" builtinId="8" hidden="1"/>
    <cellStyle name="Hyperlink" xfId="1302" builtinId="8" hidden="1"/>
    <cellStyle name="Hyperlink" xfId="1304" builtinId="8" hidden="1"/>
    <cellStyle name="Hyperlink" xfId="1306" builtinId="8" hidden="1"/>
    <cellStyle name="Hyperlink" xfId="1176"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20" builtinId="8" hidden="1"/>
    <cellStyle name="Hyperlink" xfId="1184" builtinId="8" hidden="1"/>
    <cellStyle name="Hyperlink" xfId="1186" builtinId="8" hidden="1"/>
    <cellStyle name="Hyperlink" xfId="1188" builtinId="8" hidden="1"/>
    <cellStyle name="Hyperlink" xfId="1190" builtinId="8" hidden="1"/>
    <cellStyle name="Hyperlink" xfId="1192"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24" builtinId="8" hidden="1"/>
    <cellStyle name="Hyperlink" xfId="1226" builtinId="8" hidden="1"/>
    <cellStyle name="Hyperlink" xfId="1228" builtinId="8" hidden="1"/>
    <cellStyle name="Hyperlink" xfId="1222" builtinId="8" hidden="1"/>
    <cellStyle name="Hyperlink" xfId="1218" builtinId="8" hidden="1"/>
    <cellStyle name="Hyperlink 2" xfId="247" xr:uid="{00000000-0005-0000-0000-0000CF020000}"/>
    <cellStyle name="Hyperlink 3" xfId="248" xr:uid="{00000000-0005-0000-0000-0000D0020000}"/>
    <cellStyle name="Input 2" xfId="249" xr:uid="{00000000-0005-0000-0000-0000D1020000}"/>
    <cellStyle name="Input 3" xfId="250" xr:uid="{00000000-0005-0000-0000-0000D2020000}"/>
    <cellStyle name="Input 4" xfId="251" xr:uid="{00000000-0005-0000-0000-0000D3020000}"/>
    <cellStyle name="Input 5" xfId="252" xr:uid="{00000000-0005-0000-0000-0000D4020000}"/>
    <cellStyle name="Input 6" xfId="253" xr:uid="{00000000-0005-0000-0000-0000D5020000}"/>
    <cellStyle name="Linked Cell 2" xfId="254" xr:uid="{00000000-0005-0000-0000-0000D6020000}"/>
    <cellStyle name="Linked Cell 2 2" xfId="255" xr:uid="{00000000-0005-0000-0000-0000D7020000}"/>
    <cellStyle name="Linked Cell 3" xfId="256" xr:uid="{00000000-0005-0000-0000-0000D8020000}"/>
    <cellStyle name="Linked Cell 3 2" xfId="257" xr:uid="{00000000-0005-0000-0000-0000D9020000}"/>
    <cellStyle name="Linked Cell 4" xfId="258" xr:uid="{00000000-0005-0000-0000-0000DA020000}"/>
    <cellStyle name="Linked Cell 4 2" xfId="259" xr:uid="{00000000-0005-0000-0000-0000DB020000}"/>
    <cellStyle name="Linked Cell 5" xfId="260" xr:uid="{00000000-0005-0000-0000-0000DC020000}"/>
    <cellStyle name="Linked Cell 5 2" xfId="261" xr:uid="{00000000-0005-0000-0000-0000DD020000}"/>
    <cellStyle name="Linked Cell 6" xfId="262" xr:uid="{00000000-0005-0000-0000-0000DE020000}"/>
    <cellStyle name="Linked Cell 6 2" xfId="263" xr:uid="{00000000-0005-0000-0000-0000DF020000}"/>
    <cellStyle name="My Normal" xfId="264" xr:uid="{00000000-0005-0000-0000-0000E0020000}"/>
    <cellStyle name="Neutral 2" xfId="265" xr:uid="{00000000-0005-0000-0000-0000E1020000}"/>
    <cellStyle name="Neutral 3" xfId="266" xr:uid="{00000000-0005-0000-0000-0000E2020000}"/>
    <cellStyle name="Neutral 4" xfId="267" xr:uid="{00000000-0005-0000-0000-0000E3020000}"/>
    <cellStyle name="Neutral 5" xfId="268" xr:uid="{00000000-0005-0000-0000-0000E4020000}"/>
    <cellStyle name="Neutral 6" xfId="269" xr:uid="{00000000-0005-0000-0000-0000E5020000}"/>
    <cellStyle name="Normal" xfId="0" builtinId="0"/>
    <cellStyle name="Normal 10" xfId="270" xr:uid="{00000000-0005-0000-0000-0000E7020000}"/>
    <cellStyle name="Normal 10 2" xfId="271" xr:uid="{00000000-0005-0000-0000-0000E8020000}"/>
    <cellStyle name="Normal 10 3" xfId="272" xr:uid="{00000000-0005-0000-0000-0000E9020000}"/>
    <cellStyle name="Normal 10 4" xfId="273" xr:uid="{00000000-0005-0000-0000-0000EA020000}"/>
    <cellStyle name="Normal 10 5" xfId="274" xr:uid="{00000000-0005-0000-0000-0000EB020000}"/>
    <cellStyle name="Normal 100" xfId="275" xr:uid="{00000000-0005-0000-0000-0000EC020000}"/>
    <cellStyle name="Normal 100 2" xfId="276" xr:uid="{00000000-0005-0000-0000-0000ED020000}"/>
    <cellStyle name="Normal 101" xfId="277" xr:uid="{00000000-0005-0000-0000-0000EE020000}"/>
    <cellStyle name="Normal 101 2" xfId="278" xr:uid="{00000000-0005-0000-0000-0000EF020000}"/>
    <cellStyle name="Normal 102" xfId="279" xr:uid="{00000000-0005-0000-0000-0000F0020000}"/>
    <cellStyle name="Normal 102 2" xfId="280" xr:uid="{00000000-0005-0000-0000-0000F1020000}"/>
    <cellStyle name="Normal 103" xfId="281" xr:uid="{00000000-0005-0000-0000-0000F2020000}"/>
    <cellStyle name="Normal 103 2" xfId="282" xr:uid="{00000000-0005-0000-0000-0000F3020000}"/>
    <cellStyle name="Normal 104" xfId="283" xr:uid="{00000000-0005-0000-0000-0000F4020000}"/>
    <cellStyle name="Normal 104 2" xfId="284" xr:uid="{00000000-0005-0000-0000-0000F5020000}"/>
    <cellStyle name="Normal 105" xfId="285" xr:uid="{00000000-0005-0000-0000-0000F6020000}"/>
    <cellStyle name="Normal 105 2" xfId="286" xr:uid="{00000000-0005-0000-0000-0000F7020000}"/>
    <cellStyle name="Normal 106" xfId="287" xr:uid="{00000000-0005-0000-0000-0000F8020000}"/>
    <cellStyle name="Normal 106 2" xfId="288" xr:uid="{00000000-0005-0000-0000-0000F9020000}"/>
    <cellStyle name="Normal 107" xfId="289" xr:uid="{00000000-0005-0000-0000-0000FA020000}"/>
    <cellStyle name="Normal 107 2" xfId="290" xr:uid="{00000000-0005-0000-0000-0000FB020000}"/>
    <cellStyle name="Normal 108" xfId="291" xr:uid="{00000000-0005-0000-0000-0000FC020000}"/>
    <cellStyle name="Normal 108 2" xfId="292" xr:uid="{00000000-0005-0000-0000-0000FD020000}"/>
    <cellStyle name="Normal 109" xfId="293" xr:uid="{00000000-0005-0000-0000-0000FE020000}"/>
    <cellStyle name="Normal 109 2" xfId="294" xr:uid="{00000000-0005-0000-0000-0000FF020000}"/>
    <cellStyle name="Normal 11" xfId="295" xr:uid="{00000000-0005-0000-0000-000000030000}"/>
    <cellStyle name="Normal 11 2" xfId="296" xr:uid="{00000000-0005-0000-0000-000001030000}"/>
    <cellStyle name="Normal 110" xfId="297" xr:uid="{00000000-0005-0000-0000-000002030000}"/>
    <cellStyle name="Normal 110 2" xfId="298" xr:uid="{00000000-0005-0000-0000-000003030000}"/>
    <cellStyle name="Normal 111" xfId="299" xr:uid="{00000000-0005-0000-0000-000004030000}"/>
    <cellStyle name="Normal 111 2" xfId="300" xr:uid="{00000000-0005-0000-0000-000005030000}"/>
    <cellStyle name="Normal 112" xfId="301" xr:uid="{00000000-0005-0000-0000-000006030000}"/>
    <cellStyle name="Normal 112 2" xfId="302" xr:uid="{00000000-0005-0000-0000-000007030000}"/>
    <cellStyle name="Normal 113" xfId="303" xr:uid="{00000000-0005-0000-0000-000008030000}"/>
    <cellStyle name="Normal 113 2" xfId="304" xr:uid="{00000000-0005-0000-0000-000009030000}"/>
    <cellStyle name="Normal 114" xfId="305" xr:uid="{00000000-0005-0000-0000-00000A030000}"/>
    <cellStyle name="Normal 114 2" xfId="306" xr:uid="{00000000-0005-0000-0000-00000B030000}"/>
    <cellStyle name="Normal 115" xfId="307" xr:uid="{00000000-0005-0000-0000-00000C030000}"/>
    <cellStyle name="Normal 115 2" xfId="308" xr:uid="{00000000-0005-0000-0000-00000D030000}"/>
    <cellStyle name="Normal 116" xfId="309" xr:uid="{00000000-0005-0000-0000-00000E030000}"/>
    <cellStyle name="Normal 116 2" xfId="310" xr:uid="{00000000-0005-0000-0000-00000F030000}"/>
    <cellStyle name="Normal 117" xfId="311" xr:uid="{00000000-0005-0000-0000-000010030000}"/>
    <cellStyle name="Normal 117 2" xfId="312" xr:uid="{00000000-0005-0000-0000-000011030000}"/>
    <cellStyle name="Normal 118" xfId="313" xr:uid="{00000000-0005-0000-0000-000012030000}"/>
    <cellStyle name="Normal 118 2" xfId="314" xr:uid="{00000000-0005-0000-0000-000013030000}"/>
    <cellStyle name="Normal 119" xfId="315" xr:uid="{00000000-0005-0000-0000-000014030000}"/>
    <cellStyle name="Normal 119 2" xfId="316" xr:uid="{00000000-0005-0000-0000-000015030000}"/>
    <cellStyle name="Normal 12" xfId="317" xr:uid="{00000000-0005-0000-0000-000016030000}"/>
    <cellStyle name="Normal 12 2" xfId="318" xr:uid="{00000000-0005-0000-0000-000017030000}"/>
    <cellStyle name="Normal 12 3" xfId="319" xr:uid="{00000000-0005-0000-0000-000018030000}"/>
    <cellStyle name="Normal 12 4" xfId="320" xr:uid="{00000000-0005-0000-0000-000019030000}"/>
    <cellStyle name="Normal 12 5" xfId="321" xr:uid="{00000000-0005-0000-0000-00001A030000}"/>
    <cellStyle name="Normal 120" xfId="322" xr:uid="{00000000-0005-0000-0000-00001B030000}"/>
    <cellStyle name="Normal 120 2" xfId="323" xr:uid="{00000000-0005-0000-0000-00001C030000}"/>
    <cellStyle name="Normal 121" xfId="324" xr:uid="{00000000-0005-0000-0000-00001D030000}"/>
    <cellStyle name="Normal 121 2" xfId="325" xr:uid="{00000000-0005-0000-0000-00001E030000}"/>
    <cellStyle name="Normal 122" xfId="326" xr:uid="{00000000-0005-0000-0000-00001F030000}"/>
    <cellStyle name="Normal 122 2" xfId="327" xr:uid="{00000000-0005-0000-0000-000020030000}"/>
    <cellStyle name="Normal 123" xfId="328" xr:uid="{00000000-0005-0000-0000-000021030000}"/>
    <cellStyle name="Normal 123 2" xfId="329" xr:uid="{00000000-0005-0000-0000-000022030000}"/>
    <cellStyle name="Normal 124" xfId="330" xr:uid="{00000000-0005-0000-0000-000023030000}"/>
    <cellStyle name="Normal 124 2" xfId="331" xr:uid="{00000000-0005-0000-0000-000024030000}"/>
    <cellStyle name="Normal 125" xfId="332" xr:uid="{00000000-0005-0000-0000-000025030000}"/>
    <cellStyle name="Normal 125 2" xfId="333" xr:uid="{00000000-0005-0000-0000-000026030000}"/>
    <cellStyle name="Normal 126" xfId="334" xr:uid="{00000000-0005-0000-0000-000027030000}"/>
    <cellStyle name="Normal 126 2" xfId="335" xr:uid="{00000000-0005-0000-0000-000028030000}"/>
    <cellStyle name="Normal 127" xfId="336" xr:uid="{00000000-0005-0000-0000-000029030000}"/>
    <cellStyle name="Normal 127 2" xfId="337" xr:uid="{00000000-0005-0000-0000-00002A030000}"/>
    <cellStyle name="Normal 128" xfId="338" xr:uid="{00000000-0005-0000-0000-00002B030000}"/>
    <cellStyle name="Normal 128 2" xfId="339" xr:uid="{00000000-0005-0000-0000-00002C030000}"/>
    <cellStyle name="Normal 129" xfId="340" xr:uid="{00000000-0005-0000-0000-00002D030000}"/>
    <cellStyle name="Normal 129 2" xfId="341" xr:uid="{00000000-0005-0000-0000-00002E030000}"/>
    <cellStyle name="Normal 13" xfId="342" xr:uid="{00000000-0005-0000-0000-00002F030000}"/>
    <cellStyle name="Normal 13 2" xfId="343" xr:uid="{00000000-0005-0000-0000-000030030000}"/>
    <cellStyle name="Normal 13 3" xfId="344" xr:uid="{00000000-0005-0000-0000-000031030000}"/>
    <cellStyle name="Normal 13 4" xfId="345" xr:uid="{00000000-0005-0000-0000-000032030000}"/>
    <cellStyle name="Normal 13 5" xfId="346" xr:uid="{00000000-0005-0000-0000-000033030000}"/>
    <cellStyle name="Normal 130" xfId="347" xr:uid="{00000000-0005-0000-0000-000034030000}"/>
    <cellStyle name="Normal 130 2" xfId="348" xr:uid="{00000000-0005-0000-0000-000035030000}"/>
    <cellStyle name="Normal 131" xfId="349" xr:uid="{00000000-0005-0000-0000-000036030000}"/>
    <cellStyle name="Normal 131 2" xfId="350" xr:uid="{00000000-0005-0000-0000-000037030000}"/>
    <cellStyle name="Normal 132" xfId="351" xr:uid="{00000000-0005-0000-0000-000038030000}"/>
    <cellStyle name="Normal 132 2" xfId="352" xr:uid="{00000000-0005-0000-0000-000039030000}"/>
    <cellStyle name="Normal 133" xfId="353" xr:uid="{00000000-0005-0000-0000-00003A030000}"/>
    <cellStyle name="Normal 133 2" xfId="354" xr:uid="{00000000-0005-0000-0000-00003B030000}"/>
    <cellStyle name="Normal 134" xfId="355" xr:uid="{00000000-0005-0000-0000-00003C030000}"/>
    <cellStyle name="Normal 134 2" xfId="356" xr:uid="{00000000-0005-0000-0000-00003D030000}"/>
    <cellStyle name="Normal 135" xfId="357" xr:uid="{00000000-0005-0000-0000-00003E030000}"/>
    <cellStyle name="Normal 135 2" xfId="358" xr:uid="{00000000-0005-0000-0000-00003F030000}"/>
    <cellStyle name="Normal 136" xfId="359" xr:uid="{00000000-0005-0000-0000-000040030000}"/>
    <cellStyle name="Normal 136 2" xfId="360" xr:uid="{00000000-0005-0000-0000-000041030000}"/>
    <cellStyle name="Normal 137" xfId="361" xr:uid="{00000000-0005-0000-0000-000042030000}"/>
    <cellStyle name="Normal 137 2" xfId="362" xr:uid="{00000000-0005-0000-0000-000043030000}"/>
    <cellStyle name="Normal 138" xfId="363" xr:uid="{00000000-0005-0000-0000-000044030000}"/>
    <cellStyle name="Normal 138 2" xfId="364" xr:uid="{00000000-0005-0000-0000-000045030000}"/>
    <cellStyle name="Normal 139" xfId="365" xr:uid="{00000000-0005-0000-0000-000046030000}"/>
    <cellStyle name="Normal 139 2" xfId="366" xr:uid="{00000000-0005-0000-0000-000047030000}"/>
    <cellStyle name="Normal 14" xfId="367" xr:uid="{00000000-0005-0000-0000-000048030000}"/>
    <cellStyle name="Normal 14 2" xfId="368" xr:uid="{00000000-0005-0000-0000-000049030000}"/>
    <cellStyle name="Normal 14 3" xfId="369" xr:uid="{00000000-0005-0000-0000-00004A030000}"/>
    <cellStyle name="Normal 14 4" xfId="370" xr:uid="{00000000-0005-0000-0000-00004B030000}"/>
    <cellStyle name="Normal 14 5" xfId="371" xr:uid="{00000000-0005-0000-0000-00004C030000}"/>
    <cellStyle name="Normal 140" xfId="372" xr:uid="{00000000-0005-0000-0000-00004D030000}"/>
    <cellStyle name="Normal 140 2" xfId="373" xr:uid="{00000000-0005-0000-0000-00004E030000}"/>
    <cellStyle name="Normal 141" xfId="374" xr:uid="{00000000-0005-0000-0000-00004F030000}"/>
    <cellStyle name="Normal 141 2" xfId="375" xr:uid="{00000000-0005-0000-0000-000050030000}"/>
    <cellStyle name="Normal 142" xfId="376" xr:uid="{00000000-0005-0000-0000-000051030000}"/>
    <cellStyle name="Normal 142 2" xfId="377" xr:uid="{00000000-0005-0000-0000-000052030000}"/>
    <cellStyle name="Normal 143" xfId="378" xr:uid="{00000000-0005-0000-0000-000053030000}"/>
    <cellStyle name="Normal 143 2" xfId="379" xr:uid="{00000000-0005-0000-0000-000054030000}"/>
    <cellStyle name="Normal 144" xfId="380" xr:uid="{00000000-0005-0000-0000-000055030000}"/>
    <cellStyle name="Normal 144 2" xfId="381" xr:uid="{00000000-0005-0000-0000-000056030000}"/>
    <cellStyle name="Normal 145" xfId="382" xr:uid="{00000000-0005-0000-0000-000057030000}"/>
    <cellStyle name="Normal 145 2" xfId="383" xr:uid="{00000000-0005-0000-0000-000058030000}"/>
    <cellStyle name="Normal 146" xfId="384" xr:uid="{00000000-0005-0000-0000-000059030000}"/>
    <cellStyle name="Normal 146 2" xfId="385" xr:uid="{00000000-0005-0000-0000-00005A030000}"/>
    <cellStyle name="Normal 147" xfId="386" xr:uid="{00000000-0005-0000-0000-00005B030000}"/>
    <cellStyle name="Normal 147 2" xfId="387" xr:uid="{00000000-0005-0000-0000-00005C030000}"/>
    <cellStyle name="Normal 148" xfId="388" xr:uid="{00000000-0005-0000-0000-00005D030000}"/>
    <cellStyle name="Normal 148 2" xfId="389" xr:uid="{00000000-0005-0000-0000-00005E030000}"/>
    <cellStyle name="Normal 149" xfId="390" xr:uid="{00000000-0005-0000-0000-00005F030000}"/>
    <cellStyle name="Normal 149 2" xfId="391" xr:uid="{00000000-0005-0000-0000-000060030000}"/>
    <cellStyle name="Normal 15" xfId="392" xr:uid="{00000000-0005-0000-0000-000061030000}"/>
    <cellStyle name="Normal 15 2" xfId="393" xr:uid="{00000000-0005-0000-0000-000062030000}"/>
    <cellStyle name="Normal 15 3" xfId="394" xr:uid="{00000000-0005-0000-0000-000063030000}"/>
    <cellStyle name="Normal 15 4" xfId="395" xr:uid="{00000000-0005-0000-0000-000064030000}"/>
    <cellStyle name="Normal 15 5" xfId="396" xr:uid="{00000000-0005-0000-0000-000065030000}"/>
    <cellStyle name="Normal 150" xfId="397" xr:uid="{00000000-0005-0000-0000-000066030000}"/>
    <cellStyle name="Normal 150 2" xfId="398" xr:uid="{00000000-0005-0000-0000-000067030000}"/>
    <cellStyle name="Normal 151" xfId="399" xr:uid="{00000000-0005-0000-0000-000068030000}"/>
    <cellStyle name="Normal 151 2" xfId="400" xr:uid="{00000000-0005-0000-0000-000069030000}"/>
    <cellStyle name="Normal 152" xfId="401" xr:uid="{00000000-0005-0000-0000-00006A030000}"/>
    <cellStyle name="Normal 152 2" xfId="402" xr:uid="{00000000-0005-0000-0000-00006B030000}"/>
    <cellStyle name="Normal 153" xfId="403" xr:uid="{00000000-0005-0000-0000-00006C030000}"/>
    <cellStyle name="Normal 153 2" xfId="404" xr:uid="{00000000-0005-0000-0000-00006D030000}"/>
    <cellStyle name="Normal 154" xfId="405" xr:uid="{00000000-0005-0000-0000-00006E030000}"/>
    <cellStyle name="Normal 154 2" xfId="406" xr:uid="{00000000-0005-0000-0000-00006F030000}"/>
    <cellStyle name="Normal 155" xfId="407" xr:uid="{00000000-0005-0000-0000-000070030000}"/>
    <cellStyle name="Normal 155 2" xfId="408" xr:uid="{00000000-0005-0000-0000-000071030000}"/>
    <cellStyle name="Normal 156" xfId="409" xr:uid="{00000000-0005-0000-0000-000072030000}"/>
    <cellStyle name="Normal 156 2" xfId="410" xr:uid="{00000000-0005-0000-0000-000073030000}"/>
    <cellStyle name="Normal 157" xfId="411" xr:uid="{00000000-0005-0000-0000-000074030000}"/>
    <cellStyle name="Normal 157 2" xfId="412" xr:uid="{00000000-0005-0000-0000-000075030000}"/>
    <cellStyle name="Normal 158" xfId="413" xr:uid="{00000000-0005-0000-0000-000076030000}"/>
    <cellStyle name="Normal 158 2" xfId="414" xr:uid="{00000000-0005-0000-0000-000077030000}"/>
    <cellStyle name="Normal 159" xfId="415" xr:uid="{00000000-0005-0000-0000-000078030000}"/>
    <cellStyle name="Normal 159 2" xfId="416" xr:uid="{00000000-0005-0000-0000-000079030000}"/>
    <cellStyle name="Normal 16" xfId="417" xr:uid="{00000000-0005-0000-0000-00007A030000}"/>
    <cellStyle name="Normal 16 2" xfId="418" xr:uid="{00000000-0005-0000-0000-00007B030000}"/>
    <cellStyle name="Normal 160" xfId="419" xr:uid="{00000000-0005-0000-0000-00007C030000}"/>
    <cellStyle name="Normal 160 2" xfId="420" xr:uid="{00000000-0005-0000-0000-00007D030000}"/>
    <cellStyle name="Normal 161" xfId="421" xr:uid="{00000000-0005-0000-0000-00007E030000}"/>
    <cellStyle name="Normal 161 2" xfId="422" xr:uid="{00000000-0005-0000-0000-00007F030000}"/>
    <cellStyle name="Normal 162" xfId="423" xr:uid="{00000000-0005-0000-0000-000080030000}"/>
    <cellStyle name="Normal 162 2" xfId="424" xr:uid="{00000000-0005-0000-0000-000081030000}"/>
    <cellStyle name="Normal 163" xfId="425" xr:uid="{00000000-0005-0000-0000-000082030000}"/>
    <cellStyle name="Normal 163 2" xfId="426" xr:uid="{00000000-0005-0000-0000-000083030000}"/>
    <cellStyle name="Normal 164" xfId="427" xr:uid="{00000000-0005-0000-0000-000084030000}"/>
    <cellStyle name="Normal 164 2" xfId="428" xr:uid="{00000000-0005-0000-0000-000085030000}"/>
    <cellStyle name="Normal 165" xfId="429" xr:uid="{00000000-0005-0000-0000-000086030000}"/>
    <cellStyle name="Normal 165 2" xfId="430" xr:uid="{00000000-0005-0000-0000-000087030000}"/>
    <cellStyle name="Normal 166" xfId="431" xr:uid="{00000000-0005-0000-0000-000088030000}"/>
    <cellStyle name="Normal 166 2" xfId="432" xr:uid="{00000000-0005-0000-0000-000089030000}"/>
    <cellStyle name="Normal 167" xfId="433" xr:uid="{00000000-0005-0000-0000-00008A030000}"/>
    <cellStyle name="Normal 167 2" xfId="434" xr:uid="{00000000-0005-0000-0000-00008B030000}"/>
    <cellStyle name="Normal 168" xfId="435" xr:uid="{00000000-0005-0000-0000-00008C030000}"/>
    <cellStyle name="Normal 168 2" xfId="436" xr:uid="{00000000-0005-0000-0000-00008D030000}"/>
    <cellStyle name="Normal 169" xfId="437" xr:uid="{00000000-0005-0000-0000-00008E030000}"/>
    <cellStyle name="Normal 169 2" xfId="438" xr:uid="{00000000-0005-0000-0000-00008F030000}"/>
    <cellStyle name="Normal 17" xfId="439" xr:uid="{00000000-0005-0000-0000-000090030000}"/>
    <cellStyle name="Normal 17 2" xfId="440" xr:uid="{00000000-0005-0000-0000-000091030000}"/>
    <cellStyle name="Normal 170" xfId="441" xr:uid="{00000000-0005-0000-0000-000092030000}"/>
    <cellStyle name="Normal 170 2" xfId="442" xr:uid="{00000000-0005-0000-0000-000093030000}"/>
    <cellStyle name="Normal 171" xfId="443" xr:uid="{00000000-0005-0000-0000-000094030000}"/>
    <cellStyle name="Normal 171 2" xfId="444" xr:uid="{00000000-0005-0000-0000-000095030000}"/>
    <cellStyle name="Normal 172" xfId="445" xr:uid="{00000000-0005-0000-0000-000096030000}"/>
    <cellStyle name="Normal 172 2" xfId="446" xr:uid="{00000000-0005-0000-0000-000097030000}"/>
    <cellStyle name="Normal 173" xfId="447" xr:uid="{00000000-0005-0000-0000-000098030000}"/>
    <cellStyle name="Normal 173 2" xfId="448" xr:uid="{00000000-0005-0000-0000-000099030000}"/>
    <cellStyle name="Normal 174" xfId="449" xr:uid="{00000000-0005-0000-0000-00009A030000}"/>
    <cellStyle name="Normal 174 2" xfId="450" xr:uid="{00000000-0005-0000-0000-00009B030000}"/>
    <cellStyle name="Normal 175" xfId="451" xr:uid="{00000000-0005-0000-0000-00009C030000}"/>
    <cellStyle name="Normal 175 2" xfId="452" xr:uid="{00000000-0005-0000-0000-00009D030000}"/>
    <cellStyle name="Normal 176" xfId="453" xr:uid="{00000000-0005-0000-0000-00009E030000}"/>
    <cellStyle name="Normal 176 2" xfId="454" xr:uid="{00000000-0005-0000-0000-00009F030000}"/>
    <cellStyle name="Normal 177" xfId="455" xr:uid="{00000000-0005-0000-0000-0000A0030000}"/>
    <cellStyle name="Normal 177 2" xfId="456" xr:uid="{00000000-0005-0000-0000-0000A1030000}"/>
    <cellStyle name="Normal 178" xfId="457" xr:uid="{00000000-0005-0000-0000-0000A2030000}"/>
    <cellStyle name="Normal 178 2" xfId="458" xr:uid="{00000000-0005-0000-0000-0000A3030000}"/>
    <cellStyle name="Normal 179" xfId="459" xr:uid="{00000000-0005-0000-0000-0000A4030000}"/>
    <cellStyle name="Normal 179 2" xfId="460" xr:uid="{00000000-0005-0000-0000-0000A5030000}"/>
    <cellStyle name="Normal 18" xfId="461" xr:uid="{00000000-0005-0000-0000-0000A6030000}"/>
    <cellStyle name="Normal 18 2" xfId="462" xr:uid="{00000000-0005-0000-0000-0000A7030000}"/>
    <cellStyle name="Normal 18 3" xfId="463" xr:uid="{00000000-0005-0000-0000-0000A8030000}"/>
    <cellStyle name="Normal 18 4" xfId="464" xr:uid="{00000000-0005-0000-0000-0000A9030000}"/>
    <cellStyle name="Normal 18 5" xfId="465" xr:uid="{00000000-0005-0000-0000-0000AA030000}"/>
    <cellStyle name="Normal 180" xfId="466" xr:uid="{00000000-0005-0000-0000-0000AB030000}"/>
    <cellStyle name="Normal 180 2" xfId="467" xr:uid="{00000000-0005-0000-0000-0000AC030000}"/>
    <cellStyle name="Normal 181" xfId="468" xr:uid="{00000000-0005-0000-0000-0000AD030000}"/>
    <cellStyle name="Normal 181 2" xfId="469" xr:uid="{00000000-0005-0000-0000-0000AE030000}"/>
    <cellStyle name="Normal 182" xfId="470" xr:uid="{00000000-0005-0000-0000-0000AF030000}"/>
    <cellStyle name="Normal 182 2" xfId="471" xr:uid="{00000000-0005-0000-0000-0000B0030000}"/>
    <cellStyle name="Normal 183" xfId="472" xr:uid="{00000000-0005-0000-0000-0000B1030000}"/>
    <cellStyle name="Normal 183 2" xfId="473" xr:uid="{00000000-0005-0000-0000-0000B2030000}"/>
    <cellStyle name="Normal 184" xfId="474" xr:uid="{00000000-0005-0000-0000-0000B3030000}"/>
    <cellStyle name="Normal 184 2" xfId="475" xr:uid="{00000000-0005-0000-0000-0000B4030000}"/>
    <cellStyle name="Normal 185" xfId="476" xr:uid="{00000000-0005-0000-0000-0000B5030000}"/>
    <cellStyle name="Normal 185 2" xfId="477" xr:uid="{00000000-0005-0000-0000-0000B6030000}"/>
    <cellStyle name="Normal 186" xfId="478" xr:uid="{00000000-0005-0000-0000-0000B7030000}"/>
    <cellStyle name="Normal 186 2" xfId="479" xr:uid="{00000000-0005-0000-0000-0000B8030000}"/>
    <cellStyle name="Normal 187" xfId="480" xr:uid="{00000000-0005-0000-0000-0000B9030000}"/>
    <cellStyle name="Normal 187 2" xfId="481" xr:uid="{00000000-0005-0000-0000-0000BA030000}"/>
    <cellStyle name="Normal 188" xfId="482" xr:uid="{00000000-0005-0000-0000-0000BB030000}"/>
    <cellStyle name="Normal 188 2" xfId="483" xr:uid="{00000000-0005-0000-0000-0000BC030000}"/>
    <cellStyle name="Normal 189" xfId="484" xr:uid="{00000000-0005-0000-0000-0000BD030000}"/>
    <cellStyle name="Normal 189 2" xfId="485" xr:uid="{00000000-0005-0000-0000-0000BE030000}"/>
    <cellStyle name="Normal 19" xfId="486" xr:uid="{00000000-0005-0000-0000-0000BF030000}"/>
    <cellStyle name="Normal 19 2" xfId="487" xr:uid="{00000000-0005-0000-0000-0000C0030000}"/>
    <cellStyle name="Normal 190" xfId="488" xr:uid="{00000000-0005-0000-0000-0000C1030000}"/>
    <cellStyle name="Normal 190 2" xfId="489" xr:uid="{00000000-0005-0000-0000-0000C2030000}"/>
    <cellStyle name="Normal 191" xfId="490" xr:uid="{00000000-0005-0000-0000-0000C3030000}"/>
    <cellStyle name="Normal 191 2" xfId="491" xr:uid="{00000000-0005-0000-0000-0000C4030000}"/>
    <cellStyle name="Normal 192" xfId="492" xr:uid="{00000000-0005-0000-0000-0000C5030000}"/>
    <cellStyle name="Normal 192 2" xfId="493" xr:uid="{00000000-0005-0000-0000-0000C6030000}"/>
    <cellStyle name="Normal 193" xfId="494" xr:uid="{00000000-0005-0000-0000-0000C7030000}"/>
    <cellStyle name="Normal 193 2" xfId="495" xr:uid="{00000000-0005-0000-0000-0000C8030000}"/>
    <cellStyle name="Normal 194" xfId="496" xr:uid="{00000000-0005-0000-0000-0000C9030000}"/>
    <cellStyle name="Normal 194 2" xfId="497" xr:uid="{00000000-0005-0000-0000-0000CA030000}"/>
    <cellStyle name="Normal 195" xfId="498" xr:uid="{00000000-0005-0000-0000-0000CB030000}"/>
    <cellStyle name="Normal 195 2" xfId="499" xr:uid="{00000000-0005-0000-0000-0000CC030000}"/>
    <cellStyle name="Normal 196" xfId="500" xr:uid="{00000000-0005-0000-0000-0000CD030000}"/>
    <cellStyle name="Normal 196 2" xfId="501" xr:uid="{00000000-0005-0000-0000-0000CE030000}"/>
    <cellStyle name="Normal 197" xfId="502" xr:uid="{00000000-0005-0000-0000-0000CF030000}"/>
    <cellStyle name="Normal 197 2" xfId="503" xr:uid="{00000000-0005-0000-0000-0000D0030000}"/>
    <cellStyle name="Normal 198" xfId="504" xr:uid="{00000000-0005-0000-0000-0000D1030000}"/>
    <cellStyle name="Normal 198 2" xfId="505" xr:uid="{00000000-0005-0000-0000-0000D2030000}"/>
    <cellStyle name="Normal 199" xfId="506" xr:uid="{00000000-0005-0000-0000-0000D3030000}"/>
    <cellStyle name="Normal 199 2" xfId="507" xr:uid="{00000000-0005-0000-0000-0000D4030000}"/>
    <cellStyle name="Normal 2" xfId="508" xr:uid="{00000000-0005-0000-0000-0000D5030000}"/>
    <cellStyle name="Normal 2 2" xfId="509" xr:uid="{00000000-0005-0000-0000-0000D6030000}"/>
    <cellStyle name="Normal 2 2 2" xfId="510" xr:uid="{00000000-0005-0000-0000-0000D7030000}"/>
    <cellStyle name="Normal 2 2 2 50" xfId="511" xr:uid="{00000000-0005-0000-0000-0000D8030000}"/>
    <cellStyle name="Normal 2 2 3" xfId="512" xr:uid="{00000000-0005-0000-0000-0000D9030000}"/>
    <cellStyle name="Normal 2 2 76" xfId="513" xr:uid="{00000000-0005-0000-0000-0000DA030000}"/>
    <cellStyle name="Normal 2 3" xfId="514" xr:uid="{00000000-0005-0000-0000-0000DB030000}"/>
    <cellStyle name="Normal 20" xfId="515" xr:uid="{00000000-0005-0000-0000-0000DC030000}"/>
    <cellStyle name="Normal 20 2" xfId="516" xr:uid="{00000000-0005-0000-0000-0000DD030000}"/>
    <cellStyle name="Normal 20 3" xfId="517" xr:uid="{00000000-0005-0000-0000-0000DE030000}"/>
    <cellStyle name="Normal 20 4" xfId="518" xr:uid="{00000000-0005-0000-0000-0000DF030000}"/>
    <cellStyle name="Normal 20 5" xfId="519" xr:uid="{00000000-0005-0000-0000-0000E0030000}"/>
    <cellStyle name="Normal 200" xfId="520" xr:uid="{00000000-0005-0000-0000-0000E1030000}"/>
    <cellStyle name="Normal 200 2" xfId="521" xr:uid="{00000000-0005-0000-0000-0000E2030000}"/>
    <cellStyle name="Normal 201" xfId="522" xr:uid="{00000000-0005-0000-0000-0000E3030000}"/>
    <cellStyle name="Normal 201 2" xfId="523" xr:uid="{00000000-0005-0000-0000-0000E4030000}"/>
    <cellStyle name="Normal 202" xfId="524" xr:uid="{00000000-0005-0000-0000-0000E5030000}"/>
    <cellStyle name="Normal 202 2" xfId="525" xr:uid="{00000000-0005-0000-0000-0000E6030000}"/>
    <cellStyle name="Normal 203" xfId="526" xr:uid="{00000000-0005-0000-0000-0000E7030000}"/>
    <cellStyle name="Normal 203 2" xfId="527" xr:uid="{00000000-0005-0000-0000-0000E8030000}"/>
    <cellStyle name="Normal 204" xfId="528" xr:uid="{00000000-0005-0000-0000-0000E9030000}"/>
    <cellStyle name="Normal 204 2" xfId="529" xr:uid="{00000000-0005-0000-0000-0000EA030000}"/>
    <cellStyle name="Normal 205" xfId="530" xr:uid="{00000000-0005-0000-0000-0000EB030000}"/>
    <cellStyle name="Normal 205 2" xfId="531" xr:uid="{00000000-0005-0000-0000-0000EC030000}"/>
    <cellStyle name="Normal 206" xfId="532" xr:uid="{00000000-0005-0000-0000-0000ED030000}"/>
    <cellStyle name="Normal 206 2" xfId="533" xr:uid="{00000000-0005-0000-0000-0000EE030000}"/>
    <cellStyle name="Normal 207" xfId="534" xr:uid="{00000000-0005-0000-0000-0000EF030000}"/>
    <cellStyle name="Normal 207 2" xfId="535" xr:uid="{00000000-0005-0000-0000-0000F0030000}"/>
    <cellStyle name="Normal 208" xfId="536" xr:uid="{00000000-0005-0000-0000-0000F1030000}"/>
    <cellStyle name="Normal 208 2" xfId="537" xr:uid="{00000000-0005-0000-0000-0000F2030000}"/>
    <cellStyle name="Normal 209" xfId="538" xr:uid="{00000000-0005-0000-0000-0000F3030000}"/>
    <cellStyle name="Normal 209 2" xfId="539" xr:uid="{00000000-0005-0000-0000-0000F4030000}"/>
    <cellStyle name="Normal 21" xfId="540" xr:uid="{00000000-0005-0000-0000-0000F5030000}"/>
    <cellStyle name="Normal 21 2" xfId="541" xr:uid="{00000000-0005-0000-0000-0000F6030000}"/>
    <cellStyle name="Normal 21 3" xfId="542" xr:uid="{00000000-0005-0000-0000-0000F7030000}"/>
    <cellStyle name="Normal 21 4" xfId="543" xr:uid="{00000000-0005-0000-0000-0000F8030000}"/>
    <cellStyle name="Normal 21 5" xfId="544" xr:uid="{00000000-0005-0000-0000-0000F9030000}"/>
    <cellStyle name="Normal 210" xfId="545" xr:uid="{00000000-0005-0000-0000-0000FA030000}"/>
    <cellStyle name="Normal 210 2" xfId="546" xr:uid="{00000000-0005-0000-0000-0000FB030000}"/>
    <cellStyle name="Normal 211" xfId="547" xr:uid="{00000000-0005-0000-0000-0000FC030000}"/>
    <cellStyle name="Normal 211 2" xfId="548" xr:uid="{00000000-0005-0000-0000-0000FD030000}"/>
    <cellStyle name="Normal 212" xfId="549" xr:uid="{00000000-0005-0000-0000-0000FE030000}"/>
    <cellStyle name="Normal 212 2" xfId="550" xr:uid="{00000000-0005-0000-0000-0000FF030000}"/>
    <cellStyle name="Normal 213" xfId="551" xr:uid="{00000000-0005-0000-0000-000000040000}"/>
    <cellStyle name="Normal 213 2" xfId="552" xr:uid="{00000000-0005-0000-0000-000001040000}"/>
    <cellStyle name="Normal 214" xfId="553" xr:uid="{00000000-0005-0000-0000-000002040000}"/>
    <cellStyle name="Normal 214 2" xfId="554" xr:uid="{00000000-0005-0000-0000-000003040000}"/>
    <cellStyle name="Normal 215" xfId="555" xr:uid="{00000000-0005-0000-0000-000004040000}"/>
    <cellStyle name="Normal 215 2" xfId="556" xr:uid="{00000000-0005-0000-0000-000005040000}"/>
    <cellStyle name="Normal 216" xfId="557" xr:uid="{00000000-0005-0000-0000-000006040000}"/>
    <cellStyle name="Normal 216 2" xfId="558" xr:uid="{00000000-0005-0000-0000-000007040000}"/>
    <cellStyle name="Normal 217" xfId="559" xr:uid="{00000000-0005-0000-0000-000008040000}"/>
    <cellStyle name="Normal 217 2" xfId="560" xr:uid="{00000000-0005-0000-0000-000009040000}"/>
    <cellStyle name="Normal 218" xfId="561" xr:uid="{00000000-0005-0000-0000-00000A040000}"/>
    <cellStyle name="Normal 218 2" xfId="562" xr:uid="{00000000-0005-0000-0000-00000B040000}"/>
    <cellStyle name="Normal 219" xfId="563" xr:uid="{00000000-0005-0000-0000-00000C040000}"/>
    <cellStyle name="Normal 219 2" xfId="564" xr:uid="{00000000-0005-0000-0000-00000D040000}"/>
    <cellStyle name="Normal 22" xfId="565" xr:uid="{00000000-0005-0000-0000-00000E040000}"/>
    <cellStyle name="Normal 22 2" xfId="566" xr:uid="{00000000-0005-0000-0000-00000F040000}"/>
    <cellStyle name="Normal 220" xfId="567" xr:uid="{00000000-0005-0000-0000-000010040000}"/>
    <cellStyle name="Normal 220 2" xfId="568" xr:uid="{00000000-0005-0000-0000-000011040000}"/>
    <cellStyle name="Normal 221" xfId="569" xr:uid="{00000000-0005-0000-0000-000012040000}"/>
    <cellStyle name="Normal 221 2" xfId="570" xr:uid="{00000000-0005-0000-0000-000013040000}"/>
    <cellStyle name="Normal 222" xfId="571" xr:uid="{00000000-0005-0000-0000-000014040000}"/>
    <cellStyle name="Normal 222 2" xfId="572" xr:uid="{00000000-0005-0000-0000-000015040000}"/>
    <cellStyle name="Normal 223" xfId="573" xr:uid="{00000000-0005-0000-0000-000016040000}"/>
    <cellStyle name="Normal 223 2" xfId="574" xr:uid="{00000000-0005-0000-0000-000017040000}"/>
    <cellStyle name="Normal 224" xfId="575" xr:uid="{00000000-0005-0000-0000-000018040000}"/>
    <cellStyle name="Normal 224 2" xfId="576" xr:uid="{00000000-0005-0000-0000-000019040000}"/>
    <cellStyle name="Normal 225" xfId="577" xr:uid="{00000000-0005-0000-0000-00001A040000}"/>
    <cellStyle name="Normal 225 2" xfId="578" xr:uid="{00000000-0005-0000-0000-00001B040000}"/>
    <cellStyle name="Normal 226" xfId="579" xr:uid="{00000000-0005-0000-0000-00001C040000}"/>
    <cellStyle name="Normal 226 2" xfId="580" xr:uid="{00000000-0005-0000-0000-00001D040000}"/>
    <cellStyle name="Normal 227" xfId="581" xr:uid="{00000000-0005-0000-0000-00001E040000}"/>
    <cellStyle name="Normal 227 2" xfId="582" xr:uid="{00000000-0005-0000-0000-00001F040000}"/>
    <cellStyle name="Normal 228" xfId="583" xr:uid="{00000000-0005-0000-0000-000020040000}"/>
    <cellStyle name="Normal 228 2" xfId="584" xr:uid="{00000000-0005-0000-0000-000021040000}"/>
    <cellStyle name="Normal 229" xfId="585" xr:uid="{00000000-0005-0000-0000-000022040000}"/>
    <cellStyle name="Normal 229 2" xfId="586" xr:uid="{00000000-0005-0000-0000-000023040000}"/>
    <cellStyle name="Normal 23" xfId="587" xr:uid="{00000000-0005-0000-0000-000024040000}"/>
    <cellStyle name="Normal 23 2" xfId="588" xr:uid="{00000000-0005-0000-0000-000025040000}"/>
    <cellStyle name="Normal 23 3" xfId="589" xr:uid="{00000000-0005-0000-0000-000026040000}"/>
    <cellStyle name="Normal 23 4" xfId="590" xr:uid="{00000000-0005-0000-0000-000027040000}"/>
    <cellStyle name="Normal 23 5" xfId="591" xr:uid="{00000000-0005-0000-0000-000028040000}"/>
    <cellStyle name="Normal 230" xfId="592" xr:uid="{00000000-0005-0000-0000-000029040000}"/>
    <cellStyle name="Normal 230 2" xfId="593" xr:uid="{00000000-0005-0000-0000-00002A040000}"/>
    <cellStyle name="Normal 231" xfId="594" xr:uid="{00000000-0005-0000-0000-00002B040000}"/>
    <cellStyle name="Normal 231 2" xfId="595" xr:uid="{00000000-0005-0000-0000-00002C040000}"/>
    <cellStyle name="Normal 232" xfId="596" xr:uid="{00000000-0005-0000-0000-00002D040000}"/>
    <cellStyle name="Normal 232 2" xfId="597" xr:uid="{00000000-0005-0000-0000-00002E040000}"/>
    <cellStyle name="Normal 233" xfId="598" xr:uid="{00000000-0005-0000-0000-00002F040000}"/>
    <cellStyle name="Normal 233 2" xfId="599" xr:uid="{00000000-0005-0000-0000-000030040000}"/>
    <cellStyle name="Normal 234" xfId="600" xr:uid="{00000000-0005-0000-0000-000031040000}"/>
    <cellStyle name="Normal 234 2" xfId="601" xr:uid="{00000000-0005-0000-0000-000032040000}"/>
    <cellStyle name="Normal 235" xfId="602" xr:uid="{00000000-0005-0000-0000-000033040000}"/>
    <cellStyle name="Normal 235 2" xfId="603" xr:uid="{00000000-0005-0000-0000-000034040000}"/>
    <cellStyle name="Normal 236" xfId="604" xr:uid="{00000000-0005-0000-0000-000035040000}"/>
    <cellStyle name="Normal 236 2" xfId="605" xr:uid="{00000000-0005-0000-0000-000036040000}"/>
    <cellStyle name="Normal 237" xfId="606" xr:uid="{00000000-0005-0000-0000-000037040000}"/>
    <cellStyle name="Normal 237 2" xfId="607" xr:uid="{00000000-0005-0000-0000-000038040000}"/>
    <cellStyle name="Normal 238" xfId="608" xr:uid="{00000000-0005-0000-0000-000039040000}"/>
    <cellStyle name="Normal 238 2" xfId="609" xr:uid="{00000000-0005-0000-0000-00003A040000}"/>
    <cellStyle name="Normal 239" xfId="610" xr:uid="{00000000-0005-0000-0000-00003B040000}"/>
    <cellStyle name="Normal 239 2" xfId="611" xr:uid="{00000000-0005-0000-0000-00003C040000}"/>
    <cellStyle name="Normal 24" xfId="612" xr:uid="{00000000-0005-0000-0000-00003D040000}"/>
    <cellStyle name="Normal 24 2" xfId="613" xr:uid="{00000000-0005-0000-0000-00003E040000}"/>
    <cellStyle name="Normal 240" xfId="614" xr:uid="{00000000-0005-0000-0000-00003F040000}"/>
    <cellStyle name="Normal 240 2" xfId="615" xr:uid="{00000000-0005-0000-0000-000040040000}"/>
    <cellStyle name="Normal 241" xfId="616" xr:uid="{00000000-0005-0000-0000-000041040000}"/>
    <cellStyle name="Normal 241 2" xfId="617" xr:uid="{00000000-0005-0000-0000-000042040000}"/>
    <cellStyle name="Normal 242" xfId="618" xr:uid="{00000000-0005-0000-0000-000043040000}"/>
    <cellStyle name="Normal 242 2" xfId="619" xr:uid="{00000000-0005-0000-0000-000044040000}"/>
    <cellStyle name="Normal 243" xfId="620" xr:uid="{00000000-0005-0000-0000-000045040000}"/>
    <cellStyle name="Normal 243 2" xfId="621" xr:uid="{00000000-0005-0000-0000-000046040000}"/>
    <cellStyle name="Normal 244" xfId="622" xr:uid="{00000000-0005-0000-0000-000047040000}"/>
    <cellStyle name="Normal 244 2" xfId="623" xr:uid="{00000000-0005-0000-0000-000048040000}"/>
    <cellStyle name="Normal 245" xfId="624" xr:uid="{00000000-0005-0000-0000-000049040000}"/>
    <cellStyle name="Normal 245 2" xfId="625" xr:uid="{00000000-0005-0000-0000-00004A040000}"/>
    <cellStyle name="Normal 246" xfId="626" xr:uid="{00000000-0005-0000-0000-00004B040000}"/>
    <cellStyle name="Normal 246 2" xfId="627" xr:uid="{00000000-0005-0000-0000-00004C040000}"/>
    <cellStyle name="Normal 247" xfId="628" xr:uid="{00000000-0005-0000-0000-00004D040000}"/>
    <cellStyle name="Normal 247 2" xfId="629" xr:uid="{00000000-0005-0000-0000-00004E040000}"/>
    <cellStyle name="Normal 248" xfId="630" xr:uid="{00000000-0005-0000-0000-00004F040000}"/>
    <cellStyle name="Normal 248 2" xfId="631" xr:uid="{00000000-0005-0000-0000-000050040000}"/>
    <cellStyle name="Normal 249" xfId="632" xr:uid="{00000000-0005-0000-0000-000051040000}"/>
    <cellStyle name="Normal 249 2" xfId="633" xr:uid="{00000000-0005-0000-0000-000052040000}"/>
    <cellStyle name="Normal 25" xfId="634" xr:uid="{00000000-0005-0000-0000-000053040000}"/>
    <cellStyle name="Normal 25 2" xfId="635" xr:uid="{00000000-0005-0000-0000-000054040000}"/>
    <cellStyle name="Normal 250" xfId="636" xr:uid="{00000000-0005-0000-0000-000055040000}"/>
    <cellStyle name="Normal 250 2" xfId="637" xr:uid="{00000000-0005-0000-0000-000056040000}"/>
    <cellStyle name="Normal 251" xfId="638" xr:uid="{00000000-0005-0000-0000-000057040000}"/>
    <cellStyle name="Normal 251 2" xfId="639" xr:uid="{00000000-0005-0000-0000-000058040000}"/>
    <cellStyle name="Normal 252" xfId="640" xr:uid="{00000000-0005-0000-0000-000059040000}"/>
    <cellStyle name="Normal 252 2" xfId="641" xr:uid="{00000000-0005-0000-0000-00005A040000}"/>
    <cellStyle name="Normal 253" xfId="642" xr:uid="{00000000-0005-0000-0000-00005B040000}"/>
    <cellStyle name="Normal 253 2" xfId="643" xr:uid="{00000000-0005-0000-0000-00005C040000}"/>
    <cellStyle name="Normal 254" xfId="644" xr:uid="{00000000-0005-0000-0000-00005D040000}"/>
    <cellStyle name="Normal 254 2" xfId="645" xr:uid="{00000000-0005-0000-0000-00005E040000}"/>
    <cellStyle name="Normal 255" xfId="646" xr:uid="{00000000-0005-0000-0000-00005F040000}"/>
    <cellStyle name="Normal 255 2" xfId="647" xr:uid="{00000000-0005-0000-0000-000060040000}"/>
    <cellStyle name="Normal 256" xfId="648" xr:uid="{00000000-0005-0000-0000-000061040000}"/>
    <cellStyle name="Normal 256 2" xfId="649" xr:uid="{00000000-0005-0000-0000-000062040000}"/>
    <cellStyle name="Normal 257" xfId="650" xr:uid="{00000000-0005-0000-0000-000063040000}"/>
    <cellStyle name="Normal 257 2" xfId="651" xr:uid="{00000000-0005-0000-0000-000064040000}"/>
    <cellStyle name="Normal 257 3" xfId="1163" xr:uid="{00000000-0005-0000-0000-000065040000}"/>
    <cellStyle name="Normal 257 4" xfId="1330" xr:uid="{9AEA3812-D6F4-49C6-99FB-DC302606C492}"/>
    <cellStyle name="Normal 258" xfId="652" xr:uid="{00000000-0005-0000-0000-000066040000}"/>
    <cellStyle name="Normal 258 2" xfId="653" xr:uid="{00000000-0005-0000-0000-000067040000}"/>
    <cellStyle name="Normal 258 3" xfId="654" xr:uid="{00000000-0005-0000-0000-000068040000}"/>
    <cellStyle name="Normal 259" xfId="1331" xr:uid="{7BF55ADC-0EB6-4003-B2A6-B981F31A98CA}"/>
    <cellStyle name="Normal 26" xfId="655" xr:uid="{00000000-0005-0000-0000-000069040000}"/>
    <cellStyle name="Normal 26 2" xfId="656" xr:uid="{00000000-0005-0000-0000-00006A040000}"/>
    <cellStyle name="Normal 27" xfId="657" xr:uid="{00000000-0005-0000-0000-00006B040000}"/>
    <cellStyle name="Normal 27 2" xfId="658" xr:uid="{00000000-0005-0000-0000-00006C040000}"/>
    <cellStyle name="Normal 28" xfId="659" xr:uid="{00000000-0005-0000-0000-00006D040000}"/>
    <cellStyle name="Normal 28 2" xfId="660" xr:uid="{00000000-0005-0000-0000-00006E040000}"/>
    <cellStyle name="Normal 28 3" xfId="661" xr:uid="{00000000-0005-0000-0000-00006F040000}"/>
    <cellStyle name="Normal 28 4" xfId="662" xr:uid="{00000000-0005-0000-0000-000070040000}"/>
    <cellStyle name="Normal 28 5" xfId="663" xr:uid="{00000000-0005-0000-0000-000071040000}"/>
    <cellStyle name="Normal 29" xfId="664" xr:uid="{00000000-0005-0000-0000-000072040000}"/>
    <cellStyle name="Normal 29 2" xfId="665" xr:uid="{00000000-0005-0000-0000-000073040000}"/>
    <cellStyle name="Normal 29 3" xfId="666" xr:uid="{00000000-0005-0000-0000-000074040000}"/>
    <cellStyle name="Normal 29 4" xfId="667" xr:uid="{00000000-0005-0000-0000-000075040000}"/>
    <cellStyle name="Normal 29 5" xfId="668" xr:uid="{00000000-0005-0000-0000-000076040000}"/>
    <cellStyle name="Normal 3" xfId="669" xr:uid="{00000000-0005-0000-0000-000077040000}"/>
    <cellStyle name="Normal 3 2" xfId="670" xr:uid="{00000000-0005-0000-0000-000078040000}"/>
    <cellStyle name="Normal 3 3" xfId="671" xr:uid="{00000000-0005-0000-0000-000079040000}"/>
    <cellStyle name="Normal 3 4" xfId="672" xr:uid="{00000000-0005-0000-0000-00007A040000}"/>
    <cellStyle name="Normal 3 5" xfId="673" xr:uid="{00000000-0005-0000-0000-00007B040000}"/>
    <cellStyle name="Normal 3 6" xfId="674" xr:uid="{00000000-0005-0000-0000-00007C040000}"/>
    <cellStyle name="Normal 30" xfId="675" xr:uid="{00000000-0005-0000-0000-00007D040000}"/>
    <cellStyle name="Normal 30 2" xfId="676" xr:uid="{00000000-0005-0000-0000-00007E040000}"/>
    <cellStyle name="Normal 31" xfId="677" xr:uid="{00000000-0005-0000-0000-00007F040000}"/>
    <cellStyle name="Normal 31 2" xfId="678" xr:uid="{00000000-0005-0000-0000-000080040000}"/>
    <cellStyle name="Normal 32" xfId="679" xr:uid="{00000000-0005-0000-0000-000081040000}"/>
    <cellStyle name="Normal 32 2" xfId="680" xr:uid="{00000000-0005-0000-0000-000082040000}"/>
    <cellStyle name="Normal 33" xfId="681" xr:uid="{00000000-0005-0000-0000-000083040000}"/>
    <cellStyle name="Normal 33 2" xfId="682" xr:uid="{00000000-0005-0000-0000-000084040000}"/>
    <cellStyle name="Normal 34" xfId="683" xr:uid="{00000000-0005-0000-0000-000085040000}"/>
    <cellStyle name="Normal 34 2" xfId="684" xr:uid="{00000000-0005-0000-0000-000086040000}"/>
    <cellStyle name="Normal 35" xfId="685" xr:uid="{00000000-0005-0000-0000-000087040000}"/>
    <cellStyle name="Normal 35 2" xfId="686" xr:uid="{00000000-0005-0000-0000-000088040000}"/>
    <cellStyle name="Normal 36" xfId="687" xr:uid="{00000000-0005-0000-0000-000089040000}"/>
    <cellStyle name="Normal 36 2" xfId="688" xr:uid="{00000000-0005-0000-0000-00008A040000}"/>
    <cellStyle name="Normal 37" xfId="689" xr:uid="{00000000-0005-0000-0000-00008B040000}"/>
    <cellStyle name="Normal 37 2" xfId="690" xr:uid="{00000000-0005-0000-0000-00008C040000}"/>
    <cellStyle name="Normal 38" xfId="691" xr:uid="{00000000-0005-0000-0000-00008D040000}"/>
    <cellStyle name="Normal 38 2" xfId="692" xr:uid="{00000000-0005-0000-0000-00008E040000}"/>
    <cellStyle name="Normal 39" xfId="693" xr:uid="{00000000-0005-0000-0000-00008F040000}"/>
    <cellStyle name="Normal 39 2" xfId="694" xr:uid="{00000000-0005-0000-0000-000090040000}"/>
    <cellStyle name="Normal 4" xfId="695" xr:uid="{00000000-0005-0000-0000-000091040000}"/>
    <cellStyle name="Normal 4 2" xfId="696" xr:uid="{00000000-0005-0000-0000-000092040000}"/>
    <cellStyle name="Normal 4 3" xfId="697" xr:uid="{00000000-0005-0000-0000-000093040000}"/>
    <cellStyle name="Normal 4 4" xfId="698" xr:uid="{00000000-0005-0000-0000-000094040000}"/>
    <cellStyle name="Normal 40" xfId="699" xr:uid="{00000000-0005-0000-0000-000095040000}"/>
    <cellStyle name="Normal 40 2" xfId="700" xr:uid="{00000000-0005-0000-0000-000096040000}"/>
    <cellStyle name="Normal 41" xfId="701" xr:uid="{00000000-0005-0000-0000-000097040000}"/>
    <cellStyle name="Normal 41 2" xfId="702" xr:uid="{00000000-0005-0000-0000-000098040000}"/>
    <cellStyle name="Normal 42" xfId="703" xr:uid="{00000000-0005-0000-0000-000099040000}"/>
    <cellStyle name="Normal 42 2" xfId="704" xr:uid="{00000000-0005-0000-0000-00009A040000}"/>
    <cellStyle name="Normal 43" xfId="705" xr:uid="{00000000-0005-0000-0000-00009B040000}"/>
    <cellStyle name="Normal 43 2" xfId="706" xr:uid="{00000000-0005-0000-0000-00009C040000}"/>
    <cellStyle name="Normal 44" xfId="707" xr:uid="{00000000-0005-0000-0000-00009D040000}"/>
    <cellStyle name="Normal 44 2" xfId="708" xr:uid="{00000000-0005-0000-0000-00009E040000}"/>
    <cellStyle name="Normal 45" xfId="709" xr:uid="{00000000-0005-0000-0000-00009F040000}"/>
    <cellStyle name="Normal 45 2" xfId="710" xr:uid="{00000000-0005-0000-0000-0000A0040000}"/>
    <cellStyle name="Normal 46" xfId="711" xr:uid="{00000000-0005-0000-0000-0000A1040000}"/>
    <cellStyle name="Normal 46 2" xfId="712" xr:uid="{00000000-0005-0000-0000-0000A2040000}"/>
    <cellStyle name="Normal 47" xfId="713" xr:uid="{00000000-0005-0000-0000-0000A3040000}"/>
    <cellStyle name="Normal 47 2" xfId="714" xr:uid="{00000000-0005-0000-0000-0000A4040000}"/>
    <cellStyle name="Normal 48" xfId="715" xr:uid="{00000000-0005-0000-0000-0000A5040000}"/>
    <cellStyle name="Normal 48 2" xfId="716" xr:uid="{00000000-0005-0000-0000-0000A6040000}"/>
    <cellStyle name="Normal 49" xfId="717" xr:uid="{00000000-0005-0000-0000-0000A7040000}"/>
    <cellStyle name="Normal 49 2" xfId="718" xr:uid="{00000000-0005-0000-0000-0000A8040000}"/>
    <cellStyle name="Normal 5" xfId="719" xr:uid="{00000000-0005-0000-0000-0000A9040000}"/>
    <cellStyle name="Normal 50" xfId="720" xr:uid="{00000000-0005-0000-0000-0000AA040000}"/>
    <cellStyle name="Normal 50 2" xfId="721" xr:uid="{00000000-0005-0000-0000-0000AB040000}"/>
    <cellStyle name="Normal 51" xfId="722" xr:uid="{00000000-0005-0000-0000-0000AC040000}"/>
    <cellStyle name="Normal 51 2" xfId="723" xr:uid="{00000000-0005-0000-0000-0000AD040000}"/>
    <cellStyle name="Normal 52" xfId="724" xr:uid="{00000000-0005-0000-0000-0000AE040000}"/>
    <cellStyle name="Normal 52 2" xfId="725" xr:uid="{00000000-0005-0000-0000-0000AF040000}"/>
    <cellStyle name="Normal 53" xfId="726" xr:uid="{00000000-0005-0000-0000-0000B0040000}"/>
    <cellStyle name="Normal 53 2" xfId="727" xr:uid="{00000000-0005-0000-0000-0000B1040000}"/>
    <cellStyle name="Normal 54" xfId="728" xr:uid="{00000000-0005-0000-0000-0000B2040000}"/>
    <cellStyle name="Normal 54 2" xfId="729" xr:uid="{00000000-0005-0000-0000-0000B3040000}"/>
    <cellStyle name="Normal 55" xfId="730" xr:uid="{00000000-0005-0000-0000-0000B4040000}"/>
    <cellStyle name="Normal 55 2" xfId="731" xr:uid="{00000000-0005-0000-0000-0000B5040000}"/>
    <cellStyle name="Normal 56" xfId="732" xr:uid="{00000000-0005-0000-0000-0000B6040000}"/>
    <cellStyle name="Normal 56 2" xfId="733" xr:uid="{00000000-0005-0000-0000-0000B7040000}"/>
    <cellStyle name="Normal 57" xfId="734" xr:uid="{00000000-0005-0000-0000-0000B8040000}"/>
    <cellStyle name="Normal 57 2" xfId="735" xr:uid="{00000000-0005-0000-0000-0000B9040000}"/>
    <cellStyle name="Normal 58" xfId="736" xr:uid="{00000000-0005-0000-0000-0000BA040000}"/>
    <cellStyle name="Normal 58 2" xfId="737" xr:uid="{00000000-0005-0000-0000-0000BB040000}"/>
    <cellStyle name="Normal 59" xfId="738" xr:uid="{00000000-0005-0000-0000-0000BC040000}"/>
    <cellStyle name="Normal 59 2" xfId="739" xr:uid="{00000000-0005-0000-0000-0000BD040000}"/>
    <cellStyle name="Normal 6" xfId="740" xr:uid="{00000000-0005-0000-0000-0000BE040000}"/>
    <cellStyle name="Normal 6 2" xfId="741" xr:uid="{00000000-0005-0000-0000-0000BF040000}"/>
    <cellStyle name="Normal 60" xfId="742" xr:uid="{00000000-0005-0000-0000-0000C0040000}"/>
    <cellStyle name="Normal 60 2" xfId="743" xr:uid="{00000000-0005-0000-0000-0000C1040000}"/>
    <cellStyle name="Normal 61" xfId="744" xr:uid="{00000000-0005-0000-0000-0000C2040000}"/>
    <cellStyle name="Normal 61 2" xfId="745" xr:uid="{00000000-0005-0000-0000-0000C3040000}"/>
    <cellStyle name="Normal 62" xfId="746" xr:uid="{00000000-0005-0000-0000-0000C4040000}"/>
    <cellStyle name="Normal 62 2" xfId="747" xr:uid="{00000000-0005-0000-0000-0000C5040000}"/>
    <cellStyle name="Normal 63" xfId="748" xr:uid="{00000000-0005-0000-0000-0000C6040000}"/>
    <cellStyle name="Normal 63 2" xfId="749" xr:uid="{00000000-0005-0000-0000-0000C7040000}"/>
    <cellStyle name="Normal 64" xfId="750" xr:uid="{00000000-0005-0000-0000-0000C8040000}"/>
    <cellStyle name="Normal 64 2" xfId="751" xr:uid="{00000000-0005-0000-0000-0000C9040000}"/>
    <cellStyle name="Normal 65" xfId="752" xr:uid="{00000000-0005-0000-0000-0000CA040000}"/>
    <cellStyle name="Normal 65 2" xfId="753" xr:uid="{00000000-0005-0000-0000-0000CB040000}"/>
    <cellStyle name="Normal 66" xfId="754" xr:uid="{00000000-0005-0000-0000-0000CC040000}"/>
    <cellStyle name="Normal 66 2" xfId="755" xr:uid="{00000000-0005-0000-0000-0000CD040000}"/>
    <cellStyle name="Normal 67" xfId="756" xr:uid="{00000000-0005-0000-0000-0000CE040000}"/>
    <cellStyle name="Normal 67 2" xfId="757" xr:uid="{00000000-0005-0000-0000-0000CF040000}"/>
    <cellStyle name="Normal 68" xfId="758" xr:uid="{00000000-0005-0000-0000-0000D0040000}"/>
    <cellStyle name="Normal 68 2" xfId="759" xr:uid="{00000000-0005-0000-0000-0000D1040000}"/>
    <cellStyle name="Normal 69" xfId="760" xr:uid="{00000000-0005-0000-0000-0000D2040000}"/>
    <cellStyle name="Normal 69 2" xfId="761" xr:uid="{00000000-0005-0000-0000-0000D3040000}"/>
    <cellStyle name="Normal 7" xfId="762" xr:uid="{00000000-0005-0000-0000-0000D4040000}"/>
    <cellStyle name="Normal 7 2" xfId="763" xr:uid="{00000000-0005-0000-0000-0000D5040000}"/>
    <cellStyle name="Normal 7 3" xfId="764" xr:uid="{00000000-0005-0000-0000-0000D6040000}"/>
    <cellStyle name="Normal 7 4" xfId="765" xr:uid="{00000000-0005-0000-0000-0000D7040000}"/>
    <cellStyle name="Normal 7 5" xfId="766" xr:uid="{00000000-0005-0000-0000-0000D8040000}"/>
    <cellStyle name="Normal 70" xfId="767" xr:uid="{00000000-0005-0000-0000-0000D9040000}"/>
    <cellStyle name="Normal 70 2" xfId="768" xr:uid="{00000000-0005-0000-0000-0000DA040000}"/>
    <cellStyle name="Normal 71" xfId="769" xr:uid="{00000000-0005-0000-0000-0000DB040000}"/>
    <cellStyle name="Normal 71 2" xfId="770" xr:uid="{00000000-0005-0000-0000-0000DC040000}"/>
    <cellStyle name="Normal 72" xfId="771" xr:uid="{00000000-0005-0000-0000-0000DD040000}"/>
    <cellStyle name="Normal 72 2" xfId="772" xr:uid="{00000000-0005-0000-0000-0000DE040000}"/>
    <cellStyle name="Normal 73" xfId="773" xr:uid="{00000000-0005-0000-0000-0000DF040000}"/>
    <cellStyle name="Normal 73 2" xfId="774" xr:uid="{00000000-0005-0000-0000-0000E0040000}"/>
    <cellStyle name="Normal 74" xfId="775" xr:uid="{00000000-0005-0000-0000-0000E1040000}"/>
    <cellStyle name="Normal 74 2" xfId="776" xr:uid="{00000000-0005-0000-0000-0000E2040000}"/>
    <cellStyle name="Normal 75" xfId="777" xr:uid="{00000000-0005-0000-0000-0000E3040000}"/>
    <cellStyle name="Normal 75 2" xfId="778" xr:uid="{00000000-0005-0000-0000-0000E4040000}"/>
    <cellStyle name="Normal 76" xfId="779" xr:uid="{00000000-0005-0000-0000-0000E5040000}"/>
    <cellStyle name="Normal 76 2" xfId="780" xr:uid="{00000000-0005-0000-0000-0000E6040000}"/>
    <cellStyle name="Normal 77" xfId="781" xr:uid="{00000000-0005-0000-0000-0000E7040000}"/>
    <cellStyle name="Normal 77 2" xfId="782" xr:uid="{00000000-0005-0000-0000-0000E8040000}"/>
    <cellStyle name="Normal 78" xfId="783" xr:uid="{00000000-0005-0000-0000-0000E9040000}"/>
    <cellStyle name="Normal 78 2" xfId="784" xr:uid="{00000000-0005-0000-0000-0000EA040000}"/>
    <cellStyle name="Normal 79" xfId="785" xr:uid="{00000000-0005-0000-0000-0000EB040000}"/>
    <cellStyle name="Normal 79 2" xfId="786" xr:uid="{00000000-0005-0000-0000-0000EC040000}"/>
    <cellStyle name="Normal 8" xfId="787" xr:uid="{00000000-0005-0000-0000-0000ED040000}"/>
    <cellStyle name="Normal 80" xfId="788" xr:uid="{00000000-0005-0000-0000-0000EE040000}"/>
    <cellStyle name="Normal 80 2" xfId="789" xr:uid="{00000000-0005-0000-0000-0000EF040000}"/>
    <cellStyle name="Normal 81" xfId="790" xr:uid="{00000000-0005-0000-0000-0000F0040000}"/>
    <cellStyle name="Normal 81 2" xfId="791" xr:uid="{00000000-0005-0000-0000-0000F1040000}"/>
    <cellStyle name="Normal 82" xfId="792" xr:uid="{00000000-0005-0000-0000-0000F2040000}"/>
    <cellStyle name="Normal 82 2" xfId="793" xr:uid="{00000000-0005-0000-0000-0000F3040000}"/>
    <cellStyle name="Normal 83" xfId="794" xr:uid="{00000000-0005-0000-0000-0000F4040000}"/>
    <cellStyle name="Normal 83 2" xfId="795" xr:uid="{00000000-0005-0000-0000-0000F5040000}"/>
    <cellStyle name="Normal 84" xfId="796" xr:uid="{00000000-0005-0000-0000-0000F6040000}"/>
    <cellStyle name="Normal 84 2" xfId="797" xr:uid="{00000000-0005-0000-0000-0000F7040000}"/>
    <cellStyle name="Normal 85" xfId="798" xr:uid="{00000000-0005-0000-0000-0000F8040000}"/>
    <cellStyle name="Normal 85 2" xfId="799" xr:uid="{00000000-0005-0000-0000-0000F9040000}"/>
    <cellStyle name="Normal 86" xfId="800" xr:uid="{00000000-0005-0000-0000-0000FA040000}"/>
    <cellStyle name="Normal 86 2" xfId="801" xr:uid="{00000000-0005-0000-0000-0000FB040000}"/>
    <cellStyle name="Normal 87" xfId="802" xr:uid="{00000000-0005-0000-0000-0000FC040000}"/>
    <cellStyle name="Normal 87 2" xfId="803" xr:uid="{00000000-0005-0000-0000-0000FD040000}"/>
    <cellStyle name="Normal 88" xfId="804" xr:uid="{00000000-0005-0000-0000-0000FE040000}"/>
    <cellStyle name="Normal 88 2" xfId="805" xr:uid="{00000000-0005-0000-0000-0000FF040000}"/>
    <cellStyle name="Normal 89" xfId="806" xr:uid="{00000000-0005-0000-0000-000000050000}"/>
    <cellStyle name="Normal 89 2" xfId="807" xr:uid="{00000000-0005-0000-0000-000001050000}"/>
    <cellStyle name="Normal 9" xfId="808" xr:uid="{00000000-0005-0000-0000-000002050000}"/>
    <cellStyle name="Normal 9 2" xfId="809" xr:uid="{00000000-0005-0000-0000-000003050000}"/>
    <cellStyle name="Normal 9 3" xfId="810" xr:uid="{00000000-0005-0000-0000-000004050000}"/>
    <cellStyle name="Normal 9 4" xfId="811" xr:uid="{00000000-0005-0000-0000-000005050000}"/>
    <cellStyle name="Normal 9 5" xfId="812" xr:uid="{00000000-0005-0000-0000-000006050000}"/>
    <cellStyle name="Normal 90" xfId="813" xr:uid="{00000000-0005-0000-0000-000007050000}"/>
    <cellStyle name="Normal 90 2" xfId="814" xr:uid="{00000000-0005-0000-0000-000008050000}"/>
    <cellStyle name="Normal 91" xfId="815" xr:uid="{00000000-0005-0000-0000-000009050000}"/>
    <cellStyle name="Normal 91 2" xfId="816" xr:uid="{00000000-0005-0000-0000-00000A050000}"/>
    <cellStyle name="Normal 92" xfId="817" xr:uid="{00000000-0005-0000-0000-00000B050000}"/>
    <cellStyle name="Normal 92 2" xfId="818" xr:uid="{00000000-0005-0000-0000-00000C050000}"/>
    <cellStyle name="Normal 93" xfId="819" xr:uid="{00000000-0005-0000-0000-00000D050000}"/>
    <cellStyle name="Normal 93 2" xfId="820" xr:uid="{00000000-0005-0000-0000-00000E050000}"/>
    <cellStyle name="Normal 94" xfId="821" xr:uid="{00000000-0005-0000-0000-00000F050000}"/>
    <cellStyle name="Normal 94 2" xfId="822" xr:uid="{00000000-0005-0000-0000-000010050000}"/>
    <cellStyle name="Normal 95" xfId="823" xr:uid="{00000000-0005-0000-0000-000011050000}"/>
    <cellStyle name="Normal 95 2" xfId="824" xr:uid="{00000000-0005-0000-0000-000012050000}"/>
    <cellStyle name="Normal 96" xfId="825" xr:uid="{00000000-0005-0000-0000-000013050000}"/>
    <cellStyle name="Normal 96 2" xfId="826" xr:uid="{00000000-0005-0000-0000-000014050000}"/>
    <cellStyle name="Normal 97" xfId="827" xr:uid="{00000000-0005-0000-0000-000015050000}"/>
    <cellStyle name="Normal 97 2" xfId="828" xr:uid="{00000000-0005-0000-0000-000016050000}"/>
    <cellStyle name="Normal 98" xfId="829" xr:uid="{00000000-0005-0000-0000-000017050000}"/>
    <cellStyle name="Normal 98 2" xfId="830" xr:uid="{00000000-0005-0000-0000-000018050000}"/>
    <cellStyle name="Normal 99" xfId="831" xr:uid="{00000000-0005-0000-0000-000019050000}"/>
    <cellStyle name="Normal 99 2" xfId="832" xr:uid="{00000000-0005-0000-0000-00001A050000}"/>
    <cellStyle name="Note 2" xfId="833" xr:uid="{00000000-0005-0000-0000-00001B050000}"/>
    <cellStyle name="Note 2 2" xfId="834" xr:uid="{00000000-0005-0000-0000-00001C050000}"/>
    <cellStyle name="Note 2 3" xfId="835" xr:uid="{00000000-0005-0000-0000-00001D050000}"/>
    <cellStyle name="Note 2 4" xfId="836" xr:uid="{00000000-0005-0000-0000-00001E050000}"/>
    <cellStyle name="Note 3" xfId="837" xr:uid="{00000000-0005-0000-0000-00001F050000}"/>
    <cellStyle name="Note 3 2" xfId="838" xr:uid="{00000000-0005-0000-0000-000020050000}"/>
    <cellStyle name="Note 4" xfId="839" xr:uid="{00000000-0005-0000-0000-000021050000}"/>
    <cellStyle name="Output 2" xfId="840" xr:uid="{00000000-0005-0000-0000-000022050000}"/>
    <cellStyle name="Sheet Title" xfId="841" xr:uid="{00000000-0005-0000-0000-000023050000}"/>
    <cellStyle name="Title 2" xfId="842" xr:uid="{00000000-0005-0000-0000-000024050000}"/>
    <cellStyle name="Total 2" xfId="843" xr:uid="{00000000-0005-0000-0000-000025050000}"/>
    <cellStyle name="Total 2 2" xfId="844" xr:uid="{00000000-0005-0000-0000-000026050000}"/>
    <cellStyle name="Warning Text 2" xfId="845" xr:uid="{00000000-0005-0000-0000-000027050000}"/>
    <cellStyle name="Warning Text 2 2" xfId="846" xr:uid="{00000000-0005-0000-0000-000028050000}"/>
    <cellStyle name="Warning Text 2 2 2" xfId="847" xr:uid="{00000000-0005-0000-0000-000029050000}"/>
    <cellStyle name="Warning Text 2 3" xfId="848" xr:uid="{00000000-0005-0000-0000-00002A050000}"/>
    <cellStyle name="Warning Text 2 3 2" xfId="849" xr:uid="{00000000-0005-0000-0000-00002B050000}"/>
    <cellStyle name="Warning Text 3" xfId="850" xr:uid="{00000000-0005-0000-0000-00002C050000}"/>
    <cellStyle name="Warning Text 3 2" xfId="851" xr:uid="{00000000-0005-0000-0000-00002D050000}"/>
    <cellStyle name="Warning Text 3 2 2" xfId="852" xr:uid="{00000000-0005-0000-0000-00002E050000}"/>
    <cellStyle name="Warning Text 3 3" xfId="853" xr:uid="{00000000-0005-0000-0000-00002F050000}"/>
    <cellStyle name="Warning Text 4" xfId="854" xr:uid="{00000000-0005-0000-0000-000030050000}"/>
    <cellStyle name="Warning Text 4 2" xfId="855" xr:uid="{00000000-0005-0000-0000-000031050000}"/>
  </cellStyles>
  <dxfs count="222">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5739605</xdr:colOff>
      <xdr:row>0</xdr:row>
      <xdr:rowOff>123825</xdr:rowOff>
    </xdr:from>
    <xdr:to>
      <xdr:col>2</xdr:col>
      <xdr:colOff>6839490</xdr:colOff>
      <xdr:row>6</xdr:row>
      <xdr:rowOff>114300</xdr:rowOff>
    </xdr:to>
    <xdr:pic>
      <xdr:nvPicPr>
        <xdr:cNvPr id="1058" name="Picture 1" descr="The official logo of the IRS" title="IRS Logo">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
        <a:srcRect/>
        <a:stretch>
          <a:fillRect/>
        </a:stretch>
      </xdr:blipFill>
      <xdr:spPr bwMode="auto">
        <a:xfrm>
          <a:off x="7025480" y="123825"/>
          <a:ext cx="1099885" cy="106203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8"/>
  <sheetViews>
    <sheetView showGridLines="0" tabSelected="1" zoomScale="80" zoomScaleNormal="80" zoomScalePageLayoutView="80" workbookViewId="0"/>
  </sheetViews>
  <sheetFormatPr defaultColWidth="18.7265625" defaultRowHeight="12.75" customHeight="1" x14ac:dyDescent="0.25"/>
  <cols>
    <col min="1" max="1" width="9.26953125" customWidth="1"/>
    <col min="2" max="2" width="10" customWidth="1"/>
    <col min="3" max="3" width="108.26953125" customWidth="1"/>
  </cols>
  <sheetData>
    <row r="1" spans="1:3" ht="15.5" x14ac:dyDescent="0.35">
      <c r="A1" s="190" t="s">
        <v>0</v>
      </c>
      <c r="B1" s="191"/>
      <c r="C1" s="192"/>
    </row>
    <row r="2" spans="1:3" ht="15.5" x14ac:dyDescent="0.35">
      <c r="A2" s="15" t="s">
        <v>1</v>
      </c>
      <c r="B2" s="3"/>
      <c r="C2" s="71"/>
    </row>
    <row r="3" spans="1:3" ht="12.5" x14ac:dyDescent="0.25">
      <c r="A3" s="16"/>
      <c r="B3" s="4"/>
      <c r="C3" s="72"/>
    </row>
    <row r="4" spans="1:3" ht="12.5" x14ac:dyDescent="0.25">
      <c r="A4" s="16" t="s">
        <v>2</v>
      </c>
      <c r="B4" s="4"/>
      <c r="C4" s="72"/>
    </row>
    <row r="5" spans="1:3" ht="12.5" x14ac:dyDescent="0.25">
      <c r="A5" s="16" t="s">
        <v>3</v>
      </c>
      <c r="B5" s="4"/>
      <c r="C5" s="72"/>
    </row>
    <row r="6" spans="1:3" ht="12.5" x14ac:dyDescent="0.25">
      <c r="A6" s="16" t="s">
        <v>4</v>
      </c>
      <c r="B6" s="4"/>
      <c r="C6" s="72"/>
    </row>
    <row r="7" spans="1:3" ht="12.5" x14ac:dyDescent="0.25">
      <c r="A7" s="95"/>
      <c r="B7" s="96"/>
      <c r="C7" s="97"/>
    </row>
    <row r="8" spans="1:3" ht="18" customHeight="1" x14ac:dyDescent="0.25">
      <c r="A8" s="193" t="s">
        <v>5</v>
      </c>
      <c r="B8" s="194"/>
      <c r="C8" s="195"/>
    </row>
    <row r="9" spans="1:3" ht="12.75" customHeight="1" x14ac:dyDescent="0.25">
      <c r="A9" s="5" t="s">
        <v>6</v>
      </c>
      <c r="B9" s="6"/>
      <c r="C9" s="73"/>
    </row>
    <row r="10" spans="1:3" ht="12.5" x14ac:dyDescent="0.25">
      <c r="A10" s="5" t="s">
        <v>7</v>
      </c>
      <c r="B10" s="6"/>
      <c r="C10" s="73"/>
    </row>
    <row r="11" spans="1:3" ht="12.5" x14ac:dyDescent="0.25">
      <c r="A11" s="5" t="s">
        <v>8</v>
      </c>
      <c r="B11" s="6"/>
      <c r="C11" s="73"/>
    </row>
    <row r="12" spans="1:3" ht="12.5" x14ac:dyDescent="0.25">
      <c r="A12" s="5" t="s">
        <v>9</v>
      </c>
      <c r="B12" s="6"/>
      <c r="C12" s="73"/>
    </row>
    <row r="13" spans="1:3" ht="12.5" x14ac:dyDescent="0.25">
      <c r="A13" s="5" t="s">
        <v>10</v>
      </c>
      <c r="B13" s="6"/>
      <c r="C13" s="73"/>
    </row>
    <row r="14" spans="1:3" ht="12.5" x14ac:dyDescent="0.25">
      <c r="A14" s="98"/>
      <c r="B14" s="99"/>
      <c r="C14" s="100"/>
    </row>
    <row r="15" spans="1:3" ht="13" x14ac:dyDescent="0.25">
      <c r="A15" s="196" t="s">
        <v>11</v>
      </c>
      <c r="B15" s="197"/>
      <c r="C15" s="198"/>
    </row>
    <row r="16" spans="1:3" ht="13" x14ac:dyDescent="0.25">
      <c r="A16" s="199" t="s">
        <v>12</v>
      </c>
      <c r="B16" s="200"/>
      <c r="C16" s="201"/>
    </row>
    <row r="17" spans="1:3" ht="13" x14ac:dyDescent="0.25">
      <c r="A17" s="199" t="s">
        <v>13</v>
      </c>
      <c r="B17" s="200"/>
      <c r="C17" s="201"/>
    </row>
    <row r="18" spans="1:3" ht="13" x14ac:dyDescent="0.25">
      <c r="A18" s="199" t="s">
        <v>14</v>
      </c>
      <c r="B18" s="200"/>
      <c r="C18" s="201"/>
    </row>
    <row r="19" spans="1:3" ht="13" x14ac:dyDescent="0.25">
      <c r="A19" s="199" t="s">
        <v>15</v>
      </c>
      <c r="B19" s="200"/>
      <c r="C19" s="202"/>
    </row>
    <row r="20" spans="1:3" ht="13" x14ac:dyDescent="0.25">
      <c r="A20" s="199" t="s">
        <v>16</v>
      </c>
      <c r="B20" s="200"/>
      <c r="C20" s="203"/>
    </row>
    <row r="21" spans="1:3" ht="13" x14ac:dyDescent="0.25">
      <c r="A21" s="199" t="s">
        <v>17</v>
      </c>
      <c r="B21" s="200"/>
      <c r="C21" s="201"/>
    </row>
    <row r="22" spans="1:3" ht="13" x14ac:dyDescent="0.25">
      <c r="A22" s="199" t="s">
        <v>18</v>
      </c>
      <c r="B22" s="200"/>
      <c r="C22" s="201"/>
    </row>
    <row r="23" spans="1:3" ht="13" x14ac:dyDescent="0.25">
      <c r="A23" s="199" t="s">
        <v>19</v>
      </c>
      <c r="B23" s="200"/>
      <c r="C23" s="201"/>
    </row>
    <row r="24" spans="1:3" ht="13" x14ac:dyDescent="0.25">
      <c r="A24" s="199" t="s">
        <v>20</v>
      </c>
      <c r="B24" s="200"/>
      <c r="C24" s="201"/>
    </row>
    <row r="25" spans="1:3" ht="13" x14ac:dyDescent="0.25">
      <c r="A25" s="204" t="s">
        <v>21</v>
      </c>
      <c r="B25" s="200"/>
      <c r="C25" s="201"/>
    </row>
    <row r="26" spans="1:3" ht="13" x14ac:dyDescent="0.25">
      <c r="A26" s="204" t="s">
        <v>22</v>
      </c>
      <c r="B26" s="200"/>
      <c r="C26" s="201"/>
    </row>
    <row r="28" spans="1:3" ht="13" x14ac:dyDescent="0.25">
      <c r="A28" s="196" t="s">
        <v>23</v>
      </c>
      <c r="B28" s="197"/>
      <c r="C28" s="198"/>
    </row>
    <row r="29" spans="1:3" ht="12.5" x14ac:dyDescent="0.25">
      <c r="A29" s="205"/>
      <c r="B29" s="206"/>
      <c r="C29" s="207"/>
    </row>
    <row r="30" spans="1:3" ht="13" x14ac:dyDescent="0.25">
      <c r="A30" s="208" t="s">
        <v>24</v>
      </c>
      <c r="B30" s="209"/>
      <c r="C30" s="210"/>
    </row>
    <row r="31" spans="1:3" ht="13" x14ac:dyDescent="0.25">
      <c r="A31" s="208" t="s">
        <v>25</v>
      </c>
      <c r="B31" s="209"/>
      <c r="C31" s="210"/>
    </row>
    <row r="32" spans="1:3" ht="12.75" customHeight="1" x14ac:dyDescent="0.25">
      <c r="A32" s="208" t="s">
        <v>26</v>
      </c>
      <c r="B32" s="209"/>
      <c r="C32" s="210"/>
    </row>
    <row r="33" spans="1:3" ht="12.75" customHeight="1" x14ac:dyDescent="0.25">
      <c r="A33" s="208" t="s">
        <v>27</v>
      </c>
      <c r="B33" s="211"/>
      <c r="C33" s="210"/>
    </row>
    <row r="34" spans="1:3" ht="13" x14ac:dyDescent="0.25">
      <c r="A34" s="208" t="s">
        <v>28</v>
      </c>
      <c r="B34" s="209"/>
      <c r="C34" s="210"/>
    </row>
    <row r="35" spans="1:3" ht="12.5" x14ac:dyDescent="0.25">
      <c r="A35" s="205"/>
      <c r="B35" s="206"/>
      <c r="C35" s="207"/>
    </row>
    <row r="36" spans="1:3" ht="13" x14ac:dyDescent="0.25">
      <c r="A36" s="208" t="s">
        <v>24</v>
      </c>
      <c r="B36" s="209"/>
      <c r="C36" s="210"/>
    </row>
    <row r="37" spans="1:3" ht="13" x14ac:dyDescent="0.25">
      <c r="A37" s="208" t="s">
        <v>25</v>
      </c>
      <c r="B37" s="209"/>
      <c r="C37" s="210"/>
    </row>
    <row r="38" spans="1:3" ht="13" x14ac:dyDescent="0.25">
      <c r="A38" s="208" t="s">
        <v>26</v>
      </c>
      <c r="B38" s="209"/>
      <c r="C38" s="210"/>
    </row>
    <row r="39" spans="1:3" ht="13" x14ac:dyDescent="0.25">
      <c r="A39" s="208" t="s">
        <v>27</v>
      </c>
      <c r="B39" s="211"/>
      <c r="C39" s="210"/>
    </row>
    <row r="40" spans="1:3" ht="13" x14ac:dyDescent="0.25">
      <c r="A40" s="208" t="s">
        <v>28</v>
      </c>
      <c r="B40" s="209"/>
      <c r="C40" s="210"/>
    </row>
    <row r="42" spans="1:3" ht="12.5" x14ac:dyDescent="0.25">
      <c r="A42" s="18" t="s">
        <v>29</v>
      </c>
    </row>
    <row r="43" spans="1:3" ht="12.5" x14ac:dyDescent="0.25">
      <c r="A43" s="18" t="s">
        <v>30</v>
      </c>
    </row>
    <row r="44" spans="1:3" ht="12.5" x14ac:dyDescent="0.25">
      <c r="A44" s="18" t="s">
        <v>31</v>
      </c>
    </row>
    <row r="46" spans="1:3" ht="12.75" hidden="1" customHeight="1" x14ac:dyDescent="0.35">
      <c r="A46" s="32" t="s">
        <v>32</v>
      </c>
    </row>
    <row r="47" spans="1:3" ht="12.75" hidden="1" customHeight="1" x14ac:dyDescent="0.35">
      <c r="A47" s="32" t="s">
        <v>33</v>
      </c>
    </row>
    <row r="48" spans="1:3" ht="12.75" hidden="1" customHeight="1" x14ac:dyDescent="0.35">
      <c r="A48" s="32" t="s">
        <v>34</v>
      </c>
    </row>
  </sheetData>
  <phoneticPr fontId="4" type="noConversion"/>
  <dataValidations count="11">
    <dataValidation allowBlank="1" showInputMessage="1" showErrorMessage="1" prompt="Insert complete agency name" sqref="C16" xr:uid="{00000000-0002-0000-0000-000000000000}"/>
    <dataValidation allowBlank="1" showInputMessage="1" showErrorMessage="1" prompt="Insert complete agency code" sqref="C17" xr:uid="{00000000-0002-0000-0000-000001000000}"/>
    <dataValidation allowBlank="1" showInputMessage="1" showErrorMessage="1" prompt="Insert city, state and address or building number" sqref="C18" xr:uid="{00000000-0002-0000-0000-000002000000}"/>
    <dataValidation allowBlank="1" showInputMessage="1" showErrorMessage="1" prompt="Insert date testing occurred" sqref="C19" xr:uid="{00000000-0002-0000-0000-000003000000}"/>
    <dataValidation allowBlank="1" showInputMessage="1" showErrorMessage="1" prompt="Insert date of closing conference" sqref="C20" xr:uid="{00000000-0002-0000-0000-000004000000}"/>
    <dataValidation allowBlank="1" showInputMessage="1" showErrorMessage="1" prompt="Insert agency code(s) for all shared agencies" sqref="C21" xr:uid="{00000000-0002-0000-0000-000005000000}"/>
    <dataValidation allowBlank="1" showInputMessage="1" showErrorMessage="1" prompt="Insert device/host name" sqref="C23" xr:uid="{00000000-0002-0000-0000-000006000000}"/>
    <dataValidation allowBlank="1" showInputMessage="1" showErrorMessage="1" prompt="Insert operating system version (major and minor release/version)" sqref="C24" xr:uid="{00000000-0002-0000-0000-000007000000}"/>
    <dataValidation type="list" allowBlank="1" showInputMessage="1" showErrorMessage="1" prompt="Select logical network location of device" sqref="C25" xr:uid="{00000000-0002-0000-0000-000008000000}">
      <formula1>$A$46:$A$48</formula1>
    </dataValidation>
    <dataValidation allowBlank="1" showInputMessage="1" showErrorMessage="1" prompt="Insert device function" sqref="C26" xr:uid="{00000000-0002-0000-0000-000009000000}"/>
    <dataValidation allowBlank="1" showInputMessage="1" showErrorMessage="1" prompt="Insert tester name and organization" sqref="C22"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5"/>
  <sheetViews>
    <sheetView showGridLines="0" topLeftCell="A4" zoomScale="90" zoomScaleNormal="90" zoomScalePageLayoutView="90" workbookViewId="0">
      <selection activeCell="Q32" sqref="Q32"/>
    </sheetView>
  </sheetViews>
  <sheetFormatPr defaultColWidth="18.7265625" defaultRowHeight="12.75" customHeight="1" x14ac:dyDescent="0.25"/>
  <cols>
    <col min="1" max="1" width="17.54296875" customWidth="1"/>
    <col min="2" max="2" width="10.453125" customWidth="1"/>
    <col min="3" max="3" width="10.7265625" bestFit="1" customWidth="1"/>
    <col min="4" max="4" width="11.26953125" customWidth="1"/>
    <col min="5" max="5" width="10.7265625" customWidth="1"/>
    <col min="6" max="6" width="13" customWidth="1"/>
    <col min="7" max="7" width="10.453125" customWidth="1"/>
    <col min="8" max="9" width="8.7265625" hidden="1" customWidth="1"/>
    <col min="10" max="12" width="8.7265625" customWidth="1"/>
    <col min="13" max="13" width="9.26953125" customWidth="1"/>
    <col min="14" max="15" width="8.7265625" customWidth="1"/>
  </cols>
  <sheetData>
    <row r="1" spans="1:16" ht="13" x14ac:dyDescent="0.3">
      <c r="A1" s="40" t="s">
        <v>35</v>
      </c>
      <c r="B1" s="41"/>
      <c r="C1" s="41"/>
      <c r="D1" s="41"/>
      <c r="E1" s="41"/>
      <c r="F1" s="41"/>
      <c r="G1" s="41"/>
      <c r="H1" s="41"/>
      <c r="I1" s="41"/>
      <c r="J1" s="41"/>
      <c r="K1" s="41"/>
      <c r="L1" s="41"/>
      <c r="M1" s="41"/>
      <c r="N1" s="41"/>
      <c r="O1" s="41"/>
      <c r="P1" s="42"/>
    </row>
    <row r="2" spans="1:16" ht="18" customHeight="1" x14ac:dyDescent="0.25">
      <c r="A2" s="212" t="s">
        <v>36</v>
      </c>
      <c r="B2" s="213"/>
      <c r="C2" s="213"/>
      <c r="D2" s="213"/>
      <c r="E2" s="213"/>
      <c r="F2" s="213"/>
      <c r="G2" s="213"/>
      <c r="H2" s="213"/>
      <c r="I2" s="213"/>
      <c r="J2" s="213"/>
      <c r="K2" s="213"/>
      <c r="L2" s="213"/>
      <c r="M2" s="213"/>
      <c r="N2" s="213"/>
      <c r="O2" s="213"/>
      <c r="P2" s="214"/>
    </row>
    <row r="3" spans="1:16" ht="12.75" customHeight="1" x14ac:dyDescent="0.25">
      <c r="A3" s="26" t="s">
        <v>37</v>
      </c>
      <c r="B3" s="2"/>
      <c r="C3" s="2"/>
      <c r="D3" s="2"/>
      <c r="E3" s="2"/>
      <c r="F3" s="2"/>
      <c r="G3" s="2"/>
      <c r="H3" s="2"/>
      <c r="I3" s="2"/>
      <c r="J3" s="2"/>
      <c r="K3" s="2"/>
      <c r="L3" s="2"/>
      <c r="M3" s="2"/>
      <c r="N3" s="2"/>
      <c r="O3" s="2"/>
      <c r="P3" s="39"/>
    </row>
    <row r="4" spans="1:16" ht="12.5" x14ac:dyDescent="0.25">
      <c r="A4" s="26"/>
      <c r="B4" s="2"/>
      <c r="C4" s="2"/>
      <c r="D4" s="2"/>
      <c r="E4" s="2"/>
      <c r="F4" s="2"/>
      <c r="G4" s="2"/>
      <c r="H4" s="2"/>
      <c r="I4" s="2"/>
      <c r="J4" s="2"/>
      <c r="K4" s="2"/>
      <c r="L4" s="2"/>
      <c r="M4" s="2"/>
      <c r="N4" s="2"/>
      <c r="O4" s="2"/>
      <c r="P4" s="39"/>
    </row>
    <row r="5" spans="1:16" ht="12.5" x14ac:dyDescent="0.25">
      <c r="A5" s="26" t="s">
        <v>38</v>
      </c>
      <c r="B5" s="2"/>
      <c r="C5" s="2"/>
      <c r="D5" s="2"/>
      <c r="E5" s="2"/>
      <c r="F5" s="2"/>
      <c r="G5" s="2"/>
      <c r="H5" s="2"/>
      <c r="I5" s="2"/>
      <c r="J5" s="2"/>
      <c r="K5" s="2"/>
      <c r="L5" s="2"/>
      <c r="M5" s="2"/>
      <c r="N5" s="2"/>
      <c r="O5" s="2"/>
      <c r="P5" s="39"/>
    </row>
    <row r="6" spans="1:16" ht="12.5" x14ac:dyDescent="0.25">
      <c r="A6" s="26" t="s">
        <v>39</v>
      </c>
      <c r="B6" s="2"/>
      <c r="C6" s="2"/>
      <c r="D6" s="2"/>
      <c r="E6" s="2"/>
      <c r="F6" s="2"/>
      <c r="G6" s="2"/>
      <c r="H6" s="2"/>
      <c r="I6" s="2"/>
      <c r="J6" s="2"/>
      <c r="K6" s="2"/>
      <c r="L6" s="2"/>
      <c r="M6" s="2"/>
      <c r="N6" s="2"/>
      <c r="O6" s="2"/>
      <c r="P6" s="39"/>
    </row>
    <row r="7" spans="1:16" ht="12.5" x14ac:dyDescent="0.25">
      <c r="A7" s="101"/>
      <c r="B7" s="102"/>
      <c r="C7" s="102"/>
      <c r="D7" s="102"/>
      <c r="E7" s="102"/>
      <c r="F7" s="102"/>
      <c r="G7" s="102"/>
      <c r="H7" s="102"/>
      <c r="I7" s="102"/>
      <c r="J7" s="102"/>
      <c r="K7" s="102"/>
      <c r="L7" s="102"/>
      <c r="M7" s="102"/>
      <c r="N7" s="102"/>
      <c r="O7" s="102"/>
      <c r="P7" s="103"/>
    </row>
    <row r="8" spans="1:16" ht="12.75" customHeight="1" x14ac:dyDescent="0.25">
      <c r="A8" s="215"/>
      <c r="B8" s="216"/>
      <c r="C8" s="216"/>
      <c r="D8" s="216"/>
      <c r="E8" s="216"/>
      <c r="F8" s="216"/>
      <c r="G8" s="216"/>
      <c r="H8" s="216"/>
      <c r="I8" s="216"/>
      <c r="J8" s="216"/>
      <c r="K8" s="216"/>
      <c r="L8" s="216"/>
      <c r="M8" s="216"/>
      <c r="N8" s="216"/>
      <c r="O8" s="216"/>
      <c r="P8" s="214"/>
    </row>
    <row r="9" spans="1:16" ht="12.75" customHeight="1" x14ac:dyDescent="0.3">
      <c r="A9" s="43"/>
      <c r="B9" s="217" t="s">
        <v>40</v>
      </c>
      <c r="C9" s="218"/>
      <c r="D9" s="218"/>
      <c r="E9" s="218"/>
      <c r="F9" s="218"/>
      <c r="G9" s="219"/>
      <c r="P9" s="39"/>
    </row>
    <row r="10" spans="1:16" ht="12.75" customHeight="1" x14ac:dyDescent="0.3">
      <c r="A10" s="43"/>
      <c r="B10" s="104" t="s">
        <v>41</v>
      </c>
      <c r="C10" s="105"/>
      <c r="D10" s="105"/>
      <c r="E10" s="105"/>
      <c r="F10" s="105"/>
      <c r="G10" s="106"/>
      <c r="P10" s="39"/>
    </row>
    <row r="11" spans="1:16" ht="12.75" customHeight="1" x14ac:dyDescent="0.3">
      <c r="A11" s="292" t="s">
        <v>42</v>
      </c>
      <c r="B11" s="107" t="s">
        <v>43</v>
      </c>
      <c r="C11" s="108"/>
      <c r="D11" s="109"/>
      <c r="E11" s="109"/>
      <c r="F11" s="109"/>
      <c r="G11" s="110"/>
      <c r="K11" s="220" t="s">
        <v>44</v>
      </c>
      <c r="L11" s="221"/>
      <c r="M11" s="221"/>
      <c r="N11" s="221"/>
      <c r="O11" s="222"/>
      <c r="P11" s="39"/>
    </row>
    <row r="12" spans="1:16" ht="36" x14ac:dyDescent="0.25">
      <c r="A12" s="292"/>
      <c r="B12" s="223" t="s">
        <v>45</v>
      </c>
      <c r="C12" s="224" t="s">
        <v>46</v>
      </c>
      <c r="D12" s="224" t="s">
        <v>47</v>
      </c>
      <c r="E12" s="224" t="s">
        <v>48</v>
      </c>
      <c r="F12" s="224" t="s">
        <v>49</v>
      </c>
      <c r="G12" s="225" t="s">
        <v>50</v>
      </c>
      <c r="K12" s="226" t="s">
        <v>51</v>
      </c>
      <c r="L12" s="227"/>
      <c r="M12" s="228" t="s">
        <v>52</v>
      </c>
      <c r="N12" s="228" t="s">
        <v>53</v>
      </c>
      <c r="O12" s="229" t="s">
        <v>54</v>
      </c>
      <c r="P12" s="39"/>
    </row>
    <row r="13" spans="1:16" ht="12.75" customHeight="1" x14ac:dyDescent="0.3">
      <c r="A13" s="44"/>
      <c r="B13" s="230">
        <f>COUNTIF('Win 8 Test Cases'!J3:J285,"Pass")</f>
        <v>0</v>
      </c>
      <c r="C13" s="231">
        <f>COUNTIF('Win 8 Test Cases'!J3:J285,"Fail")</f>
        <v>0</v>
      </c>
      <c r="D13" s="232">
        <f>COUNTIF('Win 8 Test Cases'!J3:J285,"Info")</f>
        <v>0</v>
      </c>
      <c r="E13" s="230">
        <f>COUNTIF('Win 8 Test Cases'!J3:J285,"N/A")</f>
        <v>0</v>
      </c>
      <c r="F13" s="230">
        <f>B13+C13</f>
        <v>0</v>
      </c>
      <c r="G13" s="233">
        <f>D25/100</f>
        <v>0</v>
      </c>
      <c r="K13" s="234" t="s">
        <v>55</v>
      </c>
      <c r="L13" s="235"/>
      <c r="M13" s="236">
        <f>COUNTA('Win 8 Test Cases'!J3:J285)</f>
        <v>0</v>
      </c>
      <c r="N13" s="236">
        <f>O13-M13</f>
        <v>270</v>
      </c>
      <c r="O13" s="237">
        <f>COUNTA('Win 8 Test Cases'!A3:A285)</f>
        <v>270</v>
      </c>
      <c r="P13" s="39"/>
    </row>
    <row r="14" spans="1:16" ht="12.75" customHeight="1" x14ac:dyDescent="0.3">
      <c r="A14" s="44"/>
      <c r="B14" s="20"/>
      <c r="K14" s="12"/>
      <c r="L14" s="12"/>
      <c r="M14" s="12"/>
      <c r="N14" s="12"/>
      <c r="O14" s="12"/>
      <c r="P14" s="39"/>
    </row>
    <row r="15" spans="1:16" ht="12.75" customHeight="1" x14ac:dyDescent="0.3">
      <c r="A15" s="44"/>
      <c r="B15" s="238" t="s">
        <v>56</v>
      </c>
      <c r="C15" s="239"/>
      <c r="D15" s="239"/>
      <c r="E15" s="239"/>
      <c r="F15" s="239"/>
      <c r="G15" s="240"/>
      <c r="K15" s="12"/>
      <c r="L15" s="12"/>
      <c r="M15" s="12"/>
      <c r="N15" s="12"/>
      <c r="O15" s="12"/>
      <c r="P15" s="39"/>
    </row>
    <row r="16" spans="1:16" ht="12.75" customHeight="1" x14ac:dyDescent="0.25">
      <c r="A16" s="38"/>
      <c r="B16" s="111" t="s">
        <v>57</v>
      </c>
      <c r="C16" s="111" t="s">
        <v>58</v>
      </c>
      <c r="D16" s="111" t="s">
        <v>59</v>
      </c>
      <c r="E16" s="111" t="s">
        <v>60</v>
      </c>
      <c r="F16" s="111" t="s">
        <v>48</v>
      </c>
      <c r="G16" s="111" t="s">
        <v>61</v>
      </c>
      <c r="H16" s="21" t="s">
        <v>62</v>
      </c>
      <c r="I16" s="21" t="s">
        <v>63</v>
      </c>
      <c r="K16" s="17"/>
      <c r="L16" s="17"/>
      <c r="M16" s="17"/>
      <c r="N16" s="17"/>
      <c r="O16" s="17"/>
      <c r="P16" s="39"/>
    </row>
    <row r="17" spans="1:16" ht="12.75" customHeight="1" x14ac:dyDescent="0.3">
      <c r="A17" s="38"/>
      <c r="B17" s="241">
        <v>8</v>
      </c>
      <c r="C17" s="242">
        <f>COUNTIF('Win 8 Test Cases'!AA:AA,B17)</f>
        <v>0</v>
      </c>
      <c r="D17" s="243">
        <f>COUNTIFS('Win 8 Test Cases'!AA:AA,B17,'Win 8 Test Cases'!J:J,$D$16)</f>
        <v>0</v>
      </c>
      <c r="E17" s="243">
        <f>COUNTIFS('Win 8 Test Cases'!AA:AA,B17,'Win 8 Test Cases'!J:J,$E$16)</f>
        <v>0</v>
      </c>
      <c r="F17" s="243">
        <f>COUNTIFS('Win 8 Test Cases'!AA:AA,B17,'Win 8 Test Cases'!J:J,$F$16)</f>
        <v>0</v>
      </c>
      <c r="G17" s="244">
        <v>1500</v>
      </c>
      <c r="H17">
        <f t="shared" ref="H17:H24" si="0">(C17-F17)*(G17)</f>
        <v>0</v>
      </c>
      <c r="I17">
        <f t="shared" ref="I17:I24" si="1">D17*G17</f>
        <v>0</v>
      </c>
      <c r="J17" s="45">
        <f>D13+N13</f>
        <v>270</v>
      </c>
      <c r="K17" s="46" t="str">
        <f>"WARNING: THERE IS AT LEAST ONE TEST CASE WITH"</f>
        <v>WARNING: THERE IS AT LEAST ONE TEST CASE WITH</v>
      </c>
      <c r="P17" s="39"/>
    </row>
    <row r="18" spans="1:16" ht="12.75" customHeight="1" x14ac:dyDescent="0.3">
      <c r="A18" s="38"/>
      <c r="B18" s="241">
        <v>7</v>
      </c>
      <c r="C18" s="242">
        <f>COUNTIF('Win 8 Test Cases'!AA:AA,B18)</f>
        <v>2</v>
      </c>
      <c r="D18" s="243">
        <f>COUNTIFS('Win 8 Test Cases'!AA:AA,B18,'Win 8 Test Cases'!J:J,$D$16)</f>
        <v>0</v>
      </c>
      <c r="E18" s="243">
        <f>COUNTIFS('Win 8 Test Cases'!AA:AA,B18,'Win 8 Test Cases'!J:J,$E$16)</f>
        <v>0</v>
      </c>
      <c r="F18" s="243">
        <f>COUNTIFS('Win 8 Test Cases'!AA:AA,B18,'Win 8 Test Cases'!J:J,$F$16)</f>
        <v>0</v>
      </c>
      <c r="G18" s="244">
        <v>750</v>
      </c>
      <c r="H18">
        <f t="shared" si="0"/>
        <v>1500</v>
      </c>
      <c r="I18">
        <f t="shared" si="1"/>
        <v>0</v>
      </c>
      <c r="K18" s="46" t="str">
        <f>"AN 'INFO' OR BLANK STATUS (SEE ABOVE)"</f>
        <v>AN 'INFO' OR BLANK STATUS (SEE ABOVE)</v>
      </c>
      <c r="P18" s="39"/>
    </row>
    <row r="19" spans="1:16" ht="12.75" customHeight="1" x14ac:dyDescent="0.25">
      <c r="A19" s="38"/>
      <c r="B19" s="241">
        <v>6</v>
      </c>
      <c r="C19" s="242">
        <f>COUNTIF('Win 8 Test Cases'!AA:AA,B19)</f>
        <v>34</v>
      </c>
      <c r="D19" s="243">
        <f>COUNTIFS('Win 8 Test Cases'!AA:AA,B19,'Win 8 Test Cases'!J:J,$D$16)</f>
        <v>0</v>
      </c>
      <c r="E19" s="243">
        <f>COUNTIFS('Win 8 Test Cases'!AA:AA,B19,'Win 8 Test Cases'!J:J,$E$16)</f>
        <v>0</v>
      </c>
      <c r="F19" s="243">
        <f>COUNTIFS('Win 8 Test Cases'!AA:AA,B19,'Win 8 Test Cases'!J:J,$F$16)</f>
        <v>0</v>
      </c>
      <c r="G19" s="244">
        <v>100</v>
      </c>
      <c r="H19">
        <f t="shared" si="0"/>
        <v>3400</v>
      </c>
      <c r="I19">
        <f t="shared" si="1"/>
        <v>0</v>
      </c>
      <c r="P19" s="39"/>
    </row>
    <row r="20" spans="1:16" ht="12.75" customHeight="1" x14ac:dyDescent="0.25">
      <c r="A20" s="38"/>
      <c r="B20" s="241">
        <v>5</v>
      </c>
      <c r="C20" s="242">
        <f>COUNTIF('Win 8 Test Cases'!AA:AA,B20)</f>
        <v>137</v>
      </c>
      <c r="D20" s="243">
        <f>COUNTIFS('Win 8 Test Cases'!AA:AA,B20,'Win 8 Test Cases'!J:J,$D$16)</f>
        <v>0</v>
      </c>
      <c r="E20" s="243">
        <f>COUNTIFS('Win 8 Test Cases'!AA:AA,B20,'Win 8 Test Cases'!J:J,$E$16)</f>
        <v>0</v>
      </c>
      <c r="F20" s="243">
        <f>COUNTIFS('Win 8 Test Cases'!AA:AA,B20,'Win 8 Test Cases'!J:J,$F$16)</f>
        <v>0</v>
      </c>
      <c r="G20" s="244">
        <v>50</v>
      </c>
      <c r="H20">
        <f t="shared" si="0"/>
        <v>6850</v>
      </c>
      <c r="I20">
        <f t="shared" si="1"/>
        <v>0</v>
      </c>
      <c r="P20" s="39"/>
    </row>
    <row r="21" spans="1:16" ht="12.75" customHeight="1" x14ac:dyDescent="0.3">
      <c r="A21" s="38"/>
      <c r="B21" s="241">
        <v>4</v>
      </c>
      <c r="C21" s="242">
        <f>COUNTIF('Win 8 Test Cases'!AA:AA,B21)</f>
        <v>49</v>
      </c>
      <c r="D21" s="243">
        <f>COUNTIFS('Win 8 Test Cases'!AA:AA,B21,'Win 8 Test Cases'!J:J,$D$16)</f>
        <v>0</v>
      </c>
      <c r="E21" s="243">
        <f>COUNTIFS('Win 8 Test Cases'!AA:AA,B21,'Win 8 Test Cases'!J:J,$E$16)</f>
        <v>0</v>
      </c>
      <c r="F21" s="243">
        <f>COUNTIFS('Win 8 Test Cases'!AA:AA,B21,'Win 8 Test Cases'!J:J,$F$16)</f>
        <v>0</v>
      </c>
      <c r="G21" s="244">
        <v>10</v>
      </c>
      <c r="H21">
        <f t="shared" si="0"/>
        <v>490</v>
      </c>
      <c r="I21">
        <f t="shared" si="1"/>
        <v>0</v>
      </c>
      <c r="J21" s="45">
        <f>SUMPRODUCT(--ISERROR('Win 8 Test Cases'!Z3:ZX285))</f>
        <v>4</v>
      </c>
      <c r="K21" s="46" t="str">
        <f>"WARNING: THERE IS AT LEAST ONE TEST CASE WITH"</f>
        <v>WARNING: THERE IS AT LEAST ONE TEST CASE WITH</v>
      </c>
      <c r="P21" s="39"/>
    </row>
    <row r="22" spans="1:16" ht="12.75" customHeight="1" x14ac:dyDescent="0.3">
      <c r="A22" s="38"/>
      <c r="B22" s="241">
        <v>3</v>
      </c>
      <c r="C22" s="242">
        <f>COUNTIF('Win 8 Test Cases'!AA:AA,B22)</f>
        <v>34</v>
      </c>
      <c r="D22" s="243">
        <f>COUNTIFS('Win 8 Test Cases'!AA:AA,B22,'Win 8 Test Cases'!J:J,$D$16)</f>
        <v>0</v>
      </c>
      <c r="E22" s="243">
        <f>COUNTIFS('Win 8 Test Cases'!AA:AA,B22,'Win 8 Test Cases'!J:J,$E$16)</f>
        <v>0</v>
      </c>
      <c r="F22" s="243">
        <f>COUNTIFS('Win 8 Test Cases'!AA:AA,B22,'Win 8 Test Cases'!J:J,$F$16)</f>
        <v>0</v>
      </c>
      <c r="G22" s="244">
        <v>5</v>
      </c>
      <c r="H22">
        <f t="shared" si="0"/>
        <v>170</v>
      </c>
      <c r="I22">
        <f t="shared" si="1"/>
        <v>0</v>
      </c>
      <c r="K22" s="46" t="str">
        <f>"MULTIPLE OR INVALID ISSUE CODES"</f>
        <v>MULTIPLE OR INVALID ISSUE CODES</v>
      </c>
      <c r="P22" s="39"/>
    </row>
    <row r="23" spans="1:16" ht="12.75" customHeight="1" x14ac:dyDescent="0.25">
      <c r="A23" s="38"/>
      <c r="B23" s="241">
        <v>2</v>
      </c>
      <c r="C23" s="242">
        <f>COUNTIF('Win 8 Test Cases'!AA:AA,B23)</f>
        <v>7</v>
      </c>
      <c r="D23" s="243">
        <f>COUNTIFS('Win 8 Test Cases'!AA:AA,B23,'Win 8 Test Cases'!J:J,$D$16)</f>
        <v>0</v>
      </c>
      <c r="E23" s="243">
        <f>COUNTIFS('Win 8 Test Cases'!AA:AA,B23,'Win 8 Test Cases'!J:J,$E$16)</f>
        <v>0</v>
      </c>
      <c r="F23" s="243">
        <f>COUNTIFS('Win 8 Test Cases'!AA:AA,B23,'Win 8 Test Cases'!J:J,$F$16)</f>
        <v>0</v>
      </c>
      <c r="G23" s="244">
        <v>2</v>
      </c>
      <c r="H23">
        <f t="shared" si="0"/>
        <v>14</v>
      </c>
      <c r="I23">
        <f t="shared" si="1"/>
        <v>0</v>
      </c>
      <c r="P23" s="39"/>
    </row>
    <row r="24" spans="1:16" ht="12.75" customHeight="1" x14ac:dyDescent="0.25">
      <c r="A24" s="38"/>
      <c r="B24" s="241">
        <v>1</v>
      </c>
      <c r="C24" s="242">
        <f>COUNTIF('Win 8 Test Cases'!AA:AA,B24)</f>
        <v>3</v>
      </c>
      <c r="D24" s="243">
        <f>COUNTIFS('Win 8 Test Cases'!AA:AA,B24,'Win 8 Test Cases'!J:J,$D$16)</f>
        <v>0</v>
      </c>
      <c r="E24" s="243">
        <f>COUNTIFS('Win 8 Test Cases'!AA:AA,B24,'Win 8 Test Cases'!J:J,$E$16)</f>
        <v>0</v>
      </c>
      <c r="F24" s="243">
        <f>COUNTIFS('Win 8 Test Cases'!AA:AA,B24,'Win 8 Test Cases'!J:J,$F$16)</f>
        <v>0</v>
      </c>
      <c r="G24" s="244">
        <v>1</v>
      </c>
      <c r="H24">
        <f t="shared" si="0"/>
        <v>3</v>
      </c>
      <c r="I24">
        <f t="shared" si="1"/>
        <v>0</v>
      </c>
      <c r="P24" s="39"/>
    </row>
    <row r="25" spans="1:16" ht="13" hidden="1" x14ac:dyDescent="0.3">
      <c r="A25" s="38"/>
      <c r="B25" s="245" t="s">
        <v>64</v>
      </c>
      <c r="C25" s="246"/>
      <c r="D25" s="247">
        <f>SUM(I17:I24)/SUM(H17:H24)*100</f>
        <v>0</v>
      </c>
      <c r="P25" s="39"/>
    </row>
    <row r="26" spans="1:16" ht="12.75" customHeight="1" x14ac:dyDescent="0.25">
      <c r="A26" s="112"/>
      <c r="B26" s="113"/>
      <c r="C26" s="113"/>
      <c r="D26" s="113"/>
      <c r="E26" s="113"/>
      <c r="F26" s="113"/>
      <c r="G26" s="113"/>
      <c r="H26" s="113"/>
      <c r="I26" s="113"/>
      <c r="J26" s="113"/>
      <c r="K26" s="114"/>
      <c r="L26" s="114"/>
      <c r="M26" s="114"/>
      <c r="N26" s="114"/>
      <c r="O26" s="114"/>
      <c r="P26" s="103"/>
    </row>
    <row r="27" spans="1:16" ht="14.25" customHeight="1" x14ac:dyDescent="0.25">
      <c r="A27" s="215"/>
      <c r="B27" s="216"/>
      <c r="C27" s="216"/>
      <c r="D27" s="216"/>
      <c r="E27" s="216"/>
      <c r="F27" s="216"/>
      <c r="G27" s="216"/>
      <c r="H27" s="216"/>
      <c r="I27" s="216"/>
      <c r="J27" s="216"/>
      <c r="K27" s="216"/>
      <c r="L27" s="216"/>
      <c r="M27" s="216"/>
      <c r="N27" s="216"/>
      <c r="O27" s="216"/>
      <c r="P27" s="214"/>
    </row>
    <row r="28" spans="1:16" ht="13.5" customHeight="1" x14ac:dyDescent="0.3">
      <c r="A28" s="43"/>
      <c r="B28" s="217" t="s">
        <v>65</v>
      </c>
      <c r="C28" s="218"/>
      <c r="D28" s="218"/>
      <c r="E28" s="218"/>
      <c r="F28" s="218"/>
      <c r="G28" s="219"/>
      <c r="P28" s="39"/>
    </row>
    <row r="29" spans="1:16" ht="13.5" customHeight="1" x14ac:dyDescent="0.3">
      <c r="A29" s="43"/>
      <c r="B29" s="104" t="s">
        <v>66</v>
      </c>
      <c r="C29" s="105"/>
      <c r="D29" s="105"/>
      <c r="E29" s="105"/>
      <c r="F29" s="105"/>
      <c r="G29" s="106"/>
      <c r="P29" s="39"/>
    </row>
    <row r="30" spans="1:16" ht="12.75" customHeight="1" x14ac:dyDescent="0.3">
      <c r="A30" s="292" t="s">
        <v>67</v>
      </c>
      <c r="B30" s="238" t="s">
        <v>43</v>
      </c>
      <c r="C30" s="248"/>
      <c r="D30" s="239"/>
      <c r="E30" s="239"/>
      <c r="F30" s="239"/>
      <c r="G30" s="249"/>
      <c r="K30" s="220" t="s">
        <v>44</v>
      </c>
      <c r="L30" s="221"/>
      <c r="M30" s="221"/>
      <c r="N30" s="221"/>
      <c r="O30" s="222"/>
      <c r="P30" s="39"/>
    </row>
    <row r="31" spans="1:16" ht="36" x14ac:dyDescent="0.25">
      <c r="A31" s="292"/>
      <c r="B31" s="223" t="s">
        <v>45</v>
      </c>
      <c r="C31" s="224" t="s">
        <v>46</v>
      </c>
      <c r="D31" s="224" t="s">
        <v>47</v>
      </c>
      <c r="E31" s="224" t="s">
        <v>48</v>
      </c>
      <c r="F31" s="224" t="s">
        <v>49</v>
      </c>
      <c r="G31" s="225" t="s">
        <v>50</v>
      </c>
      <c r="K31" s="226" t="s">
        <v>51</v>
      </c>
      <c r="L31" s="227"/>
      <c r="M31" s="228" t="s">
        <v>52</v>
      </c>
      <c r="N31" s="228" t="s">
        <v>53</v>
      </c>
      <c r="O31" s="229" t="s">
        <v>54</v>
      </c>
      <c r="P31" s="39"/>
    </row>
    <row r="32" spans="1:16" ht="13" x14ac:dyDescent="0.3">
      <c r="A32" s="44"/>
      <c r="B32" s="230">
        <f>COUNTIF('Win 8.1 Test Cases'!J3:J312,"Pass")</f>
        <v>0</v>
      </c>
      <c r="C32" s="231">
        <f>COUNTIF('Win 8.1 Test Cases'!J3:J312,"Fail")</f>
        <v>0</v>
      </c>
      <c r="D32" s="232">
        <f>COUNTIF('Win 8.1 Test Cases'!J3:J312,"Info")</f>
        <v>0</v>
      </c>
      <c r="E32" s="230">
        <f>COUNTIF('Win 8.1 Test Cases'!J3:J312,"N/A")</f>
        <v>0</v>
      </c>
      <c r="F32" s="230">
        <f>B32+C32</f>
        <v>0</v>
      </c>
      <c r="G32" s="233">
        <f>D44/100</f>
        <v>0</v>
      </c>
      <c r="K32" s="234" t="s">
        <v>55</v>
      </c>
      <c r="L32" s="235"/>
      <c r="M32" s="236">
        <f>COUNTA('Win 8.1 Test Cases'!J3:J312)</f>
        <v>0</v>
      </c>
      <c r="N32" s="236">
        <f>O32-M32</f>
        <v>297</v>
      </c>
      <c r="O32" s="237">
        <f>COUNTA('Win 8.1 Test Cases'!A3:A312)</f>
        <v>297</v>
      </c>
      <c r="P32" s="39"/>
    </row>
    <row r="33" spans="1:16" ht="13" x14ac:dyDescent="0.3">
      <c r="A33" s="44"/>
      <c r="B33" s="20"/>
      <c r="K33" s="12"/>
      <c r="L33" s="12"/>
      <c r="M33" s="12"/>
      <c r="N33" s="12"/>
      <c r="O33" s="12"/>
      <c r="P33" s="39"/>
    </row>
    <row r="34" spans="1:16" ht="13" x14ac:dyDescent="0.3">
      <c r="A34" s="44"/>
      <c r="B34" s="238" t="s">
        <v>56</v>
      </c>
      <c r="C34" s="239"/>
      <c r="D34" s="239"/>
      <c r="E34" s="239"/>
      <c r="F34" s="239"/>
      <c r="G34" s="240"/>
      <c r="K34" s="12"/>
      <c r="L34" s="12"/>
      <c r="M34" s="12"/>
      <c r="N34" s="12"/>
      <c r="O34" s="12"/>
      <c r="P34" s="39"/>
    </row>
    <row r="35" spans="1:16" ht="13" x14ac:dyDescent="0.25">
      <c r="A35" s="38"/>
      <c r="B35" s="111" t="s">
        <v>57</v>
      </c>
      <c r="C35" s="111" t="s">
        <v>58</v>
      </c>
      <c r="D35" s="111" t="s">
        <v>59</v>
      </c>
      <c r="E35" s="111" t="s">
        <v>60</v>
      </c>
      <c r="F35" s="111" t="s">
        <v>48</v>
      </c>
      <c r="G35" s="111" t="s">
        <v>61</v>
      </c>
      <c r="H35" s="21" t="s">
        <v>62</v>
      </c>
      <c r="I35" s="21" t="s">
        <v>63</v>
      </c>
      <c r="K35" s="17"/>
      <c r="L35" s="17"/>
      <c r="M35" s="17"/>
      <c r="N35" s="17"/>
      <c r="O35" s="17"/>
      <c r="P35" s="39"/>
    </row>
    <row r="36" spans="1:16" ht="13" x14ac:dyDescent="0.3">
      <c r="A36" s="38"/>
      <c r="B36" s="241">
        <v>8</v>
      </c>
      <c r="C36" s="242">
        <f>COUNTIF('Win 8.1 Test Cases'!AA:AA,B36)</f>
        <v>0</v>
      </c>
      <c r="D36" s="243">
        <f>COUNTIFS('Win 8.1 Test Cases'!AA:AA,B36,'Win 8.1 Test Cases'!J:J,$D$35)</f>
        <v>0</v>
      </c>
      <c r="E36" s="243">
        <f>COUNTIFS('Win 8.1 Test Cases'!AA:AA,B36,'Win 8.1 Test Cases'!J:J,$E$35)</f>
        <v>0</v>
      </c>
      <c r="F36" s="243">
        <f>COUNTIFS('Win 8.1 Test Cases'!AA:AA,B36,'Win 8.1 Test Cases'!J:J,$F$35)</f>
        <v>0</v>
      </c>
      <c r="G36" s="244">
        <v>1500</v>
      </c>
      <c r="H36">
        <f t="shared" ref="H36:H43" si="2">(C36-F36)*(G36)</f>
        <v>0</v>
      </c>
      <c r="I36">
        <f t="shared" ref="I36:I43" si="3">D36*G36</f>
        <v>0</v>
      </c>
      <c r="J36" s="45">
        <f>D32+N32</f>
        <v>297</v>
      </c>
      <c r="K36" s="46" t="str">
        <f>"WARNING: THERE IS AT LEAST ONE TEST CASE WITH"</f>
        <v>WARNING: THERE IS AT LEAST ONE TEST CASE WITH</v>
      </c>
      <c r="P36" s="39"/>
    </row>
    <row r="37" spans="1:16" ht="13" x14ac:dyDescent="0.3">
      <c r="A37" s="38"/>
      <c r="B37" s="241">
        <v>7</v>
      </c>
      <c r="C37" s="242">
        <f>COUNTIF('Win 8.1 Test Cases'!AA:AA,B37)</f>
        <v>2</v>
      </c>
      <c r="D37" s="243">
        <f>COUNTIFS('Win 8.1 Test Cases'!AA:AA,B37,'Win 8.1 Test Cases'!J:J,$D$35)</f>
        <v>0</v>
      </c>
      <c r="E37" s="243">
        <f>COUNTIFS('Win 8.1 Test Cases'!AA:AA,B37,'Win 8.1 Test Cases'!J:J,$E$35)</f>
        <v>0</v>
      </c>
      <c r="F37" s="243">
        <f>COUNTIFS('Win 8.1 Test Cases'!AA:AA,B37,'Win 8.1 Test Cases'!J:J,$F$35)</f>
        <v>0</v>
      </c>
      <c r="G37" s="244">
        <v>750</v>
      </c>
      <c r="H37">
        <f t="shared" si="2"/>
        <v>1500</v>
      </c>
      <c r="I37">
        <f t="shared" si="3"/>
        <v>0</v>
      </c>
      <c r="K37" s="46" t="str">
        <f>"AN 'INFO' OR BLANK STATUS (SEE ABOVE)"</f>
        <v>AN 'INFO' OR BLANK STATUS (SEE ABOVE)</v>
      </c>
      <c r="P37" s="39"/>
    </row>
    <row r="38" spans="1:16" ht="13" x14ac:dyDescent="0.25">
      <c r="A38" s="38"/>
      <c r="B38" s="241">
        <v>6</v>
      </c>
      <c r="C38" s="242">
        <f>COUNTIF('Win 8.1 Test Cases'!AA:AA,B38)</f>
        <v>37</v>
      </c>
      <c r="D38" s="243">
        <f>COUNTIFS('Win 8.1 Test Cases'!AA:AA,B38,'Win 8.1 Test Cases'!J:J,$D$35)</f>
        <v>0</v>
      </c>
      <c r="E38" s="243">
        <f>COUNTIFS('Win 8.1 Test Cases'!AA:AA,B38,'Win 8.1 Test Cases'!J:J,$E$35)</f>
        <v>0</v>
      </c>
      <c r="F38" s="243">
        <f>COUNTIFS('Win 8.1 Test Cases'!AA:AA,B38,'Win 8.1 Test Cases'!J:J,$F$35)</f>
        <v>0</v>
      </c>
      <c r="G38" s="244">
        <v>100</v>
      </c>
      <c r="H38">
        <f t="shared" si="2"/>
        <v>3700</v>
      </c>
      <c r="I38">
        <f t="shared" si="3"/>
        <v>0</v>
      </c>
      <c r="P38" s="39"/>
    </row>
    <row r="39" spans="1:16" ht="13" x14ac:dyDescent="0.25">
      <c r="A39" s="38"/>
      <c r="B39" s="241">
        <v>5</v>
      </c>
      <c r="C39" s="242">
        <f>COUNTIF('Win 8.1 Test Cases'!AA:AA,B39)</f>
        <v>162</v>
      </c>
      <c r="D39" s="243">
        <f>COUNTIFS('Win 8.1 Test Cases'!AA:AA,B39,'Win 8.1 Test Cases'!J:J,$D$35)</f>
        <v>0</v>
      </c>
      <c r="E39" s="243">
        <f>COUNTIFS('Win 8.1 Test Cases'!AA:AA,B39,'Win 8.1 Test Cases'!J:J,$E$35)</f>
        <v>0</v>
      </c>
      <c r="F39" s="243">
        <f>COUNTIFS('Win 8.1 Test Cases'!AA:AA,B39,'Win 8.1 Test Cases'!J:J,$F$35)</f>
        <v>0</v>
      </c>
      <c r="G39" s="244">
        <v>50</v>
      </c>
      <c r="H39">
        <f t="shared" si="2"/>
        <v>8100</v>
      </c>
      <c r="I39">
        <f t="shared" si="3"/>
        <v>0</v>
      </c>
      <c r="P39" s="39"/>
    </row>
    <row r="40" spans="1:16" ht="13" x14ac:dyDescent="0.3">
      <c r="A40" s="38"/>
      <c r="B40" s="241">
        <v>4</v>
      </c>
      <c r="C40" s="242">
        <f>COUNTIF('Win 8.1 Test Cases'!AA:AA,B40)</f>
        <v>58</v>
      </c>
      <c r="D40" s="243">
        <f>COUNTIFS('Win 8.1 Test Cases'!AA:AA,B40,'Win 8.1 Test Cases'!J:J,$D$35)</f>
        <v>0</v>
      </c>
      <c r="E40" s="243">
        <f>COUNTIFS('Win 8.1 Test Cases'!AA:AA,B40,'Win 8.1 Test Cases'!J:J,$E$35)</f>
        <v>0</v>
      </c>
      <c r="F40" s="243">
        <f>COUNTIFS('Win 8.1 Test Cases'!AA:AA,B40,'Win 8.1 Test Cases'!J:J,$F$35)</f>
        <v>0</v>
      </c>
      <c r="G40" s="244">
        <v>10</v>
      </c>
      <c r="H40">
        <f t="shared" si="2"/>
        <v>580</v>
      </c>
      <c r="I40">
        <f t="shared" si="3"/>
        <v>0</v>
      </c>
      <c r="J40" s="45">
        <f>SUMPRODUCT(--ISERROR('Win 8.1 Test Cases'!AA3:AA312))</f>
        <v>5</v>
      </c>
      <c r="K40" s="46" t="str">
        <f>"WARNING: THERE IS AT LEAST ONE TEST CASE WITH"</f>
        <v>WARNING: THERE IS AT LEAST ONE TEST CASE WITH</v>
      </c>
      <c r="P40" s="39"/>
    </row>
    <row r="41" spans="1:16" ht="13" x14ac:dyDescent="0.3">
      <c r="A41" s="38"/>
      <c r="B41" s="241">
        <v>3</v>
      </c>
      <c r="C41" s="242">
        <f>COUNTIF('Win 8.1 Test Cases'!AA:AA,B41)</f>
        <v>22</v>
      </c>
      <c r="D41" s="243">
        <f>COUNTIFS('Win 8.1 Test Cases'!AA:AA,B41,'Win 8.1 Test Cases'!J:J,$D$35)</f>
        <v>0</v>
      </c>
      <c r="E41" s="243">
        <f>COUNTIFS('Win 8.1 Test Cases'!AA:AA,B41,'Win 8.1 Test Cases'!J:J,$E$35)</f>
        <v>0</v>
      </c>
      <c r="F41" s="243">
        <f>COUNTIFS('Win 8.1 Test Cases'!AA:AA,B41,'Win 8.1 Test Cases'!J:J,$F$35)</f>
        <v>0</v>
      </c>
      <c r="G41" s="244">
        <v>5</v>
      </c>
      <c r="H41">
        <f t="shared" si="2"/>
        <v>110</v>
      </c>
      <c r="I41">
        <f t="shared" si="3"/>
        <v>0</v>
      </c>
      <c r="K41" s="46" t="str">
        <f>"MULTIPLE OR INVALID ISSUE CODES"</f>
        <v>MULTIPLE OR INVALID ISSUE CODES</v>
      </c>
      <c r="P41" s="39"/>
    </row>
    <row r="42" spans="1:16" ht="13" x14ac:dyDescent="0.25">
      <c r="A42" s="38"/>
      <c r="B42" s="241">
        <v>2</v>
      </c>
      <c r="C42" s="242">
        <f>COUNTIF('Win 8.1 Test Cases'!AA:AA,B42)</f>
        <v>8</v>
      </c>
      <c r="D42" s="243">
        <f>COUNTIFS('Win 8.1 Test Cases'!AA:AA,B42,'Win 8.1 Test Cases'!J:J,$D$35)</f>
        <v>0</v>
      </c>
      <c r="E42" s="243">
        <f>COUNTIFS('Win 8.1 Test Cases'!AA:AA,B42,'Win 8.1 Test Cases'!J:J,$E$35)</f>
        <v>0</v>
      </c>
      <c r="F42" s="243">
        <f>COUNTIFS('Win 8.1 Test Cases'!AA:AA,B42,'Win 8.1 Test Cases'!J:J,$F$35)</f>
        <v>0</v>
      </c>
      <c r="G42" s="244">
        <v>2</v>
      </c>
      <c r="H42">
        <f t="shared" si="2"/>
        <v>16</v>
      </c>
      <c r="I42">
        <f t="shared" si="3"/>
        <v>0</v>
      </c>
      <c r="P42" s="39"/>
    </row>
    <row r="43" spans="1:16" ht="12.75" customHeight="1" x14ac:dyDescent="0.25">
      <c r="A43" s="38"/>
      <c r="B43" s="241">
        <v>1</v>
      </c>
      <c r="C43" s="242">
        <f>COUNTIF('Win 8.1 Test Cases'!AA:AA,B43)</f>
        <v>3</v>
      </c>
      <c r="D43" s="243">
        <f>COUNTIFS('Win 8.1 Test Cases'!AA:AA,B43,'Win 8.1 Test Cases'!J:J,$D$35)</f>
        <v>0</v>
      </c>
      <c r="E43" s="243">
        <f>COUNTIFS('Win 8.1 Test Cases'!AA:AA,B43,'Win 8.1 Test Cases'!J:J,$E$35)</f>
        <v>0</v>
      </c>
      <c r="F43" s="243">
        <f>COUNTIFS('Win 8.1 Test Cases'!AA:AA,B43,'Win 8.1 Test Cases'!J:J,$F$35)</f>
        <v>0</v>
      </c>
      <c r="G43" s="244">
        <v>1</v>
      </c>
      <c r="H43">
        <f t="shared" si="2"/>
        <v>3</v>
      </c>
      <c r="I43">
        <f t="shared" si="3"/>
        <v>0</v>
      </c>
      <c r="P43" s="39"/>
    </row>
    <row r="44" spans="1:16" ht="12.75" hidden="1" customHeight="1" x14ac:dyDescent="0.3">
      <c r="A44" s="38"/>
      <c r="B44" s="245" t="s">
        <v>64</v>
      </c>
      <c r="C44" s="246"/>
      <c r="D44" s="247">
        <f>SUM(I36:I43)/SUM(H36:H43)*100</f>
        <v>0</v>
      </c>
      <c r="P44" s="39"/>
    </row>
    <row r="45" spans="1:16" ht="12.75" customHeight="1" x14ac:dyDescent="0.25">
      <c r="A45" s="112"/>
      <c r="B45" s="113"/>
      <c r="C45" s="113"/>
      <c r="D45" s="113"/>
      <c r="E45" s="113"/>
      <c r="F45" s="113"/>
      <c r="G45" s="113"/>
      <c r="H45" s="113"/>
      <c r="I45" s="113"/>
      <c r="J45" s="113"/>
      <c r="K45" s="113"/>
      <c r="L45" s="113"/>
      <c r="M45" s="113"/>
      <c r="N45" s="113"/>
      <c r="O45" s="113"/>
      <c r="P45" s="103"/>
    </row>
  </sheetData>
  <mergeCells count="2">
    <mergeCell ref="A11:A12"/>
    <mergeCell ref="A30:A31"/>
  </mergeCells>
  <conditionalFormatting sqref="D13">
    <cfRule type="cellIs" dxfId="221" priority="14" stopIfTrue="1" operator="greaterThan">
      <formula>0</formula>
    </cfRule>
  </conditionalFormatting>
  <conditionalFormatting sqref="D32">
    <cfRule type="cellIs" dxfId="220" priority="13" stopIfTrue="1" operator="greaterThan">
      <formula>0</formula>
    </cfRule>
  </conditionalFormatting>
  <conditionalFormatting sqref="N13">
    <cfRule type="cellIs" dxfId="219" priority="11" stopIfTrue="1" operator="greaterThan">
      <formula>0</formula>
    </cfRule>
    <cfRule type="cellIs" dxfId="218" priority="12" stopIfTrue="1" operator="lessThan">
      <formula>0</formula>
    </cfRule>
  </conditionalFormatting>
  <conditionalFormatting sqref="K17:K18">
    <cfRule type="expression" dxfId="217" priority="7" stopIfTrue="1">
      <formula>$J$17=0</formula>
    </cfRule>
  </conditionalFormatting>
  <conditionalFormatting sqref="K21">
    <cfRule type="expression" dxfId="216" priority="8" stopIfTrue="1">
      <formula>$J$21=0</formula>
    </cfRule>
  </conditionalFormatting>
  <conditionalFormatting sqref="K36:K37">
    <cfRule type="expression" dxfId="215" priority="5" stopIfTrue="1">
      <formula>$J$36=0</formula>
    </cfRule>
  </conditionalFormatting>
  <conditionalFormatting sqref="K40">
    <cfRule type="expression" dxfId="214" priority="6" stopIfTrue="1">
      <formula>$J$40=0</formula>
    </cfRule>
  </conditionalFormatting>
  <conditionalFormatting sqref="K22">
    <cfRule type="expression" dxfId="213" priority="4" stopIfTrue="1">
      <formula>$J$21=0</formula>
    </cfRule>
  </conditionalFormatting>
  <conditionalFormatting sqref="K41">
    <cfRule type="expression" dxfId="212" priority="3" stopIfTrue="1">
      <formula>$J$40=0</formula>
    </cfRule>
  </conditionalFormatting>
  <conditionalFormatting sqref="N32">
    <cfRule type="cellIs" dxfId="211" priority="1" stopIfTrue="1" operator="greaterThan">
      <formula>0</formula>
    </cfRule>
    <cfRule type="cellIs" dxfId="210" priority="2" stopIfTrue="1" operator="lessThan">
      <formula>0</formula>
    </cfRule>
  </conditionalFormatting>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1"/>
  <sheetViews>
    <sheetView showGridLines="0" zoomScale="80" zoomScaleNormal="80" zoomScalePageLayoutView="80" workbookViewId="0">
      <pane ySplit="1" topLeftCell="A2" activePane="bottomLeft" state="frozen"/>
      <selection pane="bottomLeft" activeCell="U28" sqref="U28"/>
    </sheetView>
  </sheetViews>
  <sheetFormatPr defaultColWidth="18.7265625" defaultRowHeight="12.75" customHeight="1" x14ac:dyDescent="0.25"/>
  <cols>
    <col min="1" max="13" width="9.26953125" customWidth="1"/>
    <col min="14" max="14" width="12.7265625" customWidth="1"/>
  </cols>
  <sheetData>
    <row r="1" spans="1:14" ht="13" x14ac:dyDescent="0.3">
      <c r="A1" s="250" t="s">
        <v>68</v>
      </c>
      <c r="B1" s="251"/>
      <c r="C1" s="251"/>
      <c r="D1" s="251"/>
      <c r="E1" s="251"/>
      <c r="F1" s="251"/>
      <c r="G1" s="251"/>
      <c r="H1" s="251"/>
      <c r="I1" s="251"/>
      <c r="J1" s="251"/>
      <c r="K1" s="251"/>
      <c r="L1" s="251"/>
      <c r="M1" s="251"/>
      <c r="N1" s="252"/>
    </row>
    <row r="2" spans="1:14" ht="12.75" customHeight="1" x14ac:dyDescent="0.25">
      <c r="A2" s="253" t="s">
        <v>69</v>
      </c>
      <c r="B2" s="254"/>
      <c r="C2" s="254"/>
      <c r="D2" s="254"/>
      <c r="E2" s="254"/>
      <c r="F2" s="254"/>
      <c r="G2" s="254"/>
      <c r="H2" s="254"/>
      <c r="I2" s="254"/>
      <c r="J2" s="254"/>
      <c r="K2" s="254"/>
      <c r="L2" s="254"/>
      <c r="M2" s="254"/>
      <c r="N2" s="255"/>
    </row>
    <row r="3" spans="1:14" s="7" customFormat="1" ht="12.75" customHeight="1" x14ac:dyDescent="0.25">
      <c r="A3" s="293" t="s">
        <v>70</v>
      </c>
      <c r="B3" s="294"/>
      <c r="C3" s="294"/>
      <c r="D3" s="294"/>
      <c r="E3" s="294"/>
      <c r="F3" s="294"/>
      <c r="G3" s="294"/>
      <c r="H3" s="294"/>
      <c r="I3" s="294"/>
      <c r="J3" s="294"/>
      <c r="K3" s="294"/>
      <c r="L3" s="294"/>
      <c r="M3" s="294"/>
      <c r="N3" s="295"/>
    </row>
    <row r="4" spans="1:14" s="7" customFormat="1" ht="12.5" x14ac:dyDescent="0.25">
      <c r="A4" s="296"/>
      <c r="B4" s="297"/>
      <c r="C4" s="297"/>
      <c r="D4" s="297"/>
      <c r="E4" s="297"/>
      <c r="F4" s="297"/>
      <c r="G4" s="297"/>
      <c r="H4" s="297"/>
      <c r="I4" s="297"/>
      <c r="J4" s="297"/>
      <c r="K4" s="297"/>
      <c r="L4" s="297"/>
      <c r="M4" s="297"/>
      <c r="N4" s="298"/>
    </row>
    <row r="5" spans="1:14" s="7" customFormat="1" ht="12.5" x14ac:dyDescent="0.25">
      <c r="A5" s="296"/>
      <c r="B5" s="297"/>
      <c r="C5" s="297"/>
      <c r="D5" s="297"/>
      <c r="E5" s="297"/>
      <c r="F5" s="297"/>
      <c r="G5" s="297"/>
      <c r="H5" s="297"/>
      <c r="I5" s="297"/>
      <c r="J5" s="297"/>
      <c r="K5" s="297"/>
      <c r="L5" s="297"/>
      <c r="M5" s="297"/>
      <c r="N5" s="298"/>
    </row>
    <row r="6" spans="1:14" s="7" customFormat="1" ht="12.5" x14ac:dyDescent="0.25">
      <c r="A6" s="296"/>
      <c r="B6" s="297"/>
      <c r="C6" s="297"/>
      <c r="D6" s="297"/>
      <c r="E6" s="297"/>
      <c r="F6" s="297"/>
      <c r="G6" s="297"/>
      <c r="H6" s="297"/>
      <c r="I6" s="297"/>
      <c r="J6" s="297"/>
      <c r="K6" s="297"/>
      <c r="L6" s="297"/>
      <c r="M6" s="297"/>
      <c r="N6" s="298"/>
    </row>
    <row r="7" spans="1:14" s="7" customFormat="1" ht="12.5" x14ac:dyDescent="0.25">
      <c r="A7" s="296"/>
      <c r="B7" s="297"/>
      <c r="C7" s="297"/>
      <c r="D7" s="297"/>
      <c r="E7" s="297"/>
      <c r="F7" s="297"/>
      <c r="G7" s="297"/>
      <c r="H7" s="297"/>
      <c r="I7" s="297"/>
      <c r="J7" s="297"/>
      <c r="K7" s="297"/>
      <c r="L7" s="297"/>
      <c r="M7" s="297"/>
      <c r="N7" s="298"/>
    </row>
    <row r="8" spans="1:14" s="7" customFormat="1" ht="12.5" x14ac:dyDescent="0.25">
      <c r="A8" s="296"/>
      <c r="B8" s="297"/>
      <c r="C8" s="297"/>
      <c r="D8" s="297"/>
      <c r="E8" s="297"/>
      <c r="F8" s="297"/>
      <c r="G8" s="297"/>
      <c r="H8" s="297"/>
      <c r="I8" s="297"/>
      <c r="J8" s="297"/>
      <c r="K8" s="297"/>
      <c r="L8" s="297"/>
      <c r="M8" s="297"/>
      <c r="N8" s="298"/>
    </row>
    <row r="9" spans="1:14" s="7" customFormat="1" ht="12.5" x14ac:dyDescent="0.25">
      <c r="A9" s="296"/>
      <c r="B9" s="297"/>
      <c r="C9" s="297"/>
      <c r="D9" s="297"/>
      <c r="E9" s="297"/>
      <c r="F9" s="297"/>
      <c r="G9" s="297"/>
      <c r="H9" s="297"/>
      <c r="I9" s="297"/>
      <c r="J9" s="297"/>
      <c r="K9" s="297"/>
      <c r="L9" s="297"/>
      <c r="M9" s="297"/>
      <c r="N9" s="298"/>
    </row>
    <row r="10" spans="1:14" ht="12.5" x14ac:dyDescent="0.25">
      <c r="A10" s="115"/>
      <c r="B10" s="116"/>
      <c r="C10" s="116"/>
      <c r="D10" s="116"/>
      <c r="E10" s="116"/>
      <c r="F10" s="116"/>
      <c r="G10" s="116"/>
      <c r="H10" s="116"/>
      <c r="I10" s="116"/>
      <c r="J10" s="116"/>
      <c r="K10" s="116"/>
      <c r="L10" s="116"/>
      <c r="M10" s="116"/>
      <c r="N10" s="74"/>
    </row>
    <row r="12" spans="1:14" s="27" customFormat="1" ht="12.75" customHeight="1" x14ac:dyDescent="0.25">
      <c r="A12" s="253" t="s">
        <v>71</v>
      </c>
      <c r="B12" s="254"/>
      <c r="C12" s="254"/>
      <c r="D12" s="254"/>
      <c r="E12" s="254"/>
      <c r="F12" s="254"/>
      <c r="G12" s="254"/>
      <c r="H12" s="254"/>
      <c r="I12" s="254"/>
      <c r="J12" s="254"/>
      <c r="K12" s="254"/>
      <c r="L12" s="254"/>
      <c r="M12" s="254"/>
      <c r="N12" s="255"/>
    </row>
    <row r="13" spans="1:14" s="27" customFormat="1" ht="12.75" customHeight="1" x14ac:dyDescent="0.25">
      <c r="A13" s="256" t="s">
        <v>72</v>
      </c>
      <c r="B13" s="257"/>
      <c r="C13" s="258"/>
      <c r="D13" s="259" t="s">
        <v>73</v>
      </c>
      <c r="E13" s="260"/>
      <c r="F13" s="260"/>
      <c r="G13" s="260"/>
      <c r="H13" s="260"/>
      <c r="I13" s="260"/>
      <c r="J13" s="260"/>
      <c r="K13" s="260"/>
      <c r="L13" s="260"/>
      <c r="M13" s="260"/>
      <c r="N13" s="261"/>
    </row>
    <row r="14" spans="1:14" s="27" customFormat="1" ht="13" x14ac:dyDescent="0.25">
      <c r="A14" s="117"/>
      <c r="B14" s="118"/>
      <c r="C14" s="75"/>
      <c r="D14" s="119" t="s">
        <v>74</v>
      </c>
      <c r="E14" s="120"/>
      <c r="F14" s="120"/>
      <c r="G14" s="120"/>
      <c r="H14" s="120"/>
      <c r="I14" s="120"/>
      <c r="J14" s="120"/>
      <c r="K14" s="120"/>
      <c r="L14" s="120"/>
      <c r="M14" s="120"/>
      <c r="N14" s="76"/>
    </row>
    <row r="15" spans="1:14" s="27" customFormat="1" ht="12.75" customHeight="1" x14ac:dyDescent="0.25">
      <c r="A15" s="262" t="s">
        <v>75</v>
      </c>
      <c r="B15" s="263"/>
      <c r="C15" s="264"/>
      <c r="D15" s="265" t="s">
        <v>76</v>
      </c>
      <c r="E15" s="266"/>
      <c r="F15" s="266"/>
      <c r="G15" s="266"/>
      <c r="H15" s="266"/>
      <c r="I15" s="266"/>
      <c r="J15" s="266"/>
      <c r="K15" s="266"/>
      <c r="L15" s="266"/>
      <c r="M15" s="266"/>
      <c r="N15" s="267"/>
    </row>
    <row r="16" spans="1:14" ht="12.75" customHeight="1" x14ac:dyDescent="0.25">
      <c r="A16" s="256" t="s">
        <v>77</v>
      </c>
      <c r="B16" s="257"/>
      <c r="C16" s="258"/>
      <c r="D16" s="259" t="s">
        <v>78</v>
      </c>
      <c r="E16" s="260"/>
      <c r="F16" s="260"/>
      <c r="G16" s="260"/>
      <c r="H16" s="260"/>
      <c r="I16" s="260"/>
      <c r="J16" s="260"/>
      <c r="K16" s="260"/>
      <c r="L16" s="260"/>
      <c r="M16" s="260"/>
      <c r="N16" s="261"/>
    </row>
    <row r="17" spans="1:14" s="27" customFormat="1" ht="12.75" customHeight="1" x14ac:dyDescent="0.25">
      <c r="A17" s="256" t="s">
        <v>79</v>
      </c>
      <c r="B17" s="257"/>
      <c r="C17" s="258"/>
      <c r="D17" s="311" t="s">
        <v>80</v>
      </c>
      <c r="E17" s="312"/>
      <c r="F17" s="312"/>
      <c r="G17" s="312"/>
      <c r="H17" s="312"/>
      <c r="I17" s="312"/>
      <c r="J17" s="312"/>
      <c r="K17" s="312"/>
      <c r="L17" s="312"/>
      <c r="M17" s="312"/>
      <c r="N17" s="313"/>
    </row>
    <row r="18" spans="1:14" s="27" customFormat="1" ht="13" x14ac:dyDescent="0.25">
      <c r="A18" s="8"/>
      <c r="B18" s="9"/>
      <c r="C18" s="28"/>
      <c r="D18" s="314"/>
      <c r="E18" s="315"/>
      <c r="F18" s="315"/>
      <c r="G18" s="315"/>
      <c r="H18" s="315"/>
      <c r="I18" s="315"/>
      <c r="J18" s="315"/>
      <c r="K18" s="315"/>
      <c r="L18" s="315"/>
      <c r="M18" s="315"/>
      <c r="N18" s="316"/>
    </row>
    <row r="19" spans="1:14" s="27" customFormat="1" ht="12.75" customHeight="1" x14ac:dyDescent="0.25">
      <c r="A19" s="268" t="s">
        <v>81</v>
      </c>
      <c r="B19" s="269"/>
      <c r="C19" s="270"/>
      <c r="D19" s="271" t="s">
        <v>82</v>
      </c>
      <c r="E19" s="272"/>
      <c r="F19" s="272"/>
      <c r="G19" s="272"/>
      <c r="H19" s="272"/>
      <c r="I19" s="272"/>
      <c r="J19" s="272"/>
      <c r="K19" s="272"/>
      <c r="L19" s="272"/>
      <c r="M19" s="272"/>
      <c r="N19" s="273"/>
    </row>
    <row r="20" spans="1:14" ht="12.75" customHeight="1" x14ac:dyDescent="0.25">
      <c r="A20" s="8" t="s">
        <v>83</v>
      </c>
      <c r="B20" s="9"/>
      <c r="C20" s="28"/>
      <c r="D20" s="29" t="s">
        <v>84</v>
      </c>
      <c r="E20" s="30"/>
      <c r="F20" s="30"/>
      <c r="G20" s="30"/>
      <c r="H20" s="30"/>
      <c r="I20" s="30"/>
      <c r="J20" s="30"/>
      <c r="K20" s="30"/>
      <c r="L20" s="30"/>
      <c r="M20" s="30"/>
      <c r="N20" s="31"/>
    </row>
    <row r="21" spans="1:14" ht="13" x14ac:dyDescent="0.25">
      <c r="A21" s="117"/>
      <c r="B21" s="118"/>
      <c r="C21" s="75"/>
      <c r="D21" s="119" t="s">
        <v>85</v>
      </c>
      <c r="E21" s="120"/>
      <c r="F21" s="120"/>
      <c r="G21" s="120"/>
      <c r="H21" s="120"/>
      <c r="I21" s="120"/>
      <c r="J21" s="120"/>
      <c r="K21" s="120"/>
      <c r="L21" s="120"/>
      <c r="M21" s="120"/>
      <c r="N21" s="76"/>
    </row>
    <row r="22" spans="1:14" ht="12.75" customHeight="1" x14ac:dyDescent="0.25">
      <c r="A22" s="256" t="s">
        <v>86</v>
      </c>
      <c r="B22" s="257"/>
      <c r="C22" s="258"/>
      <c r="D22" s="259" t="s">
        <v>87</v>
      </c>
      <c r="E22" s="260"/>
      <c r="F22" s="260"/>
      <c r="G22" s="260"/>
      <c r="H22" s="260"/>
      <c r="I22" s="260"/>
      <c r="J22" s="260"/>
      <c r="K22" s="260"/>
      <c r="L22" s="260"/>
      <c r="M22" s="260"/>
      <c r="N22" s="261"/>
    </row>
    <row r="23" spans="1:14" ht="13" x14ac:dyDescent="0.25">
      <c r="A23" s="117"/>
      <c r="B23" s="118"/>
      <c r="C23" s="75"/>
      <c r="D23" s="119" t="s">
        <v>88</v>
      </c>
      <c r="E23" s="120"/>
      <c r="F23" s="120"/>
      <c r="G23" s="120"/>
      <c r="H23" s="120"/>
      <c r="I23" s="120"/>
      <c r="J23" s="120"/>
      <c r="K23" s="120"/>
      <c r="L23" s="120"/>
      <c r="M23" s="120"/>
      <c r="N23" s="76"/>
    </row>
    <row r="24" spans="1:14" ht="12.75" customHeight="1" x14ac:dyDescent="0.25">
      <c r="A24" s="262" t="s">
        <v>89</v>
      </c>
      <c r="B24" s="263"/>
      <c r="C24" s="264"/>
      <c r="D24" s="265" t="s">
        <v>90</v>
      </c>
      <c r="E24" s="266"/>
      <c r="F24" s="266"/>
      <c r="G24" s="266"/>
      <c r="H24" s="266"/>
      <c r="I24" s="266"/>
      <c r="J24" s="266"/>
      <c r="K24" s="266"/>
      <c r="L24" s="266"/>
      <c r="M24" s="266"/>
      <c r="N24" s="267"/>
    </row>
    <row r="25" spans="1:14" ht="12.75" customHeight="1" x14ac:dyDescent="0.25">
      <c r="A25" s="256" t="s">
        <v>91</v>
      </c>
      <c r="B25" s="257"/>
      <c r="C25" s="258"/>
      <c r="D25" s="259" t="s">
        <v>92</v>
      </c>
      <c r="E25" s="260"/>
      <c r="F25" s="260"/>
      <c r="G25" s="260"/>
      <c r="H25" s="260"/>
      <c r="I25" s="260"/>
      <c r="J25" s="260"/>
      <c r="K25" s="260"/>
      <c r="L25" s="260"/>
      <c r="M25" s="260"/>
      <c r="N25" s="261"/>
    </row>
    <row r="26" spans="1:14" ht="13" x14ac:dyDescent="0.25">
      <c r="A26" s="117"/>
      <c r="B26" s="118"/>
      <c r="C26" s="75"/>
      <c r="D26" s="119" t="s">
        <v>93</v>
      </c>
      <c r="E26" s="120"/>
      <c r="F26" s="120"/>
      <c r="G26" s="120"/>
      <c r="H26" s="120"/>
      <c r="I26" s="120"/>
      <c r="J26" s="120"/>
      <c r="K26" s="120"/>
      <c r="L26" s="120"/>
      <c r="M26" s="120"/>
      <c r="N26" s="76"/>
    </row>
    <row r="27" spans="1:14" ht="12.75" customHeight="1" x14ac:dyDescent="0.25">
      <c r="A27" s="256" t="s">
        <v>94</v>
      </c>
      <c r="B27" s="257"/>
      <c r="C27" s="258"/>
      <c r="D27" s="259" t="s">
        <v>95</v>
      </c>
      <c r="E27" s="260"/>
      <c r="F27" s="260"/>
      <c r="G27" s="260"/>
      <c r="H27" s="260"/>
      <c r="I27" s="260"/>
      <c r="J27" s="260"/>
      <c r="K27" s="260"/>
      <c r="L27" s="260"/>
      <c r="M27" s="260"/>
      <c r="N27" s="261"/>
    </row>
    <row r="28" spans="1:14" ht="13" x14ac:dyDescent="0.25">
      <c r="A28" s="8"/>
      <c r="B28" s="9"/>
      <c r="C28" s="28"/>
      <c r="D28" s="29" t="s">
        <v>96</v>
      </c>
      <c r="E28" s="30"/>
      <c r="F28" s="30"/>
      <c r="G28" s="30"/>
      <c r="H28" s="30"/>
      <c r="I28" s="30"/>
      <c r="J28" s="30"/>
      <c r="K28" s="30"/>
      <c r="L28" s="30"/>
      <c r="M28" s="30"/>
      <c r="N28" s="31"/>
    </row>
    <row r="29" spans="1:14" ht="13" x14ac:dyDescent="0.25">
      <c r="A29" s="8"/>
      <c r="B29" s="9"/>
      <c r="C29" s="28"/>
      <c r="D29" s="29" t="s">
        <v>97</v>
      </c>
      <c r="E29" s="30"/>
      <c r="F29" s="30"/>
      <c r="G29" s="30"/>
      <c r="H29" s="30"/>
      <c r="I29" s="30"/>
      <c r="J29" s="30"/>
      <c r="K29" s="30"/>
      <c r="L29" s="30"/>
      <c r="M29" s="30"/>
      <c r="N29" s="31"/>
    </row>
    <row r="30" spans="1:14" ht="13" x14ac:dyDescent="0.25">
      <c r="A30" s="8"/>
      <c r="B30" s="9"/>
      <c r="C30" s="28"/>
      <c r="D30" s="29" t="s">
        <v>98</v>
      </c>
      <c r="E30" s="30"/>
      <c r="F30" s="30"/>
      <c r="G30" s="30"/>
      <c r="H30" s="30"/>
      <c r="I30" s="30"/>
      <c r="J30" s="30"/>
      <c r="K30" s="30"/>
      <c r="L30" s="30"/>
      <c r="M30" s="30"/>
      <c r="N30" s="31"/>
    </row>
    <row r="31" spans="1:14" ht="13" x14ac:dyDescent="0.25">
      <c r="A31" s="117"/>
      <c r="B31" s="118"/>
      <c r="C31" s="75"/>
      <c r="D31" s="119" t="s">
        <v>99</v>
      </c>
      <c r="E31" s="120"/>
      <c r="F31" s="120"/>
      <c r="G31" s="120"/>
      <c r="H31" s="120"/>
      <c r="I31" s="120"/>
      <c r="J31" s="120"/>
      <c r="K31" s="120"/>
      <c r="L31" s="120"/>
      <c r="M31" s="120"/>
      <c r="N31" s="76"/>
    </row>
    <row r="32" spans="1:14" ht="12.75" customHeight="1" x14ac:dyDescent="0.25">
      <c r="A32" s="256" t="s">
        <v>100</v>
      </c>
      <c r="B32" s="257"/>
      <c r="C32" s="258"/>
      <c r="D32" s="259" t="s">
        <v>101</v>
      </c>
      <c r="E32" s="260"/>
      <c r="F32" s="260"/>
      <c r="G32" s="260"/>
      <c r="H32" s="260"/>
      <c r="I32" s="260"/>
      <c r="J32" s="260"/>
      <c r="K32" s="260"/>
      <c r="L32" s="260"/>
      <c r="M32" s="260"/>
      <c r="N32" s="261"/>
    </row>
    <row r="33" spans="1:14" ht="13" x14ac:dyDescent="0.25">
      <c r="A33" s="117"/>
      <c r="B33" s="118"/>
      <c r="C33" s="75"/>
      <c r="D33" s="119" t="s">
        <v>102</v>
      </c>
      <c r="E33" s="120"/>
      <c r="F33" s="120"/>
      <c r="G33" s="120"/>
      <c r="H33" s="120"/>
      <c r="I33" s="120"/>
      <c r="J33" s="120"/>
      <c r="K33" s="120"/>
      <c r="L33" s="120"/>
      <c r="M33" s="120"/>
      <c r="N33" s="76"/>
    </row>
    <row r="34" spans="1:14" ht="13" x14ac:dyDescent="0.25">
      <c r="A34" s="274" t="s">
        <v>103</v>
      </c>
      <c r="B34" s="275"/>
      <c r="C34" s="276"/>
      <c r="D34" s="299" t="s">
        <v>104</v>
      </c>
      <c r="E34" s="300"/>
      <c r="F34" s="300"/>
      <c r="G34" s="300"/>
      <c r="H34" s="300"/>
      <c r="I34" s="300"/>
      <c r="J34" s="300"/>
      <c r="K34" s="300"/>
      <c r="L34" s="300"/>
      <c r="M34" s="300"/>
      <c r="N34" s="301"/>
    </row>
    <row r="35" spans="1:14" ht="13" x14ac:dyDescent="0.25">
      <c r="A35" s="24"/>
      <c r="B35" s="9"/>
      <c r="C35" s="121"/>
      <c r="D35" s="317"/>
      <c r="E35" s="318"/>
      <c r="F35" s="318"/>
      <c r="G35" s="318"/>
      <c r="H35" s="318"/>
      <c r="I35" s="318"/>
      <c r="J35" s="318"/>
      <c r="K35" s="318"/>
      <c r="L35" s="318"/>
      <c r="M35" s="318"/>
      <c r="N35" s="319"/>
    </row>
    <row r="36" spans="1:14" ht="12.75" customHeight="1" x14ac:dyDescent="0.25">
      <c r="A36" s="277" t="s">
        <v>105</v>
      </c>
      <c r="B36" s="269"/>
      <c r="C36" s="278"/>
      <c r="D36" s="265" t="s">
        <v>106</v>
      </c>
      <c r="E36" s="266"/>
      <c r="F36" s="266"/>
      <c r="G36" s="266"/>
      <c r="H36" s="266"/>
      <c r="I36" s="266"/>
      <c r="J36" s="266"/>
      <c r="K36" s="266"/>
      <c r="L36" s="266"/>
      <c r="M36" s="266"/>
      <c r="N36" s="267"/>
    </row>
    <row r="37" spans="1:14" ht="12.75" customHeight="1" x14ac:dyDescent="0.25">
      <c r="A37" s="268" t="s">
        <v>107</v>
      </c>
      <c r="B37" s="269"/>
      <c r="C37" s="278"/>
      <c r="D37" s="265" t="s">
        <v>108</v>
      </c>
      <c r="E37" s="266"/>
      <c r="F37" s="266"/>
      <c r="G37" s="266"/>
      <c r="H37" s="266"/>
      <c r="I37" s="266"/>
      <c r="J37" s="266"/>
      <c r="K37" s="266"/>
      <c r="L37" s="266"/>
      <c r="M37" s="266"/>
      <c r="N37" s="267"/>
    </row>
    <row r="38" spans="1:14" ht="12.75" customHeight="1" x14ac:dyDescent="0.25">
      <c r="A38" s="320" t="s">
        <v>109</v>
      </c>
      <c r="B38" s="321"/>
      <c r="C38" s="322"/>
      <c r="D38" s="299" t="s">
        <v>110</v>
      </c>
      <c r="E38" s="300"/>
      <c r="F38" s="300"/>
      <c r="G38" s="300"/>
      <c r="H38" s="300"/>
      <c r="I38" s="300"/>
      <c r="J38" s="300"/>
      <c r="K38" s="300"/>
      <c r="L38" s="300"/>
      <c r="M38" s="300"/>
      <c r="N38" s="301"/>
    </row>
    <row r="39" spans="1:14" ht="12.75" customHeight="1" x14ac:dyDescent="0.25">
      <c r="A39" s="323"/>
      <c r="B39" s="324"/>
      <c r="C39" s="325"/>
      <c r="D39" s="302"/>
      <c r="E39" s="303"/>
      <c r="F39" s="303"/>
      <c r="G39" s="303"/>
      <c r="H39" s="303"/>
      <c r="I39" s="303"/>
      <c r="J39" s="303"/>
      <c r="K39" s="303"/>
      <c r="L39" s="303"/>
      <c r="M39" s="303"/>
      <c r="N39" s="304"/>
    </row>
    <row r="40" spans="1:14" ht="12.75" customHeight="1" x14ac:dyDescent="0.25">
      <c r="A40" s="320" t="s">
        <v>111</v>
      </c>
      <c r="B40" s="321"/>
      <c r="C40" s="322"/>
      <c r="D40" s="299" t="s">
        <v>112</v>
      </c>
      <c r="E40" s="300"/>
      <c r="F40" s="300"/>
      <c r="G40" s="300"/>
      <c r="H40" s="300"/>
      <c r="I40" s="300"/>
      <c r="J40" s="300"/>
      <c r="K40" s="300"/>
      <c r="L40" s="300"/>
      <c r="M40" s="300"/>
      <c r="N40" s="301"/>
    </row>
    <row r="41" spans="1:14" ht="12.75" customHeight="1" x14ac:dyDescent="0.25">
      <c r="A41" s="323"/>
      <c r="B41" s="324"/>
      <c r="C41" s="325"/>
      <c r="D41" s="302"/>
      <c r="E41" s="303"/>
      <c r="F41" s="303"/>
      <c r="G41" s="303"/>
      <c r="H41" s="303"/>
      <c r="I41" s="303"/>
      <c r="J41" s="303"/>
      <c r="K41" s="303"/>
      <c r="L41" s="303"/>
      <c r="M41" s="303"/>
      <c r="N41" s="304"/>
    </row>
    <row r="42" spans="1:14" ht="13" x14ac:dyDescent="0.25">
      <c r="A42" s="274" t="s">
        <v>113</v>
      </c>
      <c r="B42" s="275"/>
      <c r="C42" s="276"/>
      <c r="D42" s="305" t="s">
        <v>114</v>
      </c>
      <c r="E42" s="306"/>
      <c r="F42" s="306"/>
      <c r="G42" s="306"/>
      <c r="H42" s="306"/>
      <c r="I42" s="306"/>
      <c r="J42" s="306"/>
      <c r="K42" s="306"/>
      <c r="L42" s="306"/>
      <c r="M42" s="306"/>
      <c r="N42" s="307"/>
    </row>
    <row r="43" spans="1:14" ht="12.75" customHeight="1" x14ac:dyDescent="0.25">
      <c r="A43" s="122"/>
      <c r="B43" s="123"/>
      <c r="C43" s="124"/>
      <c r="D43" s="308"/>
      <c r="E43" s="309"/>
      <c r="F43" s="309"/>
      <c r="G43" s="309"/>
      <c r="H43" s="309"/>
      <c r="I43" s="309"/>
      <c r="J43" s="309"/>
      <c r="K43" s="309"/>
      <c r="L43" s="309"/>
      <c r="M43" s="309"/>
      <c r="N43" s="310"/>
    </row>
    <row r="45" spans="1:14" ht="12.75" customHeight="1" x14ac:dyDescent="0.25">
      <c r="A45" s="253" t="s">
        <v>115</v>
      </c>
      <c r="B45" s="254"/>
      <c r="C45" s="254"/>
      <c r="D45" s="254"/>
      <c r="E45" s="254"/>
      <c r="F45" s="254"/>
      <c r="G45" s="254"/>
      <c r="H45" s="254"/>
      <c r="I45" s="254"/>
      <c r="J45" s="254"/>
      <c r="K45" s="254"/>
      <c r="L45" s="254"/>
      <c r="M45" s="254"/>
      <c r="N45" s="255"/>
    </row>
    <row r="46" spans="1:14" ht="12.75" customHeight="1" x14ac:dyDescent="0.25">
      <c r="A46" s="125" t="s">
        <v>116</v>
      </c>
      <c r="B46" s="126"/>
      <c r="C46" s="126"/>
      <c r="D46" s="126"/>
      <c r="E46" s="126"/>
      <c r="F46" s="126"/>
      <c r="G46" s="126"/>
      <c r="H46" s="126"/>
      <c r="I46" s="126"/>
      <c r="J46" s="126"/>
      <c r="K46" s="126"/>
      <c r="L46" s="126"/>
      <c r="M46" s="126"/>
      <c r="N46" s="127"/>
    </row>
    <row r="47" spans="1:14" ht="12.75" customHeight="1" x14ac:dyDescent="0.25">
      <c r="A47" s="10" t="s">
        <v>117</v>
      </c>
      <c r="B47" s="2" t="s">
        <v>118</v>
      </c>
      <c r="C47" s="2"/>
      <c r="D47" s="2"/>
      <c r="E47" s="2"/>
      <c r="F47" s="2"/>
      <c r="G47" s="2"/>
      <c r="H47" s="2"/>
      <c r="I47" s="2"/>
      <c r="J47" s="2"/>
      <c r="K47" s="2"/>
      <c r="L47" s="2"/>
      <c r="M47" s="2"/>
      <c r="N47" s="37"/>
    </row>
    <row r="48" spans="1:14" ht="12.75" customHeight="1" x14ac:dyDescent="0.25">
      <c r="A48" s="10" t="s">
        <v>119</v>
      </c>
      <c r="B48" s="2" t="s">
        <v>120</v>
      </c>
      <c r="C48" s="2"/>
      <c r="D48" s="2"/>
      <c r="E48" s="2"/>
      <c r="F48" s="2"/>
      <c r="G48" s="2"/>
      <c r="H48" s="2"/>
      <c r="I48" s="2"/>
      <c r="J48" s="2"/>
      <c r="K48" s="2"/>
      <c r="L48" s="2"/>
      <c r="M48" s="2"/>
      <c r="N48" s="37"/>
    </row>
    <row r="49" spans="1:14" ht="12.75" customHeight="1" x14ac:dyDescent="0.25">
      <c r="A49" s="10" t="s">
        <v>121</v>
      </c>
      <c r="B49" s="2" t="s">
        <v>122</v>
      </c>
      <c r="C49" s="2"/>
      <c r="D49" s="2"/>
      <c r="E49" s="2"/>
      <c r="F49" s="2"/>
      <c r="G49" s="2"/>
      <c r="H49" s="2"/>
      <c r="I49" s="2"/>
      <c r="J49" s="2"/>
      <c r="K49" s="2"/>
      <c r="L49" s="2"/>
      <c r="M49" s="2"/>
      <c r="N49" s="37"/>
    </row>
    <row r="50" spans="1:14" ht="12.75" customHeight="1" x14ac:dyDescent="0.25">
      <c r="A50" s="10" t="s">
        <v>123</v>
      </c>
      <c r="B50" s="2" t="s">
        <v>124</v>
      </c>
      <c r="C50" s="2"/>
      <c r="D50" s="2"/>
      <c r="E50" s="2"/>
      <c r="F50" s="2"/>
      <c r="G50" s="2"/>
      <c r="H50" s="2"/>
      <c r="I50" s="2"/>
      <c r="J50" s="2"/>
      <c r="K50" s="2"/>
      <c r="L50" s="2"/>
      <c r="M50" s="2"/>
      <c r="N50" s="37"/>
    </row>
    <row r="51" spans="1:14" ht="12.75" customHeight="1" x14ac:dyDescent="0.25">
      <c r="A51" s="10" t="s">
        <v>125</v>
      </c>
      <c r="B51" s="2" t="s">
        <v>126</v>
      </c>
      <c r="C51" s="2"/>
      <c r="D51" s="2"/>
      <c r="E51" s="2"/>
      <c r="F51" s="2"/>
      <c r="G51" s="2"/>
      <c r="H51" s="2"/>
      <c r="I51" s="2"/>
      <c r="J51" s="2"/>
      <c r="K51" s="2"/>
      <c r="L51" s="2"/>
      <c r="M51" s="2"/>
      <c r="N51" s="37"/>
    </row>
    <row r="52" spans="1:14" ht="12.75" customHeight="1" x14ac:dyDescent="0.25">
      <c r="A52" s="10" t="s">
        <v>127</v>
      </c>
      <c r="B52" s="2" t="s">
        <v>128</v>
      </c>
      <c r="C52" s="2"/>
      <c r="D52" s="2"/>
      <c r="E52" s="2"/>
      <c r="F52" s="2"/>
      <c r="G52" s="2"/>
      <c r="H52" s="2"/>
      <c r="I52" s="2"/>
      <c r="J52" s="2"/>
      <c r="K52" s="2"/>
      <c r="L52" s="2"/>
      <c r="M52" s="2"/>
      <c r="N52" s="37"/>
    </row>
    <row r="53" spans="1:14" ht="12.75" customHeight="1" x14ac:dyDescent="0.25">
      <c r="A53" s="10" t="s">
        <v>129</v>
      </c>
      <c r="B53" s="2" t="s">
        <v>130</v>
      </c>
      <c r="C53" s="2"/>
      <c r="D53" s="2"/>
      <c r="E53" s="2"/>
      <c r="F53" s="2"/>
      <c r="G53" s="2"/>
      <c r="H53" s="2"/>
      <c r="I53" s="2"/>
      <c r="J53" s="2"/>
      <c r="K53" s="2"/>
      <c r="L53" s="2"/>
      <c r="M53" s="2"/>
      <c r="N53" s="37"/>
    </row>
    <row r="54" spans="1:14" ht="12.75" customHeight="1" x14ac:dyDescent="0.25">
      <c r="A54" s="10" t="s">
        <v>131</v>
      </c>
      <c r="B54" s="2" t="s">
        <v>132</v>
      </c>
      <c r="C54" s="2"/>
      <c r="D54" s="2"/>
      <c r="E54" s="2"/>
      <c r="F54" s="2"/>
      <c r="G54" s="2"/>
      <c r="H54" s="2"/>
      <c r="I54" s="2"/>
      <c r="J54" s="2"/>
      <c r="K54" s="2"/>
      <c r="L54" s="2"/>
      <c r="M54" s="2"/>
      <c r="N54" s="37"/>
    </row>
    <row r="55" spans="1:14" ht="12.75" customHeight="1" x14ac:dyDescent="0.25">
      <c r="A55" s="11"/>
      <c r="B55" s="2"/>
      <c r="C55" s="2"/>
      <c r="D55" s="2"/>
      <c r="E55" s="2"/>
      <c r="F55" s="2"/>
      <c r="G55" s="2"/>
      <c r="H55" s="2"/>
      <c r="I55" s="2"/>
      <c r="J55" s="2"/>
      <c r="K55" s="2"/>
      <c r="L55" s="2"/>
      <c r="M55" s="2"/>
      <c r="N55" s="37"/>
    </row>
    <row r="56" spans="1:14" ht="12.75" customHeight="1" x14ac:dyDescent="0.25">
      <c r="A56" s="1" t="s">
        <v>133</v>
      </c>
      <c r="B56" s="12"/>
      <c r="C56" s="12"/>
      <c r="D56" s="12"/>
      <c r="E56" s="12"/>
      <c r="F56" s="12"/>
      <c r="G56" s="12"/>
      <c r="H56" s="12"/>
      <c r="I56" s="12"/>
      <c r="J56" s="12"/>
      <c r="K56" s="12"/>
      <c r="L56" s="12"/>
      <c r="M56" s="12"/>
      <c r="N56" s="77"/>
    </row>
    <row r="57" spans="1:14" ht="12.75" customHeight="1" x14ac:dyDescent="0.25">
      <c r="A57" s="11"/>
      <c r="B57" s="2"/>
      <c r="C57" s="2"/>
      <c r="D57" s="2"/>
      <c r="E57" s="2"/>
      <c r="F57" s="2"/>
      <c r="G57" s="2"/>
      <c r="H57" s="2"/>
      <c r="I57" s="2"/>
      <c r="J57" s="2"/>
      <c r="K57" s="2"/>
      <c r="L57" s="2"/>
      <c r="M57" s="2"/>
      <c r="N57" s="37"/>
    </row>
    <row r="58" spans="1:14" ht="12.75" customHeight="1" x14ac:dyDescent="0.25">
      <c r="A58" s="13" t="s">
        <v>134</v>
      </c>
      <c r="B58" s="14"/>
      <c r="C58" s="14"/>
      <c r="D58" s="14"/>
      <c r="E58" s="14"/>
      <c r="F58" s="14"/>
      <c r="G58" s="14"/>
      <c r="H58" s="14"/>
      <c r="I58" s="14"/>
      <c r="J58" s="14"/>
      <c r="K58" s="14"/>
      <c r="L58" s="14"/>
      <c r="M58" s="14"/>
      <c r="N58" s="78"/>
    </row>
    <row r="59" spans="1:14" ht="12.75" customHeight="1" x14ac:dyDescent="0.25">
      <c r="A59" s="10" t="s">
        <v>117</v>
      </c>
      <c r="B59" s="2" t="s">
        <v>135</v>
      </c>
      <c r="C59" s="2"/>
      <c r="D59" s="2"/>
      <c r="E59" s="2"/>
      <c r="F59" s="2"/>
      <c r="G59" s="2"/>
      <c r="H59" s="2"/>
      <c r="I59" s="2"/>
      <c r="J59" s="2"/>
      <c r="K59" s="2"/>
      <c r="L59" s="2"/>
      <c r="M59" s="2"/>
      <c r="N59" s="37"/>
    </row>
    <row r="60" spans="1:14" ht="12.75" customHeight="1" x14ac:dyDescent="0.25">
      <c r="A60" s="10" t="s">
        <v>119</v>
      </c>
      <c r="B60" s="2" t="s">
        <v>136</v>
      </c>
      <c r="C60" s="2"/>
      <c r="D60" s="2"/>
      <c r="E60" s="2"/>
      <c r="F60" s="2"/>
      <c r="G60" s="2"/>
      <c r="H60" s="2"/>
      <c r="I60" s="2"/>
      <c r="J60" s="2"/>
      <c r="K60" s="2"/>
      <c r="L60" s="2"/>
      <c r="M60" s="2"/>
      <c r="N60" s="37"/>
    </row>
    <row r="61" spans="1:14" ht="12.5" x14ac:dyDescent="0.25">
      <c r="A61" s="10" t="s">
        <v>121</v>
      </c>
      <c r="B61" s="2" t="s">
        <v>137</v>
      </c>
      <c r="C61" s="2"/>
      <c r="D61" s="2"/>
      <c r="E61" s="2"/>
      <c r="F61" s="2"/>
      <c r="G61" s="2"/>
      <c r="H61" s="2"/>
      <c r="I61" s="2"/>
      <c r="J61" s="2"/>
      <c r="K61" s="2"/>
      <c r="L61" s="2"/>
      <c r="M61" s="2"/>
      <c r="N61" s="37"/>
    </row>
  </sheetData>
  <mergeCells count="8">
    <mergeCell ref="A3:N9"/>
    <mergeCell ref="D38:N39"/>
    <mergeCell ref="D40:N41"/>
    <mergeCell ref="D42:N43"/>
    <mergeCell ref="D17:N18"/>
    <mergeCell ref="D34:N35"/>
    <mergeCell ref="A38:C39"/>
    <mergeCell ref="A40:C41"/>
  </mergeCells>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291"/>
  <sheetViews>
    <sheetView zoomScale="80" zoomScaleNormal="80" zoomScalePageLayoutView="80" workbookViewId="0">
      <pane ySplit="2" topLeftCell="A3" activePane="bottomLeft" state="frozen"/>
      <selection pane="bottomLeft" activeCell="C210" sqref="C210"/>
    </sheetView>
  </sheetViews>
  <sheetFormatPr defaultColWidth="18.7265625" defaultRowHeight="12.75" customHeight="1" x14ac:dyDescent="0.25"/>
  <cols>
    <col min="1" max="1" width="11.54296875" style="19" customWidth="1"/>
    <col min="2" max="2" width="6.453125" style="19" customWidth="1"/>
    <col min="3" max="3" width="13.26953125" style="19" customWidth="1"/>
    <col min="4" max="4" width="12.7265625" style="19" customWidth="1"/>
    <col min="5" max="5" width="22.26953125" style="19" customWidth="1"/>
    <col min="6" max="6" width="33.7265625" style="19" customWidth="1"/>
    <col min="7" max="7" width="35.7265625" style="19" bestFit="1" customWidth="1"/>
    <col min="8" max="8" width="27.7265625" style="19" customWidth="1"/>
    <col min="9" max="9" width="10.7265625" style="19" customWidth="1"/>
    <col min="10" max="10" width="10" style="19" customWidth="1"/>
    <col min="11" max="11" width="34" style="19" hidden="1" customWidth="1"/>
    <col min="12" max="12" width="18.7265625" style="19" customWidth="1"/>
    <col min="13" max="13" width="15.26953125" style="22" customWidth="1"/>
    <col min="14" max="14" width="14" style="22" customWidth="1"/>
    <col min="15" max="15" width="61.453125" style="22" customWidth="1"/>
    <col min="16" max="16" width="4.7265625" style="19" customWidth="1"/>
    <col min="17" max="17" width="19.26953125" style="19" bestFit="1" customWidth="1"/>
    <col min="18" max="18" width="13.7265625" style="19" customWidth="1"/>
    <col min="19" max="19" width="42.453125" style="19" bestFit="1" customWidth="1"/>
    <col min="20" max="20" width="35" style="19" customWidth="1"/>
    <col min="21" max="21" width="45.26953125" style="19" customWidth="1"/>
    <col min="22" max="22" width="12.7265625" style="19" customWidth="1"/>
    <col min="23" max="23" width="111" style="35" hidden="1" customWidth="1"/>
    <col min="24" max="24" width="21.26953125" style="19" hidden="1" customWidth="1"/>
    <col min="26" max="26" width="18.7265625" style="19"/>
    <col min="27" max="27" width="18.54296875" hidden="1" customWidth="1"/>
    <col min="28" max="16384" width="18.7265625" style="19"/>
  </cols>
  <sheetData>
    <row r="1" spans="1:27" customFormat="1" ht="13" x14ac:dyDescent="0.3">
      <c r="A1" s="128" t="s">
        <v>58</v>
      </c>
      <c r="B1" s="129"/>
      <c r="C1" s="129"/>
      <c r="D1" s="129"/>
      <c r="E1" s="129"/>
      <c r="F1" s="129"/>
      <c r="G1" s="129"/>
      <c r="H1" s="129"/>
      <c r="I1" s="129"/>
      <c r="J1" s="129"/>
      <c r="K1" s="130"/>
      <c r="L1" s="33"/>
      <c r="M1" s="131"/>
      <c r="N1" s="131"/>
      <c r="O1" s="131"/>
      <c r="P1" s="132"/>
      <c r="Q1" s="131"/>
      <c r="R1" s="131"/>
      <c r="S1" s="131"/>
      <c r="T1" s="131"/>
      <c r="U1" s="131"/>
      <c r="V1" s="133"/>
      <c r="W1" s="131"/>
      <c r="X1" s="131"/>
      <c r="AA1" s="131"/>
    </row>
    <row r="2" spans="1:27" ht="47.15" customHeight="1" x14ac:dyDescent="0.25">
      <c r="A2" s="134" t="s">
        <v>138</v>
      </c>
      <c r="B2" s="134" t="s">
        <v>139</v>
      </c>
      <c r="C2" s="134" t="s">
        <v>140</v>
      </c>
      <c r="D2" s="134" t="s">
        <v>141</v>
      </c>
      <c r="E2" s="134" t="s">
        <v>142</v>
      </c>
      <c r="F2" s="134" t="s">
        <v>143</v>
      </c>
      <c r="G2" s="134" t="s">
        <v>144</v>
      </c>
      <c r="H2" s="134" t="s">
        <v>145</v>
      </c>
      <c r="I2" s="134" t="s">
        <v>146</v>
      </c>
      <c r="J2" s="134" t="s">
        <v>147</v>
      </c>
      <c r="K2" s="135" t="s">
        <v>148</v>
      </c>
      <c r="L2" s="134" t="s">
        <v>149</v>
      </c>
      <c r="M2" s="134" t="s">
        <v>150</v>
      </c>
      <c r="N2" s="136" t="s">
        <v>151</v>
      </c>
      <c r="O2" s="136" t="s">
        <v>152</v>
      </c>
      <c r="P2" s="47"/>
      <c r="Q2" s="137" t="s">
        <v>153</v>
      </c>
      <c r="R2" s="137" t="s">
        <v>154</v>
      </c>
      <c r="S2" s="137" t="s">
        <v>155</v>
      </c>
      <c r="T2" s="137" t="s">
        <v>156</v>
      </c>
      <c r="U2" s="137" t="s">
        <v>157</v>
      </c>
      <c r="V2" s="137" t="s">
        <v>158</v>
      </c>
      <c r="W2" s="52" t="s">
        <v>159</v>
      </c>
      <c r="X2" s="53" t="s">
        <v>160</v>
      </c>
      <c r="AA2" s="136" t="s">
        <v>161</v>
      </c>
    </row>
    <row r="3" spans="1:27" ht="84" customHeight="1" x14ac:dyDescent="0.25">
      <c r="A3" s="79" t="s">
        <v>162</v>
      </c>
      <c r="B3" s="54" t="s">
        <v>163</v>
      </c>
      <c r="C3" s="54" t="s">
        <v>164</v>
      </c>
      <c r="D3" s="55" t="s">
        <v>165</v>
      </c>
      <c r="E3" s="54" t="s">
        <v>166</v>
      </c>
      <c r="F3" s="54" t="s">
        <v>167</v>
      </c>
      <c r="G3" s="54" t="s">
        <v>168</v>
      </c>
      <c r="H3" s="55" t="s">
        <v>169</v>
      </c>
      <c r="I3" s="61"/>
      <c r="J3" s="56"/>
      <c r="K3" s="56" t="s">
        <v>170</v>
      </c>
      <c r="L3" s="80" t="s">
        <v>171</v>
      </c>
      <c r="M3" s="57" t="s">
        <v>172</v>
      </c>
      <c r="N3" s="81" t="s">
        <v>173</v>
      </c>
      <c r="O3" s="58" t="s">
        <v>174</v>
      </c>
      <c r="P3" s="34"/>
      <c r="Q3" s="138"/>
      <c r="R3" s="139"/>
      <c r="S3" s="139"/>
      <c r="T3" s="139" t="s">
        <v>175</v>
      </c>
      <c r="U3" s="139"/>
      <c r="V3" s="139"/>
      <c r="W3" s="51" t="s">
        <v>176</v>
      </c>
      <c r="X3" s="51" t="s">
        <v>177</v>
      </c>
      <c r="Y3" s="19"/>
      <c r="AA3" s="140" t="e">
        <f>IF(OR(J3="Fail",ISBLANK(J3)),INDEX('Issue Code Table'!C:C,MATCH(N:N,'Issue Code Table'!A:A,0)),IF(M3="Critical",6,IF(M3="Significant",5,IF(M3="Moderate",3,2))))</f>
        <v>#N/A</v>
      </c>
    </row>
    <row r="4" spans="1:27" ht="47.15" customHeight="1" x14ac:dyDescent="0.25">
      <c r="A4" s="79" t="s">
        <v>178</v>
      </c>
      <c r="B4" s="54" t="s">
        <v>179</v>
      </c>
      <c r="C4" s="54" t="s">
        <v>180</v>
      </c>
      <c r="D4" s="55" t="s">
        <v>165</v>
      </c>
      <c r="E4" s="54" t="s">
        <v>181</v>
      </c>
      <c r="F4" s="54" t="s">
        <v>182</v>
      </c>
      <c r="G4" s="54" t="s">
        <v>183</v>
      </c>
      <c r="H4" s="55" t="s">
        <v>184</v>
      </c>
      <c r="I4" s="80"/>
      <c r="J4" s="56"/>
      <c r="K4" s="56" t="s">
        <v>185</v>
      </c>
      <c r="L4" s="80"/>
      <c r="M4" s="57" t="s">
        <v>186</v>
      </c>
      <c r="N4" s="81" t="s">
        <v>187</v>
      </c>
      <c r="O4" s="59" t="s">
        <v>188</v>
      </c>
      <c r="P4" s="34"/>
      <c r="Q4" s="138"/>
      <c r="R4" s="139"/>
      <c r="S4" s="139"/>
      <c r="T4" s="141" t="s">
        <v>189</v>
      </c>
      <c r="U4" s="139"/>
      <c r="V4" s="139"/>
      <c r="W4" s="141" t="s">
        <v>189</v>
      </c>
      <c r="X4" s="51" t="s">
        <v>177</v>
      </c>
      <c r="Y4" s="19"/>
      <c r="AA4" s="140" t="e">
        <f>IF(OR(J4="Fail",ISBLANK(J4)),INDEX('Issue Code Table'!C:C,MATCH(N:N,'Issue Code Table'!A:A,0)),IF(M4="Critical",6,IF(M4="Significant",5,IF(M4="Moderate",3,2))))</f>
        <v>#N/A</v>
      </c>
    </row>
    <row r="5" spans="1:27" s="94" customFormat="1" ht="62.25" customHeight="1" x14ac:dyDescent="0.25">
      <c r="A5" s="79" t="s">
        <v>190</v>
      </c>
      <c r="B5" s="57" t="s">
        <v>191</v>
      </c>
      <c r="C5" s="57" t="s">
        <v>192</v>
      </c>
      <c r="D5" s="90" t="s">
        <v>165</v>
      </c>
      <c r="E5" s="91" t="s">
        <v>193</v>
      </c>
      <c r="F5" s="57" t="s">
        <v>194</v>
      </c>
      <c r="G5" s="57" t="s">
        <v>195</v>
      </c>
      <c r="H5" s="57" t="s">
        <v>196</v>
      </c>
      <c r="I5" s="61"/>
      <c r="J5" s="57"/>
      <c r="K5" s="90" t="s">
        <v>197</v>
      </c>
      <c r="L5" s="57" t="s">
        <v>198</v>
      </c>
      <c r="M5" s="92" t="s">
        <v>186</v>
      </c>
      <c r="N5" s="93" t="s">
        <v>199</v>
      </c>
      <c r="O5" s="54" t="s">
        <v>200</v>
      </c>
      <c r="P5" s="137"/>
      <c r="Q5" s="61"/>
      <c r="R5" s="61"/>
      <c r="S5" s="90"/>
      <c r="T5" s="55" t="s">
        <v>201</v>
      </c>
      <c r="U5" s="139"/>
      <c r="V5" s="139"/>
      <c r="W5" s="55" t="s">
        <v>202</v>
      </c>
      <c r="X5" s="55" t="s">
        <v>203</v>
      </c>
      <c r="AA5" s="140" t="e">
        <f>IF(OR(J5="Fail",ISBLANK(J5)),INDEX('Issue Code Table'!C:C,MATCH(N:N,'Issue Code Table'!A:A,0)),IF(M5="Critical",6,IF(M5="Significant",5,IF(M5="Moderate",3,2))))</f>
        <v>#N/A</v>
      </c>
    </row>
    <row r="6" spans="1:27" s="94" customFormat="1" ht="62.25" customHeight="1" x14ac:dyDescent="0.25">
      <c r="A6" s="79" t="s">
        <v>204</v>
      </c>
      <c r="B6" s="57" t="s">
        <v>205</v>
      </c>
      <c r="C6" s="57" t="s">
        <v>206</v>
      </c>
      <c r="D6" s="90" t="s">
        <v>165</v>
      </c>
      <c r="E6" s="91" t="s">
        <v>207</v>
      </c>
      <c r="F6" s="57" t="s">
        <v>208</v>
      </c>
      <c r="G6" s="57" t="s">
        <v>209</v>
      </c>
      <c r="H6" s="57" t="s">
        <v>210</v>
      </c>
      <c r="I6" s="61"/>
      <c r="J6" s="57"/>
      <c r="K6" s="90" t="s">
        <v>211</v>
      </c>
      <c r="L6" s="57"/>
      <c r="M6" s="92" t="s">
        <v>186</v>
      </c>
      <c r="N6" s="54" t="s">
        <v>212</v>
      </c>
      <c r="O6" s="54" t="s">
        <v>213</v>
      </c>
      <c r="P6" s="137"/>
      <c r="Q6" s="61"/>
      <c r="R6" s="61"/>
      <c r="S6" s="90"/>
      <c r="T6" s="55" t="s">
        <v>214</v>
      </c>
      <c r="U6" s="139"/>
      <c r="V6" s="139"/>
      <c r="W6" s="55" t="s">
        <v>214</v>
      </c>
      <c r="X6" s="55" t="s">
        <v>215</v>
      </c>
      <c r="AA6" s="140">
        <f>IF(OR(J6="Fail",ISBLANK(J6)),INDEX('Issue Code Table'!C:C,MATCH(N:N,'Issue Code Table'!A:A,0)),IF(M6="Critical",6,IF(M6="Significant",5,IF(M6="Moderate",3,2))))</f>
        <v>6</v>
      </c>
    </row>
    <row r="7" spans="1:27" ht="83.15" customHeight="1" x14ac:dyDescent="0.25">
      <c r="A7" s="79" t="s">
        <v>216</v>
      </c>
      <c r="B7" s="56" t="s">
        <v>217</v>
      </c>
      <c r="C7" s="56" t="s">
        <v>218</v>
      </c>
      <c r="D7" s="56" t="s">
        <v>219</v>
      </c>
      <c r="E7" s="56" t="s">
        <v>220</v>
      </c>
      <c r="F7" s="56" t="s">
        <v>221</v>
      </c>
      <c r="G7" s="56" t="s">
        <v>222</v>
      </c>
      <c r="H7" s="56" t="s">
        <v>223</v>
      </c>
      <c r="I7" s="142"/>
      <c r="J7" s="56"/>
      <c r="K7" s="142" t="s">
        <v>224</v>
      </c>
      <c r="L7" s="142"/>
      <c r="M7" s="143" t="s">
        <v>186</v>
      </c>
      <c r="N7" s="143" t="s">
        <v>225</v>
      </c>
      <c r="O7" s="143" t="s">
        <v>226</v>
      </c>
      <c r="P7" s="34"/>
      <c r="Q7" s="144" t="s">
        <v>227</v>
      </c>
      <c r="R7" s="142" t="s">
        <v>228</v>
      </c>
      <c r="S7" s="54" t="s">
        <v>229</v>
      </c>
      <c r="T7" s="54" t="s">
        <v>230</v>
      </c>
      <c r="U7" s="54" t="s">
        <v>231</v>
      </c>
      <c r="V7" s="54" t="s">
        <v>232</v>
      </c>
      <c r="W7" s="141" t="s">
        <v>233</v>
      </c>
      <c r="X7" s="51" t="s">
        <v>234</v>
      </c>
      <c r="Y7" s="19"/>
      <c r="AA7" s="140">
        <f>IF(OR(J7="Fail",ISBLANK(J7)),INDEX('Issue Code Table'!C:C,MATCH(N:N,'Issue Code Table'!A:A,0)),IF(M7="Critical",6,IF(M7="Significant",5,IF(M7="Moderate",3,2))))</f>
        <v>5</v>
      </c>
    </row>
    <row r="8" spans="1:27" ht="83.15" customHeight="1" x14ac:dyDescent="0.25">
      <c r="A8" s="79" t="s">
        <v>235</v>
      </c>
      <c r="B8" s="56" t="s">
        <v>217</v>
      </c>
      <c r="C8" s="56" t="s">
        <v>218</v>
      </c>
      <c r="D8" s="56" t="s">
        <v>219</v>
      </c>
      <c r="E8" s="56" t="s">
        <v>236</v>
      </c>
      <c r="F8" s="56" t="s">
        <v>237</v>
      </c>
      <c r="G8" s="56" t="s">
        <v>222</v>
      </c>
      <c r="H8" s="56" t="s">
        <v>238</v>
      </c>
      <c r="I8" s="142"/>
      <c r="J8" s="56"/>
      <c r="K8" s="142" t="s">
        <v>239</v>
      </c>
      <c r="L8" s="56" t="s">
        <v>240</v>
      </c>
      <c r="M8" s="143" t="s">
        <v>241</v>
      </c>
      <c r="N8" s="143" t="s">
        <v>242</v>
      </c>
      <c r="O8" s="143" t="s">
        <v>243</v>
      </c>
      <c r="P8" s="34"/>
      <c r="Q8" s="144" t="s">
        <v>227</v>
      </c>
      <c r="R8" s="142" t="s">
        <v>244</v>
      </c>
      <c r="S8" s="54" t="s">
        <v>245</v>
      </c>
      <c r="T8" s="54" t="s">
        <v>246</v>
      </c>
      <c r="U8" s="54" t="s">
        <v>247</v>
      </c>
      <c r="V8" s="54" t="s">
        <v>248</v>
      </c>
      <c r="W8" s="141" t="s">
        <v>249</v>
      </c>
      <c r="X8" s="51"/>
      <c r="Y8" s="19"/>
      <c r="AA8" s="140">
        <f>IF(OR(J8="Fail",ISBLANK(J8)),INDEX('Issue Code Table'!C:C,MATCH(N:N,'Issue Code Table'!A:A,0)),IF(M8="Critical",6,IF(M8="Significant",5,IF(M8="Moderate",3,2))))</f>
        <v>1</v>
      </c>
    </row>
    <row r="9" spans="1:27" ht="83.15" customHeight="1" x14ac:dyDescent="0.25">
      <c r="A9" s="79" t="s">
        <v>250</v>
      </c>
      <c r="B9" s="56" t="s">
        <v>217</v>
      </c>
      <c r="C9" s="56" t="s">
        <v>218</v>
      </c>
      <c r="D9" s="56" t="s">
        <v>219</v>
      </c>
      <c r="E9" s="56" t="s">
        <v>251</v>
      </c>
      <c r="F9" s="56" t="s">
        <v>252</v>
      </c>
      <c r="G9" s="56" t="s">
        <v>222</v>
      </c>
      <c r="H9" s="56" t="s">
        <v>253</v>
      </c>
      <c r="I9" s="142"/>
      <c r="J9" s="56"/>
      <c r="K9" s="56" t="s">
        <v>254</v>
      </c>
      <c r="L9" s="56" t="s">
        <v>240</v>
      </c>
      <c r="M9" s="279" t="s">
        <v>241</v>
      </c>
      <c r="N9" s="145" t="s">
        <v>242</v>
      </c>
      <c r="O9" s="143" t="s">
        <v>243</v>
      </c>
      <c r="P9" s="34"/>
      <c r="Q9" s="144" t="s">
        <v>227</v>
      </c>
      <c r="R9" s="142" t="s">
        <v>255</v>
      </c>
      <c r="S9" s="54" t="s">
        <v>256</v>
      </c>
      <c r="T9" s="54" t="s">
        <v>257</v>
      </c>
      <c r="U9" s="54" t="s">
        <v>258</v>
      </c>
      <c r="V9" s="54" t="s">
        <v>259</v>
      </c>
      <c r="W9" s="141" t="s">
        <v>260</v>
      </c>
      <c r="X9" s="51"/>
      <c r="Y9" s="19"/>
      <c r="AA9" s="140">
        <f>IF(OR(J9="Fail",ISBLANK(J9)),INDEX('Issue Code Table'!C:C,MATCH(N:N,'Issue Code Table'!A:A,0)),IF(M9="Critical",6,IF(M9="Significant",5,IF(M9="Moderate",3,2))))</f>
        <v>1</v>
      </c>
    </row>
    <row r="10" spans="1:27" ht="83.15" customHeight="1" x14ac:dyDescent="0.25">
      <c r="A10" s="79" t="s">
        <v>261</v>
      </c>
      <c r="B10" s="56" t="s">
        <v>262</v>
      </c>
      <c r="C10" s="56" t="s">
        <v>263</v>
      </c>
      <c r="D10" s="56" t="s">
        <v>219</v>
      </c>
      <c r="E10" s="56" t="s">
        <v>264</v>
      </c>
      <c r="F10" s="56" t="s">
        <v>265</v>
      </c>
      <c r="G10" s="56" t="s">
        <v>222</v>
      </c>
      <c r="H10" s="56" t="s">
        <v>266</v>
      </c>
      <c r="I10" s="142"/>
      <c r="J10" s="56"/>
      <c r="K10" s="142" t="s">
        <v>267</v>
      </c>
      <c r="L10" s="142" t="s">
        <v>268</v>
      </c>
      <c r="M10" s="279" t="s">
        <v>186</v>
      </c>
      <c r="N10" s="145" t="s">
        <v>269</v>
      </c>
      <c r="O10" s="143" t="s">
        <v>270</v>
      </c>
      <c r="P10" s="34"/>
      <c r="Q10" s="144" t="s">
        <v>227</v>
      </c>
      <c r="R10" s="142" t="s">
        <v>271</v>
      </c>
      <c r="S10" s="54" t="s">
        <v>272</v>
      </c>
      <c r="T10" s="54" t="s">
        <v>273</v>
      </c>
      <c r="U10" s="54" t="s">
        <v>274</v>
      </c>
      <c r="V10" s="54" t="s">
        <v>275</v>
      </c>
      <c r="W10" s="141" t="s">
        <v>276</v>
      </c>
      <c r="X10" s="51" t="s">
        <v>234</v>
      </c>
      <c r="Y10" s="19"/>
      <c r="AA10" s="140">
        <f>IF(OR(J10="Fail",ISBLANK(J10)),INDEX('Issue Code Table'!C:C,MATCH(N:N,'Issue Code Table'!A:A,0)),IF(M10="Critical",6,IF(M10="Significant",5,IF(M10="Moderate",3,2))))</f>
        <v>6</v>
      </c>
    </row>
    <row r="11" spans="1:27" ht="83.15" customHeight="1" x14ac:dyDescent="0.25">
      <c r="A11" s="79" t="s">
        <v>277</v>
      </c>
      <c r="B11" s="56" t="s">
        <v>278</v>
      </c>
      <c r="C11" s="56" t="s">
        <v>279</v>
      </c>
      <c r="D11" s="56" t="s">
        <v>219</v>
      </c>
      <c r="E11" s="56" t="s">
        <v>280</v>
      </c>
      <c r="F11" s="56" t="s">
        <v>281</v>
      </c>
      <c r="G11" s="56" t="s">
        <v>222</v>
      </c>
      <c r="H11" s="56" t="s">
        <v>282</v>
      </c>
      <c r="I11" s="142"/>
      <c r="J11" s="56"/>
      <c r="K11" s="142" t="s">
        <v>283</v>
      </c>
      <c r="L11" s="142"/>
      <c r="M11" s="279" t="s">
        <v>284</v>
      </c>
      <c r="N11" s="145" t="s">
        <v>285</v>
      </c>
      <c r="O11" s="143" t="s">
        <v>286</v>
      </c>
      <c r="P11" s="34"/>
      <c r="Q11" s="144" t="s">
        <v>227</v>
      </c>
      <c r="R11" s="142" t="s">
        <v>287</v>
      </c>
      <c r="S11" s="54" t="s">
        <v>288</v>
      </c>
      <c r="T11" s="54" t="s">
        <v>289</v>
      </c>
      <c r="U11" s="54" t="s">
        <v>290</v>
      </c>
      <c r="V11" s="54" t="s">
        <v>291</v>
      </c>
      <c r="W11" s="141" t="s">
        <v>292</v>
      </c>
      <c r="X11" s="51"/>
      <c r="Y11" s="19"/>
      <c r="AA11" s="140">
        <f>IF(OR(J11="Fail",ISBLANK(J11)),INDEX('Issue Code Table'!C:C,MATCH(N:N,'Issue Code Table'!A:A,0)),IF(M11="Critical",6,IF(M11="Significant",5,IF(M11="Moderate",3,2))))</f>
        <v>3</v>
      </c>
    </row>
    <row r="12" spans="1:27" ht="83.15" customHeight="1" x14ac:dyDescent="0.25">
      <c r="A12" s="79" t="s">
        <v>293</v>
      </c>
      <c r="B12" s="56" t="s">
        <v>278</v>
      </c>
      <c r="C12" s="56" t="s">
        <v>279</v>
      </c>
      <c r="D12" s="56" t="s">
        <v>219</v>
      </c>
      <c r="E12" s="56" t="s">
        <v>294</v>
      </c>
      <c r="F12" s="56" t="s">
        <v>295</v>
      </c>
      <c r="G12" s="56" t="s">
        <v>222</v>
      </c>
      <c r="H12" s="56" t="s">
        <v>296</v>
      </c>
      <c r="I12" s="142"/>
      <c r="J12" s="56"/>
      <c r="K12" s="142" t="s">
        <v>297</v>
      </c>
      <c r="L12" s="142"/>
      <c r="M12" s="143" t="s">
        <v>186</v>
      </c>
      <c r="N12" s="143" t="s">
        <v>298</v>
      </c>
      <c r="O12" s="143" t="s">
        <v>299</v>
      </c>
      <c r="P12" s="34"/>
      <c r="Q12" s="144" t="s">
        <v>227</v>
      </c>
      <c r="R12" s="142" t="s">
        <v>300</v>
      </c>
      <c r="S12" s="54" t="s">
        <v>301</v>
      </c>
      <c r="T12" s="54" t="s">
        <v>302</v>
      </c>
      <c r="U12" s="54" t="s">
        <v>303</v>
      </c>
      <c r="V12" s="54" t="s">
        <v>304</v>
      </c>
      <c r="W12" s="141" t="s">
        <v>305</v>
      </c>
      <c r="X12" s="51" t="s">
        <v>234</v>
      </c>
      <c r="Y12" s="19"/>
      <c r="AA12" s="140">
        <f>IF(OR(J12="Fail",ISBLANK(J12)),INDEX('Issue Code Table'!C:C,MATCH(N:N,'Issue Code Table'!A:A,0)),IF(M12="Critical",6,IF(M12="Significant",5,IF(M12="Moderate",3,2))))</f>
        <v>4</v>
      </c>
    </row>
    <row r="13" spans="1:27" ht="83.15" customHeight="1" x14ac:dyDescent="0.25">
      <c r="A13" s="79" t="s">
        <v>306</v>
      </c>
      <c r="B13" s="54" t="s">
        <v>262</v>
      </c>
      <c r="C13" s="54" t="s">
        <v>263</v>
      </c>
      <c r="D13" s="56" t="s">
        <v>219</v>
      </c>
      <c r="E13" s="56" t="s">
        <v>307</v>
      </c>
      <c r="F13" s="56" t="s">
        <v>308</v>
      </c>
      <c r="G13" s="56" t="s">
        <v>222</v>
      </c>
      <c r="H13" s="56" t="s">
        <v>309</v>
      </c>
      <c r="I13" s="142"/>
      <c r="J13" s="56"/>
      <c r="K13" s="142" t="s">
        <v>310</v>
      </c>
      <c r="L13" s="142"/>
      <c r="M13" s="279" t="s">
        <v>186</v>
      </c>
      <c r="N13" s="143" t="s">
        <v>311</v>
      </c>
      <c r="O13" s="143" t="s">
        <v>312</v>
      </c>
      <c r="P13" s="34"/>
      <c r="Q13" s="144" t="s">
        <v>227</v>
      </c>
      <c r="R13" s="142" t="s">
        <v>313</v>
      </c>
      <c r="S13" s="54" t="s">
        <v>314</v>
      </c>
      <c r="T13" s="54" t="s">
        <v>315</v>
      </c>
      <c r="U13" s="54" t="s">
        <v>316</v>
      </c>
      <c r="V13" s="54" t="s">
        <v>317</v>
      </c>
      <c r="W13" s="141" t="s">
        <v>318</v>
      </c>
      <c r="X13" s="51" t="s">
        <v>234</v>
      </c>
      <c r="Y13" s="19"/>
      <c r="AA13" s="140">
        <f>IF(OR(J13="Fail",ISBLANK(J13)),INDEX('Issue Code Table'!C:C,MATCH(N:N,'Issue Code Table'!A:A,0)),IF(M13="Critical",6,IF(M13="Significant",5,IF(M13="Moderate",3,2))))</f>
        <v>7</v>
      </c>
    </row>
    <row r="14" spans="1:27" ht="83.15" customHeight="1" x14ac:dyDescent="0.25">
      <c r="A14" s="79" t="s">
        <v>319</v>
      </c>
      <c r="B14" s="56" t="s">
        <v>262</v>
      </c>
      <c r="C14" s="56" t="s">
        <v>263</v>
      </c>
      <c r="D14" s="56" t="s">
        <v>219</v>
      </c>
      <c r="E14" s="56" t="s">
        <v>320</v>
      </c>
      <c r="F14" s="56" t="s">
        <v>321</v>
      </c>
      <c r="G14" s="56" t="s">
        <v>222</v>
      </c>
      <c r="H14" s="56" t="s">
        <v>322</v>
      </c>
      <c r="I14" s="142"/>
      <c r="J14" s="56"/>
      <c r="K14" s="142" t="s">
        <v>323</v>
      </c>
      <c r="L14" s="142"/>
      <c r="M14" s="280" t="s">
        <v>284</v>
      </c>
      <c r="N14" s="145" t="s">
        <v>324</v>
      </c>
      <c r="O14" s="143" t="s">
        <v>325</v>
      </c>
      <c r="P14" s="34"/>
      <c r="Q14" s="144" t="s">
        <v>227</v>
      </c>
      <c r="R14" s="142" t="s">
        <v>326</v>
      </c>
      <c r="S14" s="54" t="s">
        <v>327</v>
      </c>
      <c r="T14" s="54" t="s">
        <v>328</v>
      </c>
      <c r="U14" s="54" t="s">
        <v>329</v>
      </c>
      <c r="V14" s="54" t="s">
        <v>330</v>
      </c>
      <c r="W14" s="141" t="s">
        <v>331</v>
      </c>
      <c r="X14" s="51"/>
      <c r="Y14" s="19"/>
      <c r="AA14" s="140">
        <f>IF(OR(J14="Fail",ISBLANK(J14)),INDEX('Issue Code Table'!C:C,MATCH(N:N,'Issue Code Table'!A:A,0)),IF(M14="Critical",6,IF(M14="Significant",5,IF(M14="Moderate",3,2))))</f>
        <v>5</v>
      </c>
    </row>
    <row r="15" spans="1:27" ht="83.15" customHeight="1" x14ac:dyDescent="0.25">
      <c r="A15" s="79" t="s">
        <v>332</v>
      </c>
      <c r="B15" s="56" t="s">
        <v>278</v>
      </c>
      <c r="C15" s="56" t="s">
        <v>279</v>
      </c>
      <c r="D15" s="56" t="s">
        <v>165</v>
      </c>
      <c r="E15" s="56" t="s">
        <v>333</v>
      </c>
      <c r="F15" s="56" t="s">
        <v>334</v>
      </c>
      <c r="G15" s="56" t="s">
        <v>222</v>
      </c>
      <c r="H15" s="56" t="s">
        <v>335</v>
      </c>
      <c r="I15" s="142"/>
      <c r="J15" s="56"/>
      <c r="K15" s="142" t="s">
        <v>336</v>
      </c>
      <c r="L15" s="56" t="s">
        <v>337</v>
      </c>
      <c r="M15" s="279" t="s">
        <v>186</v>
      </c>
      <c r="N15" s="145" t="s">
        <v>338</v>
      </c>
      <c r="O15" s="143" t="s">
        <v>339</v>
      </c>
      <c r="P15" s="34"/>
      <c r="Q15" s="144" t="s">
        <v>227</v>
      </c>
      <c r="R15" s="142" t="s">
        <v>340</v>
      </c>
      <c r="S15" s="54" t="s">
        <v>341</v>
      </c>
      <c r="T15" s="54" t="s">
        <v>342</v>
      </c>
      <c r="U15" s="54" t="s">
        <v>343</v>
      </c>
      <c r="V15" s="54" t="s">
        <v>344</v>
      </c>
      <c r="W15" s="141" t="s">
        <v>345</v>
      </c>
      <c r="X15" s="51" t="s">
        <v>234</v>
      </c>
      <c r="Y15" s="19"/>
      <c r="AA15" s="140">
        <f>IF(OR(J15="Fail",ISBLANK(J15)),INDEX('Issue Code Table'!C:C,MATCH(N:N,'Issue Code Table'!A:A,0)),IF(M15="Critical",6,IF(M15="Significant",5,IF(M15="Moderate",3,2))))</f>
        <v>5</v>
      </c>
    </row>
    <row r="16" spans="1:27" ht="83.15" customHeight="1" x14ac:dyDescent="0.25">
      <c r="A16" s="79" t="s">
        <v>346</v>
      </c>
      <c r="B16" s="56" t="s">
        <v>347</v>
      </c>
      <c r="C16" s="56" t="s">
        <v>348</v>
      </c>
      <c r="D16" s="56" t="s">
        <v>219</v>
      </c>
      <c r="E16" s="56" t="s">
        <v>349</v>
      </c>
      <c r="F16" s="56" t="s">
        <v>350</v>
      </c>
      <c r="G16" s="56" t="s">
        <v>222</v>
      </c>
      <c r="H16" s="56" t="s">
        <v>351</v>
      </c>
      <c r="I16" s="142"/>
      <c r="J16" s="56"/>
      <c r="K16" s="142" t="s">
        <v>352</v>
      </c>
      <c r="L16" s="142"/>
      <c r="M16" s="143" t="s">
        <v>186</v>
      </c>
      <c r="N16" s="143" t="s">
        <v>353</v>
      </c>
      <c r="O16" s="146" t="s">
        <v>354</v>
      </c>
      <c r="P16" s="34"/>
      <c r="Q16" s="144" t="s">
        <v>355</v>
      </c>
      <c r="R16" s="142" t="s">
        <v>356</v>
      </c>
      <c r="S16" s="54" t="s">
        <v>357</v>
      </c>
      <c r="T16" s="54" t="s">
        <v>358</v>
      </c>
      <c r="U16" s="54" t="s">
        <v>359</v>
      </c>
      <c r="V16" s="54" t="s">
        <v>360</v>
      </c>
      <c r="W16" s="141" t="s">
        <v>361</v>
      </c>
      <c r="X16" s="51" t="s">
        <v>234</v>
      </c>
      <c r="Y16" s="19"/>
      <c r="AA16" s="140">
        <f>IF(OR(J16="Fail",ISBLANK(J16)),INDEX('Issue Code Table'!C:C,MATCH(N:N,'Issue Code Table'!A:A,0)),IF(M16="Critical",6,IF(M16="Significant",5,IF(M16="Moderate",3,2))))</f>
        <v>5</v>
      </c>
    </row>
    <row r="17" spans="1:27" ht="83.15" customHeight="1" x14ac:dyDescent="0.25">
      <c r="A17" s="79" t="s">
        <v>362</v>
      </c>
      <c r="B17" s="56" t="s">
        <v>347</v>
      </c>
      <c r="C17" s="56" t="s">
        <v>348</v>
      </c>
      <c r="D17" s="56" t="s">
        <v>219</v>
      </c>
      <c r="E17" s="56" t="s">
        <v>363</v>
      </c>
      <c r="F17" s="56" t="s">
        <v>364</v>
      </c>
      <c r="G17" s="56" t="s">
        <v>222</v>
      </c>
      <c r="H17" s="56" t="s">
        <v>365</v>
      </c>
      <c r="I17" s="142"/>
      <c r="J17" s="56"/>
      <c r="K17" s="142" t="s">
        <v>366</v>
      </c>
      <c r="L17" s="142"/>
      <c r="M17" s="279" t="s">
        <v>284</v>
      </c>
      <c r="N17" s="143" t="s">
        <v>367</v>
      </c>
      <c r="O17" s="146" t="s">
        <v>368</v>
      </c>
      <c r="P17" s="34"/>
      <c r="Q17" s="144" t="s">
        <v>355</v>
      </c>
      <c r="R17" s="142" t="s">
        <v>369</v>
      </c>
      <c r="S17" s="54" t="s">
        <v>370</v>
      </c>
      <c r="T17" s="54" t="s">
        <v>371</v>
      </c>
      <c r="U17" s="54" t="s">
        <v>359</v>
      </c>
      <c r="V17" s="54" t="s">
        <v>372</v>
      </c>
      <c r="W17" s="141" t="s">
        <v>373</v>
      </c>
      <c r="X17" s="51"/>
      <c r="Y17" s="19"/>
      <c r="AA17" s="140">
        <f>IF(OR(J17="Fail",ISBLANK(J17)),INDEX('Issue Code Table'!C:C,MATCH(N:N,'Issue Code Table'!A:A,0)),IF(M17="Critical",6,IF(M17="Significant",5,IF(M17="Moderate",3,2))))</f>
        <v>4</v>
      </c>
    </row>
    <row r="18" spans="1:27" ht="83.15" customHeight="1" x14ac:dyDescent="0.25">
      <c r="A18" s="79" t="s">
        <v>374</v>
      </c>
      <c r="B18" s="56" t="s">
        <v>347</v>
      </c>
      <c r="C18" s="56" t="s">
        <v>348</v>
      </c>
      <c r="D18" s="56" t="s">
        <v>219</v>
      </c>
      <c r="E18" s="56" t="s">
        <v>375</v>
      </c>
      <c r="F18" s="56" t="s">
        <v>376</v>
      </c>
      <c r="G18" s="56" t="s">
        <v>222</v>
      </c>
      <c r="H18" s="56" t="s">
        <v>377</v>
      </c>
      <c r="I18" s="142"/>
      <c r="J18" s="56"/>
      <c r="K18" s="142" t="s">
        <v>378</v>
      </c>
      <c r="L18" s="142"/>
      <c r="M18" s="279" t="s">
        <v>284</v>
      </c>
      <c r="N18" s="147" t="s">
        <v>379</v>
      </c>
      <c r="O18" s="148" t="str">
        <f>CONCATENATE(N18,": ",VLOOKUP(N18,'Issue Code Table'!$A$2:$C$418,2,0))</f>
        <v>HAU17: Audit logs do not capture sufficient auditable events</v>
      </c>
      <c r="P18" s="34"/>
      <c r="Q18" s="144" t="s">
        <v>355</v>
      </c>
      <c r="R18" s="142" t="s">
        <v>380</v>
      </c>
      <c r="S18" s="54" t="s">
        <v>370</v>
      </c>
      <c r="T18" s="54" t="s">
        <v>381</v>
      </c>
      <c r="U18" s="54" t="s">
        <v>359</v>
      </c>
      <c r="V18" s="54" t="s">
        <v>382</v>
      </c>
      <c r="W18" s="141" t="s">
        <v>383</v>
      </c>
      <c r="X18" s="51"/>
      <c r="Y18" s="19"/>
      <c r="AA18" s="140">
        <f>IF(OR(J18="Fail",ISBLANK(J18)),INDEX('Issue Code Table'!C:C,MATCH(N:N,'Issue Code Table'!A:A,0)),IF(M18="Critical",6,IF(M18="Significant",5,IF(M18="Moderate",3,2))))</f>
        <v>5</v>
      </c>
    </row>
    <row r="19" spans="1:27" ht="83.15" customHeight="1" x14ac:dyDescent="0.25">
      <c r="A19" s="79" t="s">
        <v>384</v>
      </c>
      <c r="B19" s="56" t="s">
        <v>347</v>
      </c>
      <c r="C19" s="56" t="s">
        <v>348</v>
      </c>
      <c r="D19" s="56" t="s">
        <v>219</v>
      </c>
      <c r="E19" s="56" t="s">
        <v>385</v>
      </c>
      <c r="F19" s="56" t="s">
        <v>386</v>
      </c>
      <c r="G19" s="56" t="s">
        <v>222</v>
      </c>
      <c r="H19" s="56" t="s">
        <v>387</v>
      </c>
      <c r="I19" s="142"/>
      <c r="J19" s="56"/>
      <c r="K19" s="142" t="s">
        <v>388</v>
      </c>
      <c r="L19" s="142"/>
      <c r="M19" s="279" t="s">
        <v>284</v>
      </c>
      <c r="N19" s="147" t="s">
        <v>379</v>
      </c>
      <c r="O19" s="148" t="str">
        <f>CONCATENATE(N19,": ",VLOOKUP(N19,'Issue Code Table'!$A$2:$C$418,2,0))</f>
        <v>HAU17: Audit logs do not capture sufficient auditable events</v>
      </c>
      <c r="P19" s="34"/>
      <c r="Q19" s="144" t="s">
        <v>355</v>
      </c>
      <c r="R19" s="142" t="s">
        <v>389</v>
      </c>
      <c r="S19" s="54" t="s">
        <v>370</v>
      </c>
      <c r="T19" s="54" t="s">
        <v>390</v>
      </c>
      <c r="U19" s="54" t="s">
        <v>359</v>
      </c>
      <c r="V19" s="54" t="s">
        <v>391</v>
      </c>
      <c r="W19" s="141" t="s">
        <v>392</v>
      </c>
      <c r="X19" s="51"/>
      <c r="Y19" s="19"/>
      <c r="AA19" s="140">
        <f>IF(OR(J19="Fail",ISBLANK(J19)),INDEX('Issue Code Table'!C:C,MATCH(N:N,'Issue Code Table'!A:A,0)),IF(M19="Critical",6,IF(M19="Significant",5,IF(M19="Moderate",3,2))))</f>
        <v>5</v>
      </c>
    </row>
    <row r="20" spans="1:27" ht="83.15" customHeight="1" x14ac:dyDescent="0.25">
      <c r="A20" s="79" t="s">
        <v>393</v>
      </c>
      <c r="B20" s="56" t="s">
        <v>347</v>
      </c>
      <c r="C20" s="56" t="s">
        <v>348</v>
      </c>
      <c r="D20" s="56" t="s">
        <v>219</v>
      </c>
      <c r="E20" s="56" t="s">
        <v>394</v>
      </c>
      <c r="F20" s="56" t="s">
        <v>395</v>
      </c>
      <c r="G20" s="56" t="s">
        <v>222</v>
      </c>
      <c r="H20" s="56" t="s">
        <v>396</v>
      </c>
      <c r="I20" s="142"/>
      <c r="J20" s="56"/>
      <c r="K20" s="142" t="s">
        <v>397</v>
      </c>
      <c r="L20" s="142"/>
      <c r="M20" s="279" t="s">
        <v>284</v>
      </c>
      <c r="N20" s="147" t="s">
        <v>379</v>
      </c>
      <c r="O20" s="148" t="str">
        <f>CONCATENATE(N20,": ",VLOOKUP(N20,'Issue Code Table'!$A$2:$C$418,2,0))</f>
        <v>HAU17: Audit logs do not capture sufficient auditable events</v>
      </c>
      <c r="P20" s="34"/>
      <c r="Q20" s="144" t="s">
        <v>355</v>
      </c>
      <c r="R20" s="142" t="s">
        <v>398</v>
      </c>
      <c r="S20" s="54" t="s">
        <v>370</v>
      </c>
      <c r="T20" s="54" t="s">
        <v>399</v>
      </c>
      <c r="U20" s="54" t="s">
        <v>359</v>
      </c>
      <c r="V20" s="54" t="s">
        <v>400</v>
      </c>
      <c r="W20" s="141" t="s">
        <v>401</v>
      </c>
      <c r="X20" s="51"/>
      <c r="Y20" s="19"/>
      <c r="AA20" s="140">
        <f>IF(OR(J20="Fail",ISBLANK(J20)),INDEX('Issue Code Table'!C:C,MATCH(N:N,'Issue Code Table'!A:A,0)),IF(M20="Critical",6,IF(M20="Significant",5,IF(M20="Moderate",3,2))))</f>
        <v>5</v>
      </c>
    </row>
    <row r="21" spans="1:27" ht="83.15" customHeight="1" x14ac:dyDescent="0.25">
      <c r="A21" s="79" t="s">
        <v>402</v>
      </c>
      <c r="B21" s="56" t="s">
        <v>347</v>
      </c>
      <c r="C21" s="56" t="s">
        <v>348</v>
      </c>
      <c r="D21" s="56" t="s">
        <v>219</v>
      </c>
      <c r="E21" s="56" t="s">
        <v>403</v>
      </c>
      <c r="F21" s="56" t="s">
        <v>404</v>
      </c>
      <c r="G21" s="56" t="s">
        <v>222</v>
      </c>
      <c r="H21" s="56" t="s">
        <v>405</v>
      </c>
      <c r="I21" s="142"/>
      <c r="J21" s="56"/>
      <c r="K21" s="142" t="s">
        <v>406</v>
      </c>
      <c r="L21" s="142"/>
      <c r="M21" s="279" t="s">
        <v>284</v>
      </c>
      <c r="N21" s="147" t="s">
        <v>379</v>
      </c>
      <c r="O21" s="148" t="str">
        <f>CONCATENATE(N21,": ",VLOOKUP(N21,'Issue Code Table'!$A$2:$C$418,2,0))</f>
        <v>HAU17: Audit logs do not capture sufficient auditable events</v>
      </c>
      <c r="P21" s="34"/>
      <c r="Q21" s="144" t="s">
        <v>355</v>
      </c>
      <c r="R21" s="142" t="s">
        <v>407</v>
      </c>
      <c r="S21" s="54" t="s">
        <v>357</v>
      </c>
      <c r="T21" s="54" t="s">
        <v>408</v>
      </c>
      <c r="U21" s="54" t="s">
        <v>359</v>
      </c>
      <c r="V21" s="54" t="s">
        <v>409</v>
      </c>
      <c r="W21" s="141" t="s">
        <v>410</v>
      </c>
      <c r="X21" s="51"/>
      <c r="Y21" s="19"/>
      <c r="AA21" s="140">
        <f>IF(OR(J21="Fail",ISBLANK(J21)),INDEX('Issue Code Table'!C:C,MATCH(N:N,'Issue Code Table'!A:A,0)),IF(M21="Critical",6,IF(M21="Significant",5,IF(M21="Moderate",3,2))))</f>
        <v>5</v>
      </c>
    </row>
    <row r="22" spans="1:27" ht="83.15" customHeight="1" x14ac:dyDescent="0.25">
      <c r="A22" s="79" t="s">
        <v>411</v>
      </c>
      <c r="B22" s="56" t="s">
        <v>347</v>
      </c>
      <c r="C22" s="56" t="s">
        <v>348</v>
      </c>
      <c r="D22" s="56" t="s">
        <v>219</v>
      </c>
      <c r="E22" s="56" t="s">
        <v>412</v>
      </c>
      <c r="F22" s="56" t="s">
        <v>413</v>
      </c>
      <c r="G22" s="56" t="s">
        <v>222</v>
      </c>
      <c r="H22" s="56" t="s">
        <v>414</v>
      </c>
      <c r="I22" s="142"/>
      <c r="J22" s="56"/>
      <c r="K22" s="142" t="s">
        <v>415</v>
      </c>
      <c r="L22" s="142"/>
      <c r="M22" s="279" t="s">
        <v>284</v>
      </c>
      <c r="N22" s="147" t="s">
        <v>367</v>
      </c>
      <c r="O22" s="148" t="str">
        <f>CONCATENATE(N22,": ",VLOOKUP(N22,'Issue Code Table'!$A$2:$C$418,2,0))</f>
        <v>HAU6: System does not audit changes to access control settings</v>
      </c>
      <c r="P22" s="34"/>
      <c r="Q22" s="144" t="s">
        <v>355</v>
      </c>
      <c r="R22" s="142" t="s">
        <v>416</v>
      </c>
      <c r="S22" s="54" t="s">
        <v>370</v>
      </c>
      <c r="T22" s="54" t="s">
        <v>417</v>
      </c>
      <c r="U22" s="54" t="s">
        <v>359</v>
      </c>
      <c r="V22" s="54" t="s">
        <v>418</v>
      </c>
      <c r="W22" s="141" t="s">
        <v>419</v>
      </c>
      <c r="X22" s="51"/>
      <c r="Y22" s="19"/>
      <c r="AA22" s="140">
        <f>IF(OR(J22="Fail",ISBLANK(J22)),INDEX('Issue Code Table'!C:C,MATCH(N:N,'Issue Code Table'!A:A,0)),IF(M22="Critical",6,IF(M22="Significant",5,IF(M22="Moderate",3,2))))</f>
        <v>4</v>
      </c>
    </row>
    <row r="23" spans="1:27" ht="83.15" customHeight="1" x14ac:dyDescent="0.25">
      <c r="A23" s="79" t="s">
        <v>420</v>
      </c>
      <c r="B23" s="56" t="s">
        <v>347</v>
      </c>
      <c r="C23" s="56" t="s">
        <v>348</v>
      </c>
      <c r="D23" s="56" t="s">
        <v>219</v>
      </c>
      <c r="E23" s="56" t="s">
        <v>421</v>
      </c>
      <c r="F23" s="56" t="s">
        <v>422</v>
      </c>
      <c r="G23" s="56" t="s">
        <v>222</v>
      </c>
      <c r="H23" s="56" t="s">
        <v>423</v>
      </c>
      <c r="I23" s="142"/>
      <c r="J23" s="56"/>
      <c r="K23" s="142" t="s">
        <v>424</v>
      </c>
      <c r="L23" s="142"/>
      <c r="M23" s="279" t="s">
        <v>284</v>
      </c>
      <c r="N23" s="147" t="s">
        <v>379</v>
      </c>
      <c r="O23" s="148" t="str">
        <f>CONCATENATE(N23,": ",VLOOKUP(N23,'Issue Code Table'!$A$2:$C$418,2,0))</f>
        <v>HAU17: Audit logs do not capture sufficient auditable events</v>
      </c>
      <c r="P23" s="34"/>
      <c r="Q23" s="144" t="s">
        <v>355</v>
      </c>
      <c r="R23" s="142" t="s">
        <v>425</v>
      </c>
      <c r="S23" s="54" t="s">
        <v>370</v>
      </c>
      <c r="T23" s="54" t="s">
        <v>426</v>
      </c>
      <c r="U23" s="54" t="s">
        <v>359</v>
      </c>
      <c r="V23" s="54" t="s">
        <v>427</v>
      </c>
      <c r="W23" s="141" t="s">
        <v>428</v>
      </c>
      <c r="X23" s="51"/>
      <c r="Y23" s="19"/>
      <c r="AA23" s="140">
        <f>IF(OR(J23="Fail",ISBLANK(J23)),INDEX('Issue Code Table'!C:C,MATCH(N:N,'Issue Code Table'!A:A,0)),IF(M23="Critical",6,IF(M23="Significant",5,IF(M23="Moderate",3,2))))</f>
        <v>5</v>
      </c>
    </row>
    <row r="24" spans="1:27" ht="83.15" customHeight="1" x14ac:dyDescent="0.25">
      <c r="A24" s="79" t="s">
        <v>429</v>
      </c>
      <c r="B24" s="56" t="s">
        <v>347</v>
      </c>
      <c r="C24" s="56" t="s">
        <v>348</v>
      </c>
      <c r="D24" s="56" t="s">
        <v>219</v>
      </c>
      <c r="E24" s="56" t="s">
        <v>430</v>
      </c>
      <c r="F24" s="56" t="s">
        <v>431</v>
      </c>
      <c r="G24" s="56" t="s">
        <v>222</v>
      </c>
      <c r="H24" s="56" t="s">
        <v>432</v>
      </c>
      <c r="I24" s="142"/>
      <c r="J24" s="56"/>
      <c r="K24" s="142" t="s">
        <v>433</v>
      </c>
      <c r="L24" s="142"/>
      <c r="M24" s="279" t="s">
        <v>284</v>
      </c>
      <c r="N24" s="147" t="s">
        <v>379</v>
      </c>
      <c r="O24" s="148" t="str">
        <f>CONCATENATE(N24,": ",VLOOKUP(N24,'Issue Code Table'!$A$2:$C$418,2,0))</f>
        <v>HAU17: Audit logs do not capture sufficient auditable events</v>
      </c>
      <c r="P24" s="34"/>
      <c r="Q24" s="144" t="s">
        <v>355</v>
      </c>
      <c r="R24" s="142" t="s">
        <v>434</v>
      </c>
      <c r="S24" s="54" t="s">
        <v>357</v>
      </c>
      <c r="T24" s="54" t="s">
        <v>435</v>
      </c>
      <c r="U24" s="54" t="s">
        <v>359</v>
      </c>
      <c r="V24" s="54" t="s">
        <v>436</v>
      </c>
      <c r="W24" s="139" t="s">
        <v>437</v>
      </c>
      <c r="X24" s="51"/>
      <c r="Y24" s="19"/>
      <c r="AA24" s="140">
        <f>IF(OR(J24="Fail",ISBLANK(J24)),INDEX('Issue Code Table'!C:C,MATCH(N:N,'Issue Code Table'!A:A,0)),IF(M24="Critical",6,IF(M24="Significant",5,IF(M24="Moderate",3,2))))</f>
        <v>5</v>
      </c>
    </row>
    <row r="25" spans="1:27" ht="83.15" customHeight="1" x14ac:dyDescent="0.25">
      <c r="A25" s="79" t="s">
        <v>438</v>
      </c>
      <c r="B25" s="56" t="s">
        <v>347</v>
      </c>
      <c r="C25" s="56" t="s">
        <v>348</v>
      </c>
      <c r="D25" s="56" t="s">
        <v>219</v>
      </c>
      <c r="E25" s="56" t="s">
        <v>439</v>
      </c>
      <c r="F25" s="56" t="s">
        <v>440</v>
      </c>
      <c r="G25" s="56" t="s">
        <v>222</v>
      </c>
      <c r="H25" s="56" t="s">
        <v>441</v>
      </c>
      <c r="I25" s="142"/>
      <c r="J25" s="56"/>
      <c r="K25" s="142" t="s">
        <v>442</v>
      </c>
      <c r="L25" s="142"/>
      <c r="M25" s="279" t="s">
        <v>284</v>
      </c>
      <c r="N25" s="143" t="s">
        <v>367</v>
      </c>
      <c r="O25" s="146" t="s">
        <v>368</v>
      </c>
      <c r="P25" s="34"/>
      <c r="Q25" s="144" t="s">
        <v>355</v>
      </c>
      <c r="R25" s="142" t="s">
        <v>443</v>
      </c>
      <c r="S25" s="54" t="s">
        <v>370</v>
      </c>
      <c r="T25" s="54" t="s">
        <v>444</v>
      </c>
      <c r="U25" s="54" t="s">
        <v>359</v>
      </c>
      <c r="V25" s="54" t="s">
        <v>445</v>
      </c>
      <c r="W25" s="141" t="s">
        <v>446</v>
      </c>
      <c r="X25" s="51"/>
      <c r="Y25" s="19"/>
      <c r="AA25" s="140">
        <f>IF(OR(J25="Fail",ISBLANK(J25)),INDEX('Issue Code Table'!C:C,MATCH(N:N,'Issue Code Table'!A:A,0)),IF(M25="Critical",6,IF(M25="Significant",5,IF(M25="Moderate",3,2))))</f>
        <v>4</v>
      </c>
    </row>
    <row r="26" spans="1:27" ht="166.5" customHeight="1" x14ac:dyDescent="0.25">
      <c r="A26" s="79" t="s">
        <v>447</v>
      </c>
      <c r="B26" s="56" t="s">
        <v>347</v>
      </c>
      <c r="C26" s="56" t="s">
        <v>348</v>
      </c>
      <c r="D26" s="56" t="s">
        <v>219</v>
      </c>
      <c r="E26" s="56" t="s">
        <v>448</v>
      </c>
      <c r="F26" s="56" t="s">
        <v>449</v>
      </c>
      <c r="G26" s="56" t="s">
        <v>222</v>
      </c>
      <c r="H26" s="56" t="s">
        <v>450</v>
      </c>
      <c r="I26" s="142"/>
      <c r="J26" s="56"/>
      <c r="K26" s="56" t="s">
        <v>451</v>
      </c>
      <c r="L26" s="56" t="s">
        <v>452</v>
      </c>
      <c r="M26" s="149" t="s">
        <v>284</v>
      </c>
      <c r="N26" s="147" t="s">
        <v>367</v>
      </c>
      <c r="O26" s="148" t="str">
        <f>CONCATENATE(N26,": ",VLOOKUP(N26,'Issue Code Table'!$A$2:$C$418,2,0))</f>
        <v>HAU6: System does not audit changes to access control settings</v>
      </c>
      <c r="P26" s="34"/>
      <c r="Q26" s="144" t="s">
        <v>355</v>
      </c>
      <c r="R26" s="142" t="s">
        <v>453</v>
      </c>
      <c r="S26" s="54" t="s">
        <v>370</v>
      </c>
      <c r="T26" s="54" t="s">
        <v>454</v>
      </c>
      <c r="U26" s="54" t="s">
        <v>359</v>
      </c>
      <c r="V26" s="54" t="s">
        <v>455</v>
      </c>
      <c r="W26" s="141" t="s">
        <v>456</v>
      </c>
      <c r="X26" s="51"/>
      <c r="Y26" s="19"/>
      <c r="AA26" s="140">
        <f>IF(OR(J26="Fail",ISBLANK(J26)),INDEX('Issue Code Table'!C:C,MATCH(N:N,'Issue Code Table'!A:A,0)),IF(M26="Critical",6,IF(M26="Significant",5,IF(M26="Moderate",3,2))))</f>
        <v>4</v>
      </c>
    </row>
    <row r="27" spans="1:27" ht="83.15" customHeight="1" x14ac:dyDescent="0.25">
      <c r="A27" s="79" t="s">
        <v>457</v>
      </c>
      <c r="B27" s="56" t="s">
        <v>347</v>
      </c>
      <c r="C27" s="56" t="s">
        <v>348</v>
      </c>
      <c r="D27" s="56" t="s">
        <v>219</v>
      </c>
      <c r="E27" s="56" t="s">
        <v>458</v>
      </c>
      <c r="F27" s="56" t="s">
        <v>459</v>
      </c>
      <c r="G27" s="56" t="s">
        <v>222</v>
      </c>
      <c r="H27" s="56" t="s">
        <v>460</v>
      </c>
      <c r="I27" s="142"/>
      <c r="J27" s="56"/>
      <c r="K27" s="142" t="s">
        <v>461</v>
      </c>
      <c r="L27" s="142"/>
      <c r="M27" s="149" t="s">
        <v>284</v>
      </c>
      <c r="N27" s="143" t="s">
        <v>367</v>
      </c>
      <c r="O27" s="146" t="s">
        <v>368</v>
      </c>
      <c r="P27" s="34"/>
      <c r="Q27" s="144" t="s">
        <v>355</v>
      </c>
      <c r="R27" s="142" t="s">
        <v>462</v>
      </c>
      <c r="S27" s="54" t="s">
        <v>357</v>
      </c>
      <c r="T27" s="54" t="s">
        <v>463</v>
      </c>
      <c r="U27" s="54" t="s">
        <v>359</v>
      </c>
      <c r="V27" s="54" t="s">
        <v>464</v>
      </c>
      <c r="W27" s="141" t="s">
        <v>465</v>
      </c>
      <c r="X27" s="51"/>
      <c r="Y27" s="19"/>
      <c r="AA27" s="140">
        <f>IF(OR(J27="Fail",ISBLANK(J27)),INDEX('Issue Code Table'!C:C,MATCH(N:N,'Issue Code Table'!A:A,0)),IF(M27="Critical",6,IF(M27="Significant",5,IF(M27="Moderate",3,2))))</f>
        <v>4</v>
      </c>
    </row>
    <row r="28" spans="1:27" ht="83.15" customHeight="1" x14ac:dyDescent="0.25">
      <c r="A28" s="79" t="s">
        <v>466</v>
      </c>
      <c r="B28" s="56" t="s">
        <v>347</v>
      </c>
      <c r="C28" s="56" t="s">
        <v>348</v>
      </c>
      <c r="D28" s="56" t="s">
        <v>219</v>
      </c>
      <c r="E28" s="56" t="s">
        <v>467</v>
      </c>
      <c r="F28" s="56" t="s">
        <v>468</v>
      </c>
      <c r="G28" s="56" t="s">
        <v>222</v>
      </c>
      <c r="H28" s="56" t="s">
        <v>469</v>
      </c>
      <c r="I28" s="142"/>
      <c r="J28" s="56"/>
      <c r="K28" s="142" t="s">
        <v>470</v>
      </c>
      <c r="L28" s="142"/>
      <c r="M28" s="143" t="s">
        <v>186</v>
      </c>
      <c r="N28" s="143" t="s">
        <v>379</v>
      </c>
      <c r="O28" s="146" t="s">
        <v>471</v>
      </c>
      <c r="P28" s="34"/>
      <c r="Q28" s="144" t="s">
        <v>355</v>
      </c>
      <c r="R28" s="142" t="s">
        <v>472</v>
      </c>
      <c r="S28" s="54" t="s">
        <v>357</v>
      </c>
      <c r="T28" s="54" t="s">
        <v>473</v>
      </c>
      <c r="U28" s="54" t="s">
        <v>359</v>
      </c>
      <c r="V28" s="54" t="s">
        <v>474</v>
      </c>
      <c r="W28" s="141" t="s">
        <v>475</v>
      </c>
      <c r="X28" s="51" t="s">
        <v>234</v>
      </c>
      <c r="Y28" s="19"/>
      <c r="AA28" s="140">
        <f>IF(OR(J28="Fail",ISBLANK(J28)),INDEX('Issue Code Table'!C:C,MATCH(N:N,'Issue Code Table'!A:A,0)),IF(M28="Critical",6,IF(M28="Significant",5,IF(M28="Moderate",3,2))))</f>
        <v>5</v>
      </c>
    </row>
    <row r="29" spans="1:27" ht="83.15" customHeight="1" x14ac:dyDescent="0.25">
      <c r="A29" s="79" t="s">
        <v>476</v>
      </c>
      <c r="B29" s="56" t="s">
        <v>347</v>
      </c>
      <c r="C29" s="56" t="s">
        <v>348</v>
      </c>
      <c r="D29" s="56" t="s">
        <v>219</v>
      </c>
      <c r="E29" s="56" t="s">
        <v>477</v>
      </c>
      <c r="F29" s="56" t="s">
        <v>478</v>
      </c>
      <c r="G29" s="56" t="s">
        <v>222</v>
      </c>
      <c r="H29" s="56" t="s">
        <v>479</v>
      </c>
      <c r="I29" s="142"/>
      <c r="J29" s="56"/>
      <c r="K29" s="142" t="s">
        <v>480</v>
      </c>
      <c r="L29" s="142"/>
      <c r="M29" s="149" t="s">
        <v>284</v>
      </c>
      <c r="N29" s="147" t="s">
        <v>379</v>
      </c>
      <c r="O29" s="148" t="str">
        <f>CONCATENATE(N29,": ",VLOOKUP(N29,'Issue Code Table'!$A$2:$C$418,2,0))</f>
        <v>HAU17: Audit logs do not capture sufficient auditable events</v>
      </c>
      <c r="P29" s="34"/>
      <c r="Q29" s="144" t="s">
        <v>355</v>
      </c>
      <c r="R29" s="142" t="s">
        <v>481</v>
      </c>
      <c r="S29" s="54" t="s">
        <v>370</v>
      </c>
      <c r="T29" s="54" t="s">
        <v>482</v>
      </c>
      <c r="U29" s="54" t="s">
        <v>359</v>
      </c>
      <c r="V29" s="54" t="s">
        <v>483</v>
      </c>
      <c r="W29" s="141" t="s">
        <v>484</v>
      </c>
      <c r="X29" s="51"/>
      <c r="Y29" s="19"/>
      <c r="AA29" s="140">
        <f>IF(OR(J29="Fail",ISBLANK(J29)),INDEX('Issue Code Table'!C:C,MATCH(N:N,'Issue Code Table'!A:A,0)),IF(M29="Critical",6,IF(M29="Significant",5,IF(M29="Moderate",3,2))))</f>
        <v>5</v>
      </c>
    </row>
    <row r="30" spans="1:27" ht="83.15" customHeight="1" x14ac:dyDescent="0.25">
      <c r="A30" s="79" t="s">
        <v>485</v>
      </c>
      <c r="B30" s="56" t="s">
        <v>347</v>
      </c>
      <c r="C30" s="56" t="s">
        <v>348</v>
      </c>
      <c r="D30" s="56" t="s">
        <v>219</v>
      </c>
      <c r="E30" s="56" t="s">
        <v>486</v>
      </c>
      <c r="F30" s="56" t="s">
        <v>487</v>
      </c>
      <c r="G30" s="56" t="s">
        <v>222</v>
      </c>
      <c r="H30" s="56" t="s">
        <v>488</v>
      </c>
      <c r="I30" s="142"/>
      <c r="J30" s="56"/>
      <c r="K30" s="142" t="s">
        <v>489</v>
      </c>
      <c r="L30" s="142"/>
      <c r="M30" s="149" t="s">
        <v>284</v>
      </c>
      <c r="N30" s="147" t="s">
        <v>379</v>
      </c>
      <c r="O30" s="148" t="str">
        <f>CONCATENATE(N30,": ",VLOOKUP(N30,'Issue Code Table'!$A$2:$C$418,2,0))</f>
        <v>HAU17: Audit logs do not capture sufficient auditable events</v>
      </c>
      <c r="P30" s="34"/>
      <c r="Q30" s="144" t="s">
        <v>355</v>
      </c>
      <c r="R30" s="142" t="s">
        <v>490</v>
      </c>
      <c r="S30" s="54" t="s">
        <v>370</v>
      </c>
      <c r="T30" s="54" t="s">
        <v>491</v>
      </c>
      <c r="U30" s="54" t="s">
        <v>359</v>
      </c>
      <c r="V30" s="54" t="s">
        <v>492</v>
      </c>
      <c r="W30" s="141" t="s">
        <v>493</v>
      </c>
      <c r="X30" s="51"/>
      <c r="Y30" s="19"/>
      <c r="AA30" s="140">
        <f>IF(OR(J30="Fail",ISBLANK(J30)),INDEX('Issue Code Table'!C:C,MATCH(N:N,'Issue Code Table'!A:A,0)),IF(M30="Critical",6,IF(M30="Significant",5,IF(M30="Moderate",3,2))))</f>
        <v>5</v>
      </c>
    </row>
    <row r="31" spans="1:27" ht="83.15" customHeight="1" x14ac:dyDescent="0.25">
      <c r="A31" s="79" t="s">
        <v>494</v>
      </c>
      <c r="B31" s="56" t="s">
        <v>347</v>
      </c>
      <c r="C31" s="56" t="s">
        <v>348</v>
      </c>
      <c r="D31" s="56" t="s">
        <v>219</v>
      </c>
      <c r="E31" s="56" t="s">
        <v>495</v>
      </c>
      <c r="F31" s="56" t="s">
        <v>496</v>
      </c>
      <c r="G31" s="56" t="s">
        <v>222</v>
      </c>
      <c r="H31" s="56" t="s">
        <v>497</v>
      </c>
      <c r="I31" s="142"/>
      <c r="J31" s="56"/>
      <c r="K31" s="142" t="s">
        <v>498</v>
      </c>
      <c r="L31" s="142"/>
      <c r="M31" s="149" t="s">
        <v>284</v>
      </c>
      <c r="N31" s="143" t="s">
        <v>379</v>
      </c>
      <c r="O31" s="146" t="s">
        <v>471</v>
      </c>
      <c r="P31" s="34"/>
      <c r="Q31" s="144" t="s">
        <v>355</v>
      </c>
      <c r="R31" s="142" t="s">
        <v>499</v>
      </c>
      <c r="S31" s="54" t="s">
        <v>357</v>
      </c>
      <c r="T31" s="54" t="s">
        <v>500</v>
      </c>
      <c r="U31" s="54" t="s">
        <v>359</v>
      </c>
      <c r="V31" s="54" t="s">
        <v>501</v>
      </c>
      <c r="W31" s="141" t="s">
        <v>502</v>
      </c>
      <c r="X31" s="51"/>
      <c r="Y31" s="19"/>
      <c r="AA31" s="140">
        <f>IF(OR(J31="Fail",ISBLANK(J31)),INDEX('Issue Code Table'!C:C,MATCH(N:N,'Issue Code Table'!A:A,0)),IF(M31="Critical",6,IF(M31="Significant",5,IF(M31="Moderate",3,2))))</f>
        <v>5</v>
      </c>
    </row>
    <row r="32" spans="1:27" ht="83.15" customHeight="1" x14ac:dyDescent="0.25">
      <c r="A32" s="79" t="s">
        <v>503</v>
      </c>
      <c r="B32" s="56" t="s">
        <v>347</v>
      </c>
      <c r="C32" s="56" t="s">
        <v>348</v>
      </c>
      <c r="D32" s="56" t="s">
        <v>219</v>
      </c>
      <c r="E32" s="56" t="s">
        <v>504</v>
      </c>
      <c r="F32" s="56" t="s">
        <v>505</v>
      </c>
      <c r="G32" s="56" t="s">
        <v>222</v>
      </c>
      <c r="H32" s="56" t="s">
        <v>506</v>
      </c>
      <c r="I32" s="142"/>
      <c r="J32" s="56"/>
      <c r="K32" s="142" t="s">
        <v>507</v>
      </c>
      <c r="L32" s="142"/>
      <c r="M32" s="149" t="s">
        <v>284</v>
      </c>
      <c r="N32" s="143" t="s">
        <v>367</v>
      </c>
      <c r="O32" s="146" t="s">
        <v>368</v>
      </c>
      <c r="P32" s="34"/>
      <c r="Q32" s="144" t="s">
        <v>355</v>
      </c>
      <c r="R32" s="142" t="s">
        <v>508</v>
      </c>
      <c r="S32" s="54" t="s">
        <v>370</v>
      </c>
      <c r="T32" s="54" t="s">
        <v>509</v>
      </c>
      <c r="U32" s="54" t="s">
        <v>359</v>
      </c>
      <c r="V32" s="54" t="s">
        <v>510</v>
      </c>
      <c r="W32" s="141" t="s">
        <v>511</v>
      </c>
      <c r="X32" s="51"/>
      <c r="Y32" s="19"/>
      <c r="AA32" s="140">
        <f>IF(OR(J32="Fail",ISBLANK(J32)),INDEX('Issue Code Table'!C:C,MATCH(N:N,'Issue Code Table'!A:A,0)),IF(M32="Critical",6,IF(M32="Significant",5,IF(M32="Moderate",3,2))))</f>
        <v>4</v>
      </c>
    </row>
    <row r="33" spans="1:27" ht="83.15" customHeight="1" x14ac:dyDescent="0.25">
      <c r="A33" s="79" t="s">
        <v>512</v>
      </c>
      <c r="B33" s="56" t="s">
        <v>347</v>
      </c>
      <c r="C33" s="56" t="s">
        <v>348</v>
      </c>
      <c r="D33" s="56" t="s">
        <v>219</v>
      </c>
      <c r="E33" s="56" t="s">
        <v>513</v>
      </c>
      <c r="F33" s="56" t="s">
        <v>514</v>
      </c>
      <c r="G33" s="56" t="s">
        <v>222</v>
      </c>
      <c r="H33" s="56" t="s">
        <v>515</v>
      </c>
      <c r="I33" s="142"/>
      <c r="J33" s="56"/>
      <c r="K33" s="142" t="s">
        <v>516</v>
      </c>
      <c r="L33" s="142"/>
      <c r="M33" s="149" t="s">
        <v>186</v>
      </c>
      <c r="N33" s="147" t="s">
        <v>353</v>
      </c>
      <c r="O33" s="148" t="str">
        <f>CONCATENATE(N33,": ",VLOOKUP(N33,'Issue Code Table'!$A$2:$C$418,2,0))</f>
        <v xml:space="preserve">HAU21: System does not audit all attempts to gain access </v>
      </c>
      <c r="P33" s="34"/>
      <c r="Q33" s="144" t="s">
        <v>355</v>
      </c>
      <c r="R33" s="142" t="s">
        <v>517</v>
      </c>
      <c r="S33" s="54" t="s">
        <v>370</v>
      </c>
      <c r="T33" s="54" t="s">
        <v>518</v>
      </c>
      <c r="U33" s="54" t="s">
        <v>359</v>
      </c>
      <c r="V33" s="54" t="s">
        <v>519</v>
      </c>
      <c r="W33" s="141" t="s">
        <v>520</v>
      </c>
      <c r="X33" s="51" t="s">
        <v>234</v>
      </c>
      <c r="Y33" s="19"/>
      <c r="AA33" s="140">
        <f>IF(OR(J33="Fail",ISBLANK(J33)),INDEX('Issue Code Table'!C:C,MATCH(N:N,'Issue Code Table'!A:A,0)),IF(M33="Critical",6,IF(M33="Significant",5,IF(M33="Moderate",3,2))))</f>
        <v>5</v>
      </c>
    </row>
    <row r="34" spans="1:27" ht="83.15" customHeight="1" x14ac:dyDescent="0.25">
      <c r="A34" s="79" t="s">
        <v>521</v>
      </c>
      <c r="B34" s="56" t="s">
        <v>347</v>
      </c>
      <c r="C34" s="56" t="s">
        <v>348</v>
      </c>
      <c r="D34" s="56" t="s">
        <v>219</v>
      </c>
      <c r="E34" s="56" t="s">
        <v>522</v>
      </c>
      <c r="F34" s="56" t="s">
        <v>523</v>
      </c>
      <c r="G34" s="56" t="s">
        <v>222</v>
      </c>
      <c r="H34" s="56" t="s">
        <v>524</v>
      </c>
      <c r="I34" s="142"/>
      <c r="J34" s="56"/>
      <c r="K34" s="142" t="s">
        <v>525</v>
      </c>
      <c r="L34" s="142"/>
      <c r="M34" s="149" t="s">
        <v>284</v>
      </c>
      <c r="N34" s="147" t="s">
        <v>379</v>
      </c>
      <c r="O34" s="148" t="str">
        <f>CONCATENATE(N34,": ",VLOOKUP(N34,'Issue Code Table'!$A$2:$C$418,2,0))</f>
        <v>HAU17: Audit logs do not capture sufficient auditable events</v>
      </c>
      <c r="P34" s="34"/>
      <c r="Q34" s="144" t="s">
        <v>355</v>
      </c>
      <c r="R34" s="142" t="s">
        <v>526</v>
      </c>
      <c r="S34" s="54" t="s">
        <v>357</v>
      </c>
      <c r="T34" s="54" t="s">
        <v>527</v>
      </c>
      <c r="U34" s="54" t="s">
        <v>359</v>
      </c>
      <c r="V34" s="54" t="s">
        <v>528</v>
      </c>
      <c r="W34" s="141" t="s">
        <v>529</v>
      </c>
      <c r="X34" s="51"/>
      <c r="Y34" s="19"/>
      <c r="AA34" s="140">
        <f>IF(OR(J34="Fail",ISBLANK(J34)),INDEX('Issue Code Table'!C:C,MATCH(N:N,'Issue Code Table'!A:A,0)),IF(M34="Critical",6,IF(M34="Significant",5,IF(M34="Moderate",3,2))))</f>
        <v>5</v>
      </c>
    </row>
    <row r="35" spans="1:27" ht="83.15" customHeight="1" x14ac:dyDescent="0.25">
      <c r="A35" s="79" t="s">
        <v>530</v>
      </c>
      <c r="B35" s="56" t="s">
        <v>347</v>
      </c>
      <c r="C35" s="56" t="s">
        <v>348</v>
      </c>
      <c r="D35" s="56" t="s">
        <v>219</v>
      </c>
      <c r="E35" s="56" t="s">
        <v>531</v>
      </c>
      <c r="F35" s="56" t="s">
        <v>532</v>
      </c>
      <c r="G35" s="56" t="s">
        <v>222</v>
      </c>
      <c r="H35" s="56" t="s">
        <v>533</v>
      </c>
      <c r="I35" s="142"/>
      <c r="J35" s="56"/>
      <c r="K35" s="142" t="s">
        <v>534</v>
      </c>
      <c r="L35" s="142"/>
      <c r="M35" s="149" t="s">
        <v>186</v>
      </c>
      <c r="N35" s="147" t="s">
        <v>379</v>
      </c>
      <c r="O35" s="148" t="str">
        <f>CONCATENATE(N35,": ",VLOOKUP(N35,'Issue Code Table'!$A$2:$C$418,2,0))</f>
        <v>HAU17: Audit logs do not capture sufficient auditable events</v>
      </c>
      <c r="P35" s="34"/>
      <c r="Q35" s="144" t="s">
        <v>355</v>
      </c>
      <c r="R35" s="142" t="s">
        <v>535</v>
      </c>
      <c r="S35" s="54" t="s">
        <v>357</v>
      </c>
      <c r="T35" s="54" t="s">
        <v>536</v>
      </c>
      <c r="U35" s="54" t="s">
        <v>359</v>
      </c>
      <c r="V35" s="54" t="s">
        <v>537</v>
      </c>
      <c r="W35" s="141" t="s">
        <v>538</v>
      </c>
      <c r="X35" s="51" t="s">
        <v>234</v>
      </c>
      <c r="Y35" s="19"/>
      <c r="AA35" s="140">
        <f>IF(OR(J35="Fail",ISBLANK(J35)),INDEX('Issue Code Table'!C:C,MATCH(N:N,'Issue Code Table'!A:A,0)),IF(M35="Critical",6,IF(M35="Significant",5,IF(M35="Moderate",3,2))))</f>
        <v>5</v>
      </c>
    </row>
    <row r="36" spans="1:27" ht="83.15" customHeight="1" x14ac:dyDescent="0.25">
      <c r="A36" s="79" t="s">
        <v>539</v>
      </c>
      <c r="B36" s="56" t="s">
        <v>347</v>
      </c>
      <c r="C36" s="56" t="s">
        <v>348</v>
      </c>
      <c r="D36" s="56" t="s">
        <v>219</v>
      </c>
      <c r="E36" s="56" t="s">
        <v>540</v>
      </c>
      <c r="F36" s="56" t="s">
        <v>541</v>
      </c>
      <c r="G36" s="56" t="s">
        <v>222</v>
      </c>
      <c r="H36" s="56" t="s">
        <v>542</v>
      </c>
      <c r="I36" s="142"/>
      <c r="J36" s="56"/>
      <c r="K36" s="142" t="s">
        <v>543</v>
      </c>
      <c r="L36" s="142"/>
      <c r="M36" s="149" t="s">
        <v>284</v>
      </c>
      <c r="N36" s="147" t="s">
        <v>379</v>
      </c>
      <c r="O36" s="148" t="str">
        <f>CONCATENATE(N36,": ",VLOOKUP(N36,'Issue Code Table'!$A$2:$C$418,2,0))</f>
        <v>HAU17: Audit logs do not capture sufficient auditable events</v>
      </c>
      <c r="P36" s="34"/>
      <c r="Q36" s="144" t="s">
        <v>355</v>
      </c>
      <c r="R36" s="142" t="s">
        <v>544</v>
      </c>
      <c r="S36" s="54" t="s">
        <v>357</v>
      </c>
      <c r="T36" s="54" t="s">
        <v>545</v>
      </c>
      <c r="U36" s="54" t="s">
        <v>359</v>
      </c>
      <c r="V36" s="54" t="s">
        <v>546</v>
      </c>
      <c r="W36" s="141" t="s">
        <v>547</v>
      </c>
      <c r="X36" s="51"/>
      <c r="Y36" s="19"/>
      <c r="AA36" s="140">
        <f>IF(OR(J36="Fail",ISBLANK(J36)),INDEX('Issue Code Table'!C:C,MATCH(N:N,'Issue Code Table'!A:A,0)),IF(M36="Critical",6,IF(M36="Significant",5,IF(M36="Moderate",3,2))))</f>
        <v>5</v>
      </c>
    </row>
    <row r="37" spans="1:27" ht="83.15" customHeight="1" x14ac:dyDescent="0.25">
      <c r="A37" s="79" t="s">
        <v>548</v>
      </c>
      <c r="B37" s="56" t="s">
        <v>347</v>
      </c>
      <c r="C37" s="56" t="s">
        <v>348</v>
      </c>
      <c r="D37" s="56" t="s">
        <v>219</v>
      </c>
      <c r="E37" s="56" t="s">
        <v>549</v>
      </c>
      <c r="F37" s="56" t="s">
        <v>550</v>
      </c>
      <c r="G37" s="56" t="s">
        <v>222</v>
      </c>
      <c r="H37" s="56" t="s">
        <v>551</v>
      </c>
      <c r="I37" s="142"/>
      <c r="J37" s="56"/>
      <c r="K37" s="142" t="s">
        <v>552</v>
      </c>
      <c r="L37" s="142"/>
      <c r="M37" s="149" t="s">
        <v>284</v>
      </c>
      <c r="N37" s="147" t="s">
        <v>379</v>
      </c>
      <c r="O37" s="148" t="str">
        <f>CONCATENATE(N37,": ",VLOOKUP(N37,'Issue Code Table'!$A$2:$C$418,2,0))</f>
        <v>HAU17: Audit logs do not capture sufficient auditable events</v>
      </c>
      <c r="P37" s="34"/>
      <c r="Q37" s="144" t="s">
        <v>355</v>
      </c>
      <c r="R37" s="142" t="s">
        <v>553</v>
      </c>
      <c r="S37" s="54" t="s">
        <v>357</v>
      </c>
      <c r="T37" s="54" t="s">
        <v>554</v>
      </c>
      <c r="U37" s="54" t="s">
        <v>359</v>
      </c>
      <c r="V37" s="54" t="s">
        <v>555</v>
      </c>
      <c r="W37" s="141" t="s">
        <v>556</v>
      </c>
      <c r="X37" s="51"/>
      <c r="Y37" s="19"/>
      <c r="AA37" s="140">
        <f>IF(OR(J37="Fail",ISBLANK(J37)),INDEX('Issue Code Table'!C:C,MATCH(N:N,'Issue Code Table'!A:A,0)),IF(M37="Critical",6,IF(M37="Significant",5,IF(M37="Moderate",3,2))))</f>
        <v>5</v>
      </c>
    </row>
    <row r="38" spans="1:27" ht="83.15" customHeight="1" x14ac:dyDescent="0.25">
      <c r="A38" s="79" t="s">
        <v>557</v>
      </c>
      <c r="B38" s="56" t="s">
        <v>347</v>
      </c>
      <c r="C38" s="56" t="s">
        <v>348</v>
      </c>
      <c r="D38" s="56" t="s">
        <v>219</v>
      </c>
      <c r="E38" s="56" t="s">
        <v>558</v>
      </c>
      <c r="F38" s="56" t="s">
        <v>559</v>
      </c>
      <c r="G38" s="56" t="s">
        <v>222</v>
      </c>
      <c r="H38" s="56" t="s">
        <v>560</v>
      </c>
      <c r="I38" s="142"/>
      <c r="J38" s="56"/>
      <c r="K38" s="142" t="s">
        <v>561</v>
      </c>
      <c r="L38" s="142"/>
      <c r="M38" s="149" t="s">
        <v>284</v>
      </c>
      <c r="N38" s="147" t="s">
        <v>379</v>
      </c>
      <c r="O38" s="148" t="str">
        <f>CONCATENATE(N38,": ",VLOOKUP(N38,'Issue Code Table'!$A$2:$C$418,2,0))</f>
        <v>HAU17: Audit logs do not capture sufficient auditable events</v>
      </c>
      <c r="P38" s="34"/>
      <c r="Q38" s="144" t="s">
        <v>355</v>
      </c>
      <c r="R38" s="142" t="s">
        <v>562</v>
      </c>
      <c r="S38" s="54" t="s">
        <v>357</v>
      </c>
      <c r="T38" s="54" t="s">
        <v>563</v>
      </c>
      <c r="U38" s="54" t="s">
        <v>359</v>
      </c>
      <c r="V38" s="54" t="s">
        <v>564</v>
      </c>
      <c r="W38" s="141" t="s">
        <v>565</v>
      </c>
      <c r="X38" s="51"/>
      <c r="Y38" s="19"/>
      <c r="AA38" s="140">
        <f>IF(OR(J38="Fail",ISBLANK(J38)),INDEX('Issue Code Table'!C:C,MATCH(N:N,'Issue Code Table'!A:A,0)),IF(M38="Critical",6,IF(M38="Significant",5,IF(M38="Moderate",3,2))))</f>
        <v>5</v>
      </c>
    </row>
    <row r="39" spans="1:27" ht="83.15" customHeight="1" x14ac:dyDescent="0.25">
      <c r="A39" s="79" t="s">
        <v>566</v>
      </c>
      <c r="B39" s="56" t="s">
        <v>347</v>
      </c>
      <c r="C39" s="56" t="s">
        <v>348</v>
      </c>
      <c r="D39" s="56" t="s">
        <v>219</v>
      </c>
      <c r="E39" s="56" t="s">
        <v>567</v>
      </c>
      <c r="F39" s="56" t="s">
        <v>568</v>
      </c>
      <c r="G39" s="56" t="s">
        <v>222</v>
      </c>
      <c r="H39" s="56" t="s">
        <v>569</v>
      </c>
      <c r="I39" s="142"/>
      <c r="J39" s="56"/>
      <c r="K39" s="142" t="s">
        <v>570</v>
      </c>
      <c r="L39" s="142"/>
      <c r="M39" s="149" t="s">
        <v>284</v>
      </c>
      <c r="N39" s="147" t="s">
        <v>379</v>
      </c>
      <c r="O39" s="148" t="str">
        <f>CONCATENATE(N39,": ",VLOOKUP(N39,'Issue Code Table'!$A$2:$C$418,2,0))</f>
        <v>HAU17: Audit logs do not capture sufficient auditable events</v>
      </c>
      <c r="P39" s="34"/>
      <c r="Q39" s="144" t="s">
        <v>355</v>
      </c>
      <c r="R39" s="142" t="s">
        <v>571</v>
      </c>
      <c r="S39" s="54" t="s">
        <v>370</v>
      </c>
      <c r="T39" s="54" t="s">
        <v>572</v>
      </c>
      <c r="U39" s="54" t="s">
        <v>359</v>
      </c>
      <c r="V39" s="54" t="s">
        <v>573</v>
      </c>
      <c r="W39" s="141" t="s">
        <v>574</v>
      </c>
      <c r="X39" s="51"/>
      <c r="Y39" s="19"/>
      <c r="AA39" s="140">
        <f>IF(OR(J39="Fail",ISBLANK(J39)),INDEX('Issue Code Table'!C:C,MATCH(N:N,'Issue Code Table'!A:A,0)),IF(M39="Critical",6,IF(M39="Significant",5,IF(M39="Moderate",3,2))))</f>
        <v>5</v>
      </c>
    </row>
    <row r="40" spans="1:27" ht="83.15" customHeight="1" x14ac:dyDescent="0.25">
      <c r="A40" s="79" t="s">
        <v>575</v>
      </c>
      <c r="B40" s="56" t="s">
        <v>347</v>
      </c>
      <c r="C40" s="56" t="s">
        <v>348</v>
      </c>
      <c r="D40" s="56" t="s">
        <v>219</v>
      </c>
      <c r="E40" s="56" t="s">
        <v>576</v>
      </c>
      <c r="F40" s="56" t="s">
        <v>577</v>
      </c>
      <c r="G40" s="56" t="s">
        <v>222</v>
      </c>
      <c r="H40" s="56" t="s">
        <v>578</v>
      </c>
      <c r="I40" s="142"/>
      <c r="J40" s="56"/>
      <c r="K40" s="142" t="s">
        <v>579</v>
      </c>
      <c r="L40" s="142"/>
      <c r="M40" s="149" t="s">
        <v>284</v>
      </c>
      <c r="N40" s="143" t="s">
        <v>379</v>
      </c>
      <c r="O40" s="146" t="s">
        <v>471</v>
      </c>
      <c r="P40" s="34"/>
      <c r="Q40" s="144" t="s">
        <v>355</v>
      </c>
      <c r="R40" s="142" t="s">
        <v>580</v>
      </c>
      <c r="S40" s="54" t="s">
        <v>370</v>
      </c>
      <c r="T40" s="54" t="s">
        <v>581</v>
      </c>
      <c r="U40" s="54" t="s">
        <v>359</v>
      </c>
      <c r="V40" s="54" t="s">
        <v>582</v>
      </c>
      <c r="W40" s="141" t="s">
        <v>583</v>
      </c>
      <c r="X40" s="51"/>
      <c r="Y40" s="19"/>
      <c r="AA40" s="140">
        <f>IF(OR(J40="Fail",ISBLANK(J40)),INDEX('Issue Code Table'!C:C,MATCH(N:N,'Issue Code Table'!A:A,0)),IF(M40="Critical",6,IF(M40="Significant",5,IF(M40="Moderate",3,2))))</f>
        <v>5</v>
      </c>
    </row>
    <row r="41" spans="1:27" ht="83.15" customHeight="1" x14ac:dyDescent="0.25">
      <c r="A41" s="79" t="s">
        <v>584</v>
      </c>
      <c r="B41" s="56" t="s">
        <v>347</v>
      </c>
      <c r="C41" s="56" t="s">
        <v>348</v>
      </c>
      <c r="D41" s="56" t="s">
        <v>219</v>
      </c>
      <c r="E41" s="56" t="s">
        <v>585</v>
      </c>
      <c r="F41" s="56" t="s">
        <v>586</v>
      </c>
      <c r="G41" s="56" t="s">
        <v>222</v>
      </c>
      <c r="H41" s="56" t="s">
        <v>587</v>
      </c>
      <c r="I41" s="142"/>
      <c r="J41" s="56"/>
      <c r="K41" s="142" t="s">
        <v>588</v>
      </c>
      <c r="L41" s="142"/>
      <c r="M41" s="149" t="s">
        <v>284</v>
      </c>
      <c r="N41" s="147" t="s">
        <v>367</v>
      </c>
      <c r="O41" s="148" t="str">
        <f>CONCATENATE(N41,": ",VLOOKUP(N41,'Issue Code Table'!$A$2:$C$418,2,0))</f>
        <v>HAU6: System does not audit changes to access control settings</v>
      </c>
      <c r="P41" s="34"/>
      <c r="Q41" s="144" t="s">
        <v>355</v>
      </c>
      <c r="R41" s="142" t="s">
        <v>589</v>
      </c>
      <c r="S41" s="54" t="s">
        <v>370</v>
      </c>
      <c r="T41" s="54" t="s">
        <v>590</v>
      </c>
      <c r="U41" s="54" t="s">
        <v>359</v>
      </c>
      <c r="V41" s="54" t="s">
        <v>591</v>
      </c>
      <c r="W41" s="141" t="s">
        <v>592</v>
      </c>
      <c r="X41" s="51"/>
      <c r="Y41" s="19"/>
      <c r="AA41" s="140">
        <f>IF(OR(J41="Fail",ISBLANK(J41)),INDEX('Issue Code Table'!C:C,MATCH(N:N,'Issue Code Table'!A:A,0)),IF(M41="Critical",6,IF(M41="Significant",5,IF(M41="Moderate",3,2))))</f>
        <v>4</v>
      </c>
    </row>
    <row r="42" spans="1:27" ht="83.15" customHeight="1" x14ac:dyDescent="0.25">
      <c r="A42" s="79" t="s">
        <v>593</v>
      </c>
      <c r="B42" s="56" t="s">
        <v>347</v>
      </c>
      <c r="C42" s="56" t="s">
        <v>348</v>
      </c>
      <c r="D42" s="56" t="s">
        <v>219</v>
      </c>
      <c r="E42" s="56" t="s">
        <v>594</v>
      </c>
      <c r="F42" s="56" t="s">
        <v>595</v>
      </c>
      <c r="G42" s="56" t="s">
        <v>222</v>
      </c>
      <c r="H42" s="56" t="s">
        <v>596</v>
      </c>
      <c r="I42" s="142"/>
      <c r="J42" s="56"/>
      <c r="K42" s="142" t="s">
        <v>597</v>
      </c>
      <c r="L42" s="142"/>
      <c r="M42" s="149" t="s">
        <v>284</v>
      </c>
      <c r="N42" s="147" t="s">
        <v>379</v>
      </c>
      <c r="O42" s="148" t="str">
        <f>CONCATENATE(N42,": ",VLOOKUP(N42,'Issue Code Table'!$A$2:$C$418,2,0))</f>
        <v>HAU17: Audit logs do not capture sufficient auditable events</v>
      </c>
      <c r="P42" s="34"/>
      <c r="Q42" s="144" t="s">
        <v>355</v>
      </c>
      <c r="R42" s="142" t="s">
        <v>598</v>
      </c>
      <c r="S42" s="54" t="s">
        <v>370</v>
      </c>
      <c r="T42" s="54" t="s">
        <v>599</v>
      </c>
      <c r="U42" s="54" t="s">
        <v>359</v>
      </c>
      <c r="V42" s="54" t="s">
        <v>600</v>
      </c>
      <c r="W42" s="141" t="s">
        <v>601</v>
      </c>
      <c r="X42" s="51"/>
      <c r="Y42" s="19"/>
      <c r="AA42" s="140">
        <f>IF(OR(J42="Fail",ISBLANK(J42)),INDEX('Issue Code Table'!C:C,MATCH(N:N,'Issue Code Table'!A:A,0)),IF(M42="Critical",6,IF(M42="Significant",5,IF(M42="Moderate",3,2))))</f>
        <v>5</v>
      </c>
    </row>
    <row r="43" spans="1:27" ht="83.15" customHeight="1" x14ac:dyDescent="0.25">
      <c r="A43" s="79" t="s">
        <v>602</v>
      </c>
      <c r="B43" s="56" t="s">
        <v>347</v>
      </c>
      <c r="C43" s="56" t="s">
        <v>348</v>
      </c>
      <c r="D43" s="56" t="s">
        <v>219</v>
      </c>
      <c r="E43" s="56" t="s">
        <v>603</v>
      </c>
      <c r="F43" s="56" t="s">
        <v>604</v>
      </c>
      <c r="G43" s="56" t="s">
        <v>222</v>
      </c>
      <c r="H43" s="56" t="s">
        <v>605</v>
      </c>
      <c r="I43" s="142"/>
      <c r="J43" s="56"/>
      <c r="K43" s="142" t="s">
        <v>606</v>
      </c>
      <c r="L43" s="142"/>
      <c r="M43" s="149" t="s">
        <v>284</v>
      </c>
      <c r="N43" s="147" t="s">
        <v>379</v>
      </c>
      <c r="O43" s="148" t="str">
        <f>CONCATENATE(N43,": ",VLOOKUP(N43,'Issue Code Table'!$A$2:$C$418,2,0))</f>
        <v>HAU17: Audit logs do not capture sufficient auditable events</v>
      </c>
      <c r="P43" s="34"/>
      <c r="Q43" s="144" t="s">
        <v>355</v>
      </c>
      <c r="R43" s="142" t="s">
        <v>607</v>
      </c>
      <c r="S43" s="54" t="s">
        <v>357</v>
      </c>
      <c r="T43" s="54" t="s">
        <v>608</v>
      </c>
      <c r="U43" s="54" t="s">
        <v>359</v>
      </c>
      <c r="V43" s="54" t="s">
        <v>609</v>
      </c>
      <c r="W43" s="141" t="s">
        <v>610</v>
      </c>
      <c r="X43" s="51"/>
      <c r="Y43" s="19"/>
      <c r="AA43" s="140">
        <f>IF(OR(J43="Fail",ISBLANK(J43)),INDEX('Issue Code Table'!C:C,MATCH(N:N,'Issue Code Table'!A:A,0)),IF(M43="Critical",6,IF(M43="Significant",5,IF(M43="Moderate",3,2))))</f>
        <v>5</v>
      </c>
    </row>
    <row r="44" spans="1:27" ht="83.15" customHeight="1" x14ac:dyDescent="0.25">
      <c r="A44" s="79" t="s">
        <v>611</v>
      </c>
      <c r="B44" s="56" t="s">
        <v>347</v>
      </c>
      <c r="C44" s="56" t="s">
        <v>348</v>
      </c>
      <c r="D44" s="56" t="s">
        <v>219</v>
      </c>
      <c r="E44" s="56" t="s">
        <v>612</v>
      </c>
      <c r="F44" s="56" t="s">
        <v>613</v>
      </c>
      <c r="G44" s="56" t="s">
        <v>222</v>
      </c>
      <c r="H44" s="56" t="s">
        <v>614</v>
      </c>
      <c r="I44" s="142"/>
      <c r="J44" s="56"/>
      <c r="K44" s="142" t="s">
        <v>615</v>
      </c>
      <c r="L44" s="142"/>
      <c r="M44" s="149" t="s">
        <v>284</v>
      </c>
      <c r="N44" s="147" t="s">
        <v>379</v>
      </c>
      <c r="O44" s="148" t="str">
        <f>CONCATENATE(N44,": ",VLOOKUP(N44,'Issue Code Table'!$A$2:$C$418,2,0))</f>
        <v>HAU17: Audit logs do not capture sufficient auditable events</v>
      </c>
      <c r="P44" s="34"/>
      <c r="Q44" s="144" t="s">
        <v>355</v>
      </c>
      <c r="R44" s="142" t="s">
        <v>616</v>
      </c>
      <c r="S44" s="54" t="s">
        <v>357</v>
      </c>
      <c r="T44" s="54" t="s">
        <v>617</v>
      </c>
      <c r="U44" s="54" t="s">
        <v>359</v>
      </c>
      <c r="V44" s="54" t="s">
        <v>618</v>
      </c>
      <c r="W44" s="141" t="s">
        <v>619</v>
      </c>
      <c r="X44" s="51"/>
      <c r="Y44" s="19"/>
      <c r="AA44" s="140">
        <f>IF(OR(J44="Fail",ISBLANK(J44)),INDEX('Issue Code Table'!C:C,MATCH(N:N,'Issue Code Table'!A:A,0)),IF(M44="Critical",6,IF(M44="Significant",5,IF(M44="Moderate",3,2))))</f>
        <v>5</v>
      </c>
    </row>
    <row r="45" spans="1:27" ht="83.15" customHeight="1" x14ac:dyDescent="0.25">
      <c r="A45" s="79" t="s">
        <v>620</v>
      </c>
      <c r="B45" s="56" t="s">
        <v>347</v>
      </c>
      <c r="C45" s="56" t="s">
        <v>348</v>
      </c>
      <c r="D45" s="56" t="s">
        <v>219</v>
      </c>
      <c r="E45" s="56" t="s">
        <v>621</v>
      </c>
      <c r="F45" s="56" t="s">
        <v>622</v>
      </c>
      <c r="G45" s="56" t="s">
        <v>222</v>
      </c>
      <c r="H45" s="56" t="s">
        <v>623</v>
      </c>
      <c r="I45" s="142"/>
      <c r="J45" s="56"/>
      <c r="K45" s="142" t="s">
        <v>624</v>
      </c>
      <c r="L45" s="142"/>
      <c r="M45" s="149" t="s">
        <v>284</v>
      </c>
      <c r="N45" s="147" t="s">
        <v>379</v>
      </c>
      <c r="O45" s="148" t="str">
        <f>CONCATENATE(N45,": ",VLOOKUP(N45,'Issue Code Table'!$A$2:$C$418,2,0))</f>
        <v>HAU17: Audit logs do not capture sufficient auditable events</v>
      </c>
      <c r="P45" s="34"/>
      <c r="Q45" s="144" t="s">
        <v>355</v>
      </c>
      <c r="R45" s="142" t="s">
        <v>625</v>
      </c>
      <c r="S45" s="54" t="s">
        <v>357</v>
      </c>
      <c r="T45" s="54" t="s">
        <v>626</v>
      </c>
      <c r="U45" s="54" t="s">
        <v>359</v>
      </c>
      <c r="V45" s="54" t="s">
        <v>627</v>
      </c>
      <c r="W45" s="141" t="s">
        <v>628</v>
      </c>
      <c r="X45" s="51"/>
      <c r="Y45" s="19"/>
      <c r="AA45" s="140">
        <f>IF(OR(J45="Fail",ISBLANK(J45)),INDEX('Issue Code Table'!C:C,MATCH(N:N,'Issue Code Table'!A:A,0)),IF(M45="Critical",6,IF(M45="Significant",5,IF(M45="Moderate",3,2))))</f>
        <v>5</v>
      </c>
    </row>
    <row r="46" spans="1:27" ht="83.15" customHeight="1" x14ac:dyDescent="0.25">
      <c r="A46" s="79" t="s">
        <v>629</v>
      </c>
      <c r="B46" s="56" t="s">
        <v>347</v>
      </c>
      <c r="C46" s="56" t="s">
        <v>348</v>
      </c>
      <c r="D46" s="56" t="s">
        <v>219</v>
      </c>
      <c r="E46" s="56" t="s">
        <v>630</v>
      </c>
      <c r="F46" s="56" t="s">
        <v>631</v>
      </c>
      <c r="G46" s="56" t="s">
        <v>222</v>
      </c>
      <c r="H46" s="56" t="s">
        <v>632</v>
      </c>
      <c r="I46" s="142"/>
      <c r="J46" s="56"/>
      <c r="K46" s="142" t="s">
        <v>633</v>
      </c>
      <c r="L46" s="142"/>
      <c r="M46" s="149" t="s">
        <v>284</v>
      </c>
      <c r="N46" s="147" t="s">
        <v>379</v>
      </c>
      <c r="O46" s="148" t="str">
        <f>CONCATENATE(N46,": ",VLOOKUP(N46,'Issue Code Table'!$A$2:$C$418,2,0))</f>
        <v>HAU17: Audit logs do not capture sufficient auditable events</v>
      </c>
      <c r="P46" s="34"/>
      <c r="Q46" s="144" t="s">
        <v>355</v>
      </c>
      <c r="R46" s="142" t="s">
        <v>634</v>
      </c>
      <c r="S46" s="54" t="s">
        <v>370</v>
      </c>
      <c r="T46" s="54" t="s">
        <v>635</v>
      </c>
      <c r="U46" s="54" t="s">
        <v>359</v>
      </c>
      <c r="V46" s="54" t="s">
        <v>636</v>
      </c>
      <c r="W46" s="141" t="s">
        <v>637</v>
      </c>
      <c r="X46" s="51"/>
      <c r="Y46" s="19"/>
      <c r="AA46" s="140">
        <f>IF(OR(J46="Fail",ISBLANK(J46)),INDEX('Issue Code Table'!C:C,MATCH(N:N,'Issue Code Table'!A:A,0)),IF(M46="Critical",6,IF(M46="Significant",5,IF(M46="Moderate",3,2))))</f>
        <v>5</v>
      </c>
    </row>
    <row r="47" spans="1:27" ht="83.15" customHeight="1" x14ac:dyDescent="0.25">
      <c r="A47" s="79" t="s">
        <v>638</v>
      </c>
      <c r="B47" s="56" t="s">
        <v>347</v>
      </c>
      <c r="C47" s="56" t="s">
        <v>348</v>
      </c>
      <c r="D47" s="56" t="s">
        <v>219</v>
      </c>
      <c r="E47" s="56" t="s">
        <v>639</v>
      </c>
      <c r="F47" s="56" t="s">
        <v>640</v>
      </c>
      <c r="G47" s="56" t="s">
        <v>222</v>
      </c>
      <c r="H47" s="56" t="s">
        <v>641</v>
      </c>
      <c r="I47" s="142"/>
      <c r="J47" s="56"/>
      <c r="K47" s="142" t="s">
        <v>642</v>
      </c>
      <c r="L47" s="142"/>
      <c r="M47" s="143" t="s">
        <v>186</v>
      </c>
      <c r="N47" s="143" t="s">
        <v>379</v>
      </c>
      <c r="O47" s="146" t="s">
        <v>471</v>
      </c>
      <c r="P47" s="34"/>
      <c r="Q47" s="144" t="s">
        <v>355</v>
      </c>
      <c r="R47" s="142" t="s">
        <v>643</v>
      </c>
      <c r="S47" s="54" t="s">
        <v>357</v>
      </c>
      <c r="T47" s="54" t="s">
        <v>644</v>
      </c>
      <c r="U47" s="54" t="s">
        <v>359</v>
      </c>
      <c r="V47" s="54" t="s">
        <v>645</v>
      </c>
      <c r="W47" s="141" t="s">
        <v>646</v>
      </c>
      <c r="X47" s="51" t="s">
        <v>234</v>
      </c>
      <c r="Y47" s="19"/>
      <c r="AA47" s="140">
        <f>IF(OR(J47="Fail",ISBLANK(J47)),INDEX('Issue Code Table'!C:C,MATCH(N:N,'Issue Code Table'!A:A,0)),IF(M47="Critical",6,IF(M47="Significant",5,IF(M47="Moderate",3,2))))</f>
        <v>5</v>
      </c>
    </row>
    <row r="48" spans="1:27" ht="83.15" customHeight="1" x14ac:dyDescent="0.25">
      <c r="A48" s="79" t="s">
        <v>647</v>
      </c>
      <c r="B48" s="56" t="s">
        <v>347</v>
      </c>
      <c r="C48" s="56" t="s">
        <v>348</v>
      </c>
      <c r="D48" s="56" t="s">
        <v>219</v>
      </c>
      <c r="E48" s="56" t="s">
        <v>648</v>
      </c>
      <c r="F48" s="56" t="s">
        <v>649</v>
      </c>
      <c r="G48" s="56" t="s">
        <v>222</v>
      </c>
      <c r="H48" s="56" t="s">
        <v>650</v>
      </c>
      <c r="I48" s="142"/>
      <c r="J48" s="56"/>
      <c r="K48" s="142" t="s">
        <v>651</v>
      </c>
      <c r="L48" s="142"/>
      <c r="M48" s="149" t="s">
        <v>284</v>
      </c>
      <c r="N48" s="147" t="s">
        <v>379</v>
      </c>
      <c r="O48" s="148" t="str">
        <f>CONCATENATE(N48,": ",VLOOKUP(N48,'Issue Code Table'!$A$2:$C$418,2,0))</f>
        <v>HAU17: Audit logs do not capture sufficient auditable events</v>
      </c>
      <c r="P48" s="34"/>
      <c r="Q48" s="144" t="s">
        <v>355</v>
      </c>
      <c r="R48" s="142" t="s">
        <v>652</v>
      </c>
      <c r="S48" s="54" t="s">
        <v>357</v>
      </c>
      <c r="T48" s="54" t="s">
        <v>653</v>
      </c>
      <c r="U48" s="54" t="s">
        <v>359</v>
      </c>
      <c r="V48" s="54" t="s">
        <v>654</v>
      </c>
      <c r="W48" s="141" t="s">
        <v>655</v>
      </c>
      <c r="X48" s="51"/>
      <c r="Y48" s="19"/>
      <c r="AA48" s="140">
        <f>IF(OR(J48="Fail",ISBLANK(J48)),INDEX('Issue Code Table'!C:C,MATCH(N:N,'Issue Code Table'!A:A,0)),IF(M48="Critical",6,IF(M48="Significant",5,IF(M48="Moderate",3,2))))</f>
        <v>5</v>
      </c>
    </row>
    <row r="49" spans="1:27" ht="83.15" customHeight="1" x14ac:dyDescent="0.25">
      <c r="A49" s="79" t="s">
        <v>656</v>
      </c>
      <c r="B49" s="56" t="s">
        <v>347</v>
      </c>
      <c r="C49" s="56" t="s">
        <v>348</v>
      </c>
      <c r="D49" s="56" t="s">
        <v>219</v>
      </c>
      <c r="E49" s="56" t="s">
        <v>657</v>
      </c>
      <c r="F49" s="56" t="s">
        <v>658</v>
      </c>
      <c r="G49" s="56" t="s">
        <v>222</v>
      </c>
      <c r="H49" s="56" t="s">
        <v>659</v>
      </c>
      <c r="I49" s="142"/>
      <c r="J49" s="56"/>
      <c r="K49" s="142" t="s">
        <v>660</v>
      </c>
      <c r="L49" s="142"/>
      <c r="M49" s="149" t="s">
        <v>284</v>
      </c>
      <c r="N49" s="143" t="s">
        <v>379</v>
      </c>
      <c r="O49" s="146" t="s">
        <v>471</v>
      </c>
      <c r="P49" s="34"/>
      <c r="Q49" s="144" t="s">
        <v>355</v>
      </c>
      <c r="R49" s="142" t="s">
        <v>661</v>
      </c>
      <c r="S49" s="54" t="s">
        <v>357</v>
      </c>
      <c r="T49" s="54" t="s">
        <v>662</v>
      </c>
      <c r="U49" s="54" t="s">
        <v>359</v>
      </c>
      <c r="V49" s="54" t="s">
        <v>663</v>
      </c>
      <c r="W49" s="141" t="s">
        <v>664</v>
      </c>
      <c r="X49" s="51"/>
      <c r="Y49" s="19"/>
      <c r="AA49" s="140">
        <f>IF(OR(J49="Fail",ISBLANK(J49)),INDEX('Issue Code Table'!C:C,MATCH(N:N,'Issue Code Table'!A:A,0)),IF(M49="Critical",6,IF(M49="Significant",5,IF(M49="Moderate",3,2))))</f>
        <v>5</v>
      </c>
    </row>
    <row r="50" spans="1:27" ht="83.15" customHeight="1" x14ac:dyDescent="0.25">
      <c r="A50" s="79" t="s">
        <v>665</v>
      </c>
      <c r="B50" s="56" t="s">
        <v>347</v>
      </c>
      <c r="C50" s="56" t="s">
        <v>348</v>
      </c>
      <c r="D50" s="56" t="s">
        <v>219</v>
      </c>
      <c r="E50" s="56" t="s">
        <v>666</v>
      </c>
      <c r="F50" s="56" t="s">
        <v>667</v>
      </c>
      <c r="G50" s="56" t="s">
        <v>222</v>
      </c>
      <c r="H50" s="56" t="s">
        <v>668</v>
      </c>
      <c r="I50" s="142"/>
      <c r="J50" s="56"/>
      <c r="K50" s="142" t="s">
        <v>669</v>
      </c>
      <c r="L50" s="142"/>
      <c r="M50" s="149" t="s">
        <v>284</v>
      </c>
      <c r="N50" s="147" t="s">
        <v>379</v>
      </c>
      <c r="O50" s="148" t="str">
        <f>CONCATENATE(N50,": ",VLOOKUP(N50,'Issue Code Table'!$A$2:$C$418,2,0))</f>
        <v>HAU17: Audit logs do not capture sufficient auditable events</v>
      </c>
      <c r="P50" s="34"/>
      <c r="Q50" s="144" t="s">
        <v>355</v>
      </c>
      <c r="R50" s="142" t="s">
        <v>670</v>
      </c>
      <c r="S50" s="54" t="s">
        <v>357</v>
      </c>
      <c r="T50" s="54" t="s">
        <v>671</v>
      </c>
      <c r="U50" s="54" t="s">
        <v>359</v>
      </c>
      <c r="V50" s="54" t="s">
        <v>672</v>
      </c>
      <c r="W50" s="141" t="s">
        <v>673</v>
      </c>
      <c r="X50" s="51"/>
      <c r="Y50" s="19"/>
      <c r="AA50" s="140">
        <f>IF(OR(J50="Fail",ISBLANK(J50)),INDEX('Issue Code Table'!C:C,MATCH(N:N,'Issue Code Table'!A:A,0)),IF(M50="Critical",6,IF(M50="Significant",5,IF(M50="Moderate",3,2))))</f>
        <v>5</v>
      </c>
    </row>
    <row r="51" spans="1:27" ht="83.15" customHeight="1" x14ac:dyDescent="0.25">
      <c r="A51" s="79" t="s">
        <v>674</v>
      </c>
      <c r="B51" s="56" t="s">
        <v>347</v>
      </c>
      <c r="C51" s="56" t="s">
        <v>348</v>
      </c>
      <c r="D51" s="56" t="s">
        <v>219</v>
      </c>
      <c r="E51" s="56" t="s">
        <v>675</v>
      </c>
      <c r="F51" s="56" t="s">
        <v>676</v>
      </c>
      <c r="G51" s="56" t="s">
        <v>222</v>
      </c>
      <c r="H51" s="56" t="s">
        <v>677</v>
      </c>
      <c r="I51" s="142"/>
      <c r="J51" s="56"/>
      <c r="K51" s="142" t="s">
        <v>678</v>
      </c>
      <c r="L51" s="142"/>
      <c r="M51" s="149" t="s">
        <v>284</v>
      </c>
      <c r="N51" s="147" t="s">
        <v>353</v>
      </c>
      <c r="O51" s="148" t="str">
        <f>CONCATENATE(N51,": ",VLOOKUP(N51,'Issue Code Table'!$A$2:$C$418,2,0))</f>
        <v xml:space="preserve">HAU21: System does not audit all attempts to gain access </v>
      </c>
      <c r="P51" s="34"/>
      <c r="Q51" s="144" t="s">
        <v>355</v>
      </c>
      <c r="R51" s="142" t="s">
        <v>679</v>
      </c>
      <c r="S51" s="54" t="s">
        <v>370</v>
      </c>
      <c r="T51" s="54" t="s">
        <v>680</v>
      </c>
      <c r="U51" s="54" t="s">
        <v>359</v>
      </c>
      <c r="V51" s="54" t="s">
        <v>681</v>
      </c>
      <c r="W51" s="141" t="s">
        <v>682</v>
      </c>
      <c r="X51" s="51"/>
      <c r="Y51" s="19"/>
      <c r="AA51" s="140">
        <f>IF(OR(J51="Fail",ISBLANK(J51)),INDEX('Issue Code Table'!C:C,MATCH(N:N,'Issue Code Table'!A:A,0)),IF(M51="Critical",6,IF(M51="Significant",5,IF(M51="Moderate",3,2))))</f>
        <v>5</v>
      </c>
    </row>
    <row r="52" spans="1:27" ht="83.15" customHeight="1" x14ac:dyDescent="0.25">
      <c r="A52" s="79" t="s">
        <v>683</v>
      </c>
      <c r="B52" s="56" t="s">
        <v>347</v>
      </c>
      <c r="C52" s="56" t="s">
        <v>348</v>
      </c>
      <c r="D52" s="56" t="s">
        <v>219</v>
      </c>
      <c r="E52" s="56" t="s">
        <v>684</v>
      </c>
      <c r="F52" s="56" t="s">
        <v>685</v>
      </c>
      <c r="G52" s="56" t="s">
        <v>222</v>
      </c>
      <c r="H52" s="56" t="s">
        <v>686</v>
      </c>
      <c r="I52" s="142"/>
      <c r="J52" s="56"/>
      <c r="K52" s="142" t="s">
        <v>687</v>
      </c>
      <c r="L52" s="142"/>
      <c r="M52" s="149" t="s">
        <v>284</v>
      </c>
      <c r="N52" s="147" t="s">
        <v>379</v>
      </c>
      <c r="O52" s="148" t="str">
        <f>CONCATENATE(N52,": ",VLOOKUP(N52,'Issue Code Table'!$A$2:$C$418,2,0))</f>
        <v>HAU17: Audit logs do not capture sufficient auditable events</v>
      </c>
      <c r="P52" s="34"/>
      <c r="Q52" s="144" t="s">
        <v>355</v>
      </c>
      <c r="R52" s="142" t="s">
        <v>688</v>
      </c>
      <c r="S52" s="54" t="s">
        <v>370</v>
      </c>
      <c r="T52" s="54" t="s">
        <v>689</v>
      </c>
      <c r="U52" s="54" t="s">
        <v>359</v>
      </c>
      <c r="V52" s="54" t="s">
        <v>690</v>
      </c>
      <c r="W52" s="141" t="s">
        <v>691</v>
      </c>
      <c r="X52" s="51"/>
      <c r="Y52" s="19"/>
      <c r="AA52" s="140">
        <f>IF(OR(J52="Fail",ISBLANK(J52)),INDEX('Issue Code Table'!C:C,MATCH(N:N,'Issue Code Table'!A:A,0)),IF(M52="Critical",6,IF(M52="Significant",5,IF(M52="Moderate",3,2))))</f>
        <v>5</v>
      </c>
    </row>
    <row r="53" spans="1:27" ht="83.15" customHeight="1" x14ac:dyDescent="0.25">
      <c r="A53" s="79" t="s">
        <v>692</v>
      </c>
      <c r="B53" s="56" t="s">
        <v>347</v>
      </c>
      <c r="C53" s="56" t="s">
        <v>348</v>
      </c>
      <c r="D53" s="56" t="s">
        <v>219</v>
      </c>
      <c r="E53" s="56" t="s">
        <v>693</v>
      </c>
      <c r="F53" s="56" t="s">
        <v>694</v>
      </c>
      <c r="G53" s="56" t="s">
        <v>222</v>
      </c>
      <c r="H53" s="56" t="s">
        <v>695</v>
      </c>
      <c r="I53" s="142"/>
      <c r="J53" s="56"/>
      <c r="K53" s="142" t="s">
        <v>696</v>
      </c>
      <c r="L53" s="142"/>
      <c r="M53" s="149" t="s">
        <v>284</v>
      </c>
      <c r="N53" s="147" t="s">
        <v>379</v>
      </c>
      <c r="O53" s="148" t="str">
        <f>CONCATENATE(N53,": ",VLOOKUP(N53,'Issue Code Table'!$A$2:$C$418,2,0))</f>
        <v>HAU17: Audit logs do not capture sufficient auditable events</v>
      </c>
      <c r="P53" s="34"/>
      <c r="Q53" s="144" t="s">
        <v>355</v>
      </c>
      <c r="R53" s="142" t="s">
        <v>697</v>
      </c>
      <c r="S53" s="54" t="s">
        <v>357</v>
      </c>
      <c r="T53" s="54" t="s">
        <v>698</v>
      </c>
      <c r="U53" s="54" t="s">
        <v>359</v>
      </c>
      <c r="V53" s="54" t="s">
        <v>699</v>
      </c>
      <c r="W53" s="141" t="s">
        <v>700</v>
      </c>
      <c r="X53" s="51"/>
      <c r="Y53" s="19"/>
      <c r="AA53" s="140">
        <f>IF(OR(J53="Fail",ISBLANK(J53)),INDEX('Issue Code Table'!C:C,MATCH(N:N,'Issue Code Table'!A:A,0)),IF(M53="Critical",6,IF(M53="Significant",5,IF(M53="Moderate",3,2))))</f>
        <v>5</v>
      </c>
    </row>
    <row r="54" spans="1:27" ht="83.15" customHeight="1" x14ac:dyDescent="0.25">
      <c r="A54" s="79" t="s">
        <v>701</v>
      </c>
      <c r="B54" s="56" t="s">
        <v>347</v>
      </c>
      <c r="C54" s="56" t="s">
        <v>348</v>
      </c>
      <c r="D54" s="56" t="s">
        <v>219</v>
      </c>
      <c r="E54" s="56" t="s">
        <v>702</v>
      </c>
      <c r="F54" s="56" t="s">
        <v>703</v>
      </c>
      <c r="G54" s="56" t="s">
        <v>222</v>
      </c>
      <c r="H54" s="56" t="s">
        <v>704</v>
      </c>
      <c r="I54" s="142"/>
      <c r="J54" s="56"/>
      <c r="K54" s="142" t="s">
        <v>705</v>
      </c>
      <c r="L54" s="142"/>
      <c r="M54" s="149" t="s">
        <v>284</v>
      </c>
      <c r="N54" s="147" t="s">
        <v>379</v>
      </c>
      <c r="O54" s="148" t="str">
        <f>CONCATENATE(N54,": ",VLOOKUP(N54,'Issue Code Table'!$A$2:$C$418,2,0))</f>
        <v>HAU17: Audit logs do not capture sufficient auditable events</v>
      </c>
      <c r="P54" s="34"/>
      <c r="Q54" s="144" t="s">
        <v>355</v>
      </c>
      <c r="R54" s="142" t="s">
        <v>706</v>
      </c>
      <c r="S54" s="54" t="s">
        <v>370</v>
      </c>
      <c r="T54" s="54" t="s">
        <v>707</v>
      </c>
      <c r="U54" s="54" t="s">
        <v>359</v>
      </c>
      <c r="V54" s="54" t="s">
        <v>708</v>
      </c>
      <c r="W54" s="141" t="s">
        <v>709</v>
      </c>
      <c r="X54" s="51"/>
      <c r="Y54" s="19"/>
      <c r="AA54" s="140">
        <f>IF(OR(J54="Fail",ISBLANK(J54)),INDEX('Issue Code Table'!C:C,MATCH(N:N,'Issue Code Table'!A:A,0)),IF(M54="Critical",6,IF(M54="Significant",5,IF(M54="Moderate",3,2))))</f>
        <v>5</v>
      </c>
    </row>
    <row r="55" spans="1:27" ht="83.15" customHeight="1" x14ac:dyDescent="0.25">
      <c r="A55" s="79" t="s">
        <v>710</v>
      </c>
      <c r="B55" s="56" t="s">
        <v>347</v>
      </c>
      <c r="C55" s="56" t="s">
        <v>348</v>
      </c>
      <c r="D55" s="56" t="s">
        <v>219</v>
      </c>
      <c r="E55" s="56" t="s">
        <v>711</v>
      </c>
      <c r="F55" s="56" t="s">
        <v>712</v>
      </c>
      <c r="G55" s="56" t="s">
        <v>222</v>
      </c>
      <c r="H55" s="56" t="s">
        <v>713</v>
      </c>
      <c r="I55" s="142"/>
      <c r="J55" s="56"/>
      <c r="K55" s="142" t="s">
        <v>714</v>
      </c>
      <c r="L55" s="142"/>
      <c r="M55" s="149" t="s">
        <v>284</v>
      </c>
      <c r="N55" s="147" t="s">
        <v>379</v>
      </c>
      <c r="O55" s="148" t="str">
        <f>CONCATENATE(N55,": ",VLOOKUP(N55,'Issue Code Table'!$A$2:$C$418,2,0))</f>
        <v>HAU17: Audit logs do not capture sufficient auditable events</v>
      </c>
      <c r="P55" s="34"/>
      <c r="Q55" s="144" t="s">
        <v>355</v>
      </c>
      <c r="R55" s="142" t="s">
        <v>715</v>
      </c>
      <c r="S55" s="54" t="s">
        <v>357</v>
      </c>
      <c r="T55" s="54" t="s">
        <v>716</v>
      </c>
      <c r="U55" s="54" t="s">
        <v>359</v>
      </c>
      <c r="V55" s="54" t="s">
        <v>717</v>
      </c>
      <c r="W55" s="141" t="s">
        <v>718</v>
      </c>
      <c r="X55" s="51"/>
      <c r="Y55" s="19"/>
      <c r="AA55" s="140">
        <f>IF(OR(J55="Fail",ISBLANK(J55)),INDEX('Issue Code Table'!C:C,MATCH(N:N,'Issue Code Table'!A:A,0)),IF(M55="Critical",6,IF(M55="Significant",5,IF(M55="Moderate",3,2))))</f>
        <v>5</v>
      </c>
    </row>
    <row r="56" spans="1:27" ht="83.15" customHeight="1" x14ac:dyDescent="0.25">
      <c r="A56" s="79" t="s">
        <v>719</v>
      </c>
      <c r="B56" s="56" t="s">
        <v>347</v>
      </c>
      <c r="C56" s="56" t="s">
        <v>348</v>
      </c>
      <c r="D56" s="56" t="s">
        <v>219</v>
      </c>
      <c r="E56" s="56" t="s">
        <v>720</v>
      </c>
      <c r="F56" s="56" t="s">
        <v>721</v>
      </c>
      <c r="G56" s="56" t="s">
        <v>222</v>
      </c>
      <c r="H56" s="56" t="s">
        <v>722</v>
      </c>
      <c r="I56" s="142"/>
      <c r="J56" s="56"/>
      <c r="K56" s="142" t="s">
        <v>723</v>
      </c>
      <c r="L56" s="142"/>
      <c r="M56" s="149" t="s">
        <v>284</v>
      </c>
      <c r="N56" s="147" t="s">
        <v>379</v>
      </c>
      <c r="O56" s="148" t="str">
        <f>CONCATENATE(N56,": ",VLOOKUP(N56,'Issue Code Table'!$A$2:$C$418,2,0))</f>
        <v>HAU17: Audit logs do not capture sufficient auditable events</v>
      </c>
      <c r="P56" s="34"/>
      <c r="Q56" s="144" t="s">
        <v>355</v>
      </c>
      <c r="R56" s="142" t="s">
        <v>724</v>
      </c>
      <c r="S56" s="54" t="s">
        <v>357</v>
      </c>
      <c r="T56" s="54" t="s">
        <v>725</v>
      </c>
      <c r="U56" s="54" t="s">
        <v>359</v>
      </c>
      <c r="V56" s="54" t="s">
        <v>726</v>
      </c>
      <c r="W56" s="141" t="s">
        <v>727</v>
      </c>
      <c r="X56" s="51"/>
      <c r="Y56" s="19"/>
      <c r="AA56" s="140">
        <f>IF(OR(J56="Fail",ISBLANK(J56)),INDEX('Issue Code Table'!C:C,MATCH(N:N,'Issue Code Table'!A:A,0)),IF(M56="Critical",6,IF(M56="Significant",5,IF(M56="Moderate",3,2))))</f>
        <v>5</v>
      </c>
    </row>
    <row r="57" spans="1:27" ht="83.15" customHeight="1" x14ac:dyDescent="0.25">
      <c r="A57" s="79" t="s">
        <v>728</v>
      </c>
      <c r="B57" s="56" t="s">
        <v>347</v>
      </c>
      <c r="C57" s="56" t="s">
        <v>348</v>
      </c>
      <c r="D57" s="56" t="s">
        <v>219</v>
      </c>
      <c r="E57" s="56" t="s">
        <v>729</v>
      </c>
      <c r="F57" s="56" t="s">
        <v>730</v>
      </c>
      <c r="G57" s="56" t="s">
        <v>222</v>
      </c>
      <c r="H57" s="56" t="s">
        <v>731</v>
      </c>
      <c r="I57" s="142"/>
      <c r="J57" s="56"/>
      <c r="K57" s="142" t="s">
        <v>732</v>
      </c>
      <c r="L57" s="142"/>
      <c r="M57" s="149" t="s">
        <v>284</v>
      </c>
      <c r="N57" s="147" t="s">
        <v>379</v>
      </c>
      <c r="O57" s="148" t="str">
        <f>CONCATENATE(N57,": ",VLOOKUP(N57,'Issue Code Table'!$A$2:$C$418,2,0))</f>
        <v>HAU17: Audit logs do not capture sufficient auditable events</v>
      </c>
      <c r="P57" s="34"/>
      <c r="Q57" s="144" t="s">
        <v>355</v>
      </c>
      <c r="R57" s="142" t="s">
        <v>733</v>
      </c>
      <c r="S57" s="54" t="s">
        <v>357</v>
      </c>
      <c r="T57" s="54" t="s">
        <v>734</v>
      </c>
      <c r="U57" s="54" t="s">
        <v>359</v>
      </c>
      <c r="V57" s="54" t="s">
        <v>735</v>
      </c>
      <c r="W57" s="141" t="s">
        <v>736</v>
      </c>
      <c r="X57" s="51"/>
      <c r="Y57" s="19"/>
      <c r="AA57" s="140">
        <f>IF(OR(J57="Fail",ISBLANK(J57)),INDEX('Issue Code Table'!C:C,MATCH(N:N,'Issue Code Table'!A:A,0)),IF(M57="Critical",6,IF(M57="Significant",5,IF(M57="Moderate",3,2))))</f>
        <v>5</v>
      </c>
    </row>
    <row r="58" spans="1:27" ht="83.15" customHeight="1" x14ac:dyDescent="0.25">
      <c r="A58" s="79" t="s">
        <v>737</v>
      </c>
      <c r="B58" s="56" t="s">
        <v>347</v>
      </c>
      <c r="C58" s="56" t="s">
        <v>348</v>
      </c>
      <c r="D58" s="56" t="s">
        <v>219</v>
      </c>
      <c r="E58" s="56" t="s">
        <v>738</v>
      </c>
      <c r="F58" s="56" t="s">
        <v>739</v>
      </c>
      <c r="G58" s="56" t="s">
        <v>222</v>
      </c>
      <c r="H58" s="56" t="s">
        <v>740</v>
      </c>
      <c r="I58" s="142"/>
      <c r="J58" s="56"/>
      <c r="K58" s="142" t="s">
        <v>741</v>
      </c>
      <c r="L58" s="142"/>
      <c r="M58" s="149" t="s">
        <v>284</v>
      </c>
      <c r="N58" s="147" t="s">
        <v>379</v>
      </c>
      <c r="O58" s="148" t="str">
        <f>CONCATENATE(N58,": ",VLOOKUP(N58,'Issue Code Table'!$A$2:$C$418,2,0))</f>
        <v>HAU17: Audit logs do not capture sufficient auditable events</v>
      </c>
      <c r="P58" s="34"/>
      <c r="Q58" s="144" t="s">
        <v>355</v>
      </c>
      <c r="R58" s="142" t="s">
        <v>742</v>
      </c>
      <c r="S58" s="54" t="s">
        <v>357</v>
      </c>
      <c r="T58" s="54" t="s">
        <v>743</v>
      </c>
      <c r="U58" s="54" t="s">
        <v>359</v>
      </c>
      <c r="V58" s="54" t="s">
        <v>744</v>
      </c>
      <c r="W58" s="141" t="s">
        <v>745</v>
      </c>
      <c r="X58" s="51"/>
      <c r="Y58" s="19"/>
      <c r="AA58" s="140">
        <f>IF(OR(J58="Fail",ISBLANK(J58)),INDEX('Issue Code Table'!C:C,MATCH(N:N,'Issue Code Table'!A:A,0)),IF(M58="Critical",6,IF(M58="Significant",5,IF(M58="Moderate",3,2))))</f>
        <v>5</v>
      </c>
    </row>
    <row r="59" spans="1:27" ht="83.15" customHeight="1" x14ac:dyDescent="0.25">
      <c r="A59" s="79" t="s">
        <v>746</v>
      </c>
      <c r="B59" s="56" t="s">
        <v>347</v>
      </c>
      <c r="C59" s="56" t="s">
        <v>348</v>
      </c>
      <c r="D59" s="56" t="s">
        <v>219</v>
      </c>
      <c r="E59" s="56" t="s">
        <v>747</v>
      </c>
      <c r="F59" s="56" t="s">
        <v>748</v>
      </c>
      <c r="G59" s="56" t="s">
        <v>222</v>
      </c>
      <c r="H59" s="56" t="s">
        <v>749</v>
      </c>
      <c r="I59" s="142"/>
      <c r="J59" s="56"/>
      <c r="K59" s="142" t="s">
        <v>750</v>
      </c>
      <c r="L59" s="142"/>
      <c r="M59" s="143" t="s">
        <v>186</v>
      </c>
      <c r="N59" s="143" t="s">
        <v>353</v>
      </c>
      <c r="O59" s="146" t="s">
        <v>354</v>
      </c>
      <c r="P59" s="34"/>
      <c r="Q59" s="144" t="s">
        <v>355</v>
      </c>
      <c r="R59" s="142" t="s">
        <v>751</v>
      </c>
      <c r="S59" s="54" t="s">
        <v>357</v>
      </c>
      <c r="T59" s="54" t="s">
        <v>752</v>
      </c>
      <c r="U59" s="54" t="s">
        <v>359</v>
      </c>
      <c r="V59" s="54" t="s">
        <v>753</v>
      </c>
      <c r="W59" s="141" t="s">
        <v>754</v>
      </c>
      <c r="X59" s="51" t="s">
        <v>234</v>
      </c>
      <c r="Y59" s="19"/>
      <c r="AA59" s="140">
        <f>IF(OR(J59="Fail",ISBLANK(J59)),INDEX('Issue Code Table'!C:C,MATCH(N:N,'Issue Code Table'!A:A,0)),IF(M59="Critical",6,IF(M59="Significant",5,IF(M59="Moderate",3,2))))</f>
        <v>5</v>
      </c>
    </row>
    <row r="60" spans="1:27" ht="83.15" customHeight="1" x14ac:dyDescent="0.25">
      <c r="A60" s="79" t="s">
        <v>755</v>
      </c>
      <c r="B60" s="56" t="s">
        <v>347</v>
      </c>
      <c r="C60" s="56" t="s">
        <v>348</v>
      </c>
      <c r="D60" s="56" t="s">
        <v>219</v>
      </c>
      <c r="E60" s="56" t="s">
        <v>756</v>
      </c>
      <c r="F60" s="56" t="s">
        <v>757</v>
      </c>
      <c r="G60" s="56" t="s">
        <v>222</v>
      </c>
      <c r="H60" s="56" t="s">
        <v>758</v>
      </c>
      <c r="I60" s="142"/>
      <c r="J60" s="56"/>
      <c r="K60" s="142" t="s">
        <v>759</v>
      </c>
      <c r="L60" s="142"/>
      <c r="M60" s="149" t="s">
        <v>284</v>
      </c>
      <c r="N60" s="147" t="s">
        <v>379</v>
      </c>
      <c r="O60" s="148" t="str">
        <f>CONCATENATE(N60,": ",VLOOKUP(N60,'Issue Code Table'!$A$2:$C$418,2,0))</f>
        <v>HAU17: Audit logs do not capture sufficient auditable events</v>
      </c>
      <c r="P60" s="34"/>
      <c r="Q60" s="144" t="s">
        <v>355</v>
      </c>
      <c r="R60" s="142" t="s">
        <v>760</v>
      </c>
      <c r="S60" s="54" t="s">
        <v>357</v>
      </c>
      <c r="T60" s="54" t="s">
        <v>761</v>
      </c>
      <c r="U60" s="54" t="s">
        <v>359</v>
      </c>
      <c r="V60" s="54" t="s">
        <v>762</v>
      </c>
      <c r="W60" s="141" t="s">
        <v>763</v>
      </c>
      <c r="X60" s="51"/>
      <c r="Y60" s="19"/>
      <c r="AA60" s="140">
        <f>IF(OR(J60="Fail",ISBLANK(J60)),INDEX('Issue Code Table'!C:C,MATCH(N:N,'Issue Code Table'!A:A,0)),IF(M60="Critical",6,IF(M60="Significant",5,IF(M60="Moderate",3,2))))</f>
        <v>5</v>
      </c>
    </row>
    <row r="61" spans="1:27" ht="83.15" customHeight="1" x14ac:dyDescent="0.25">
      <c r="A61" s="79" t="s">
        <v>764</v>
      </c>
      <c r="B61" s="56" t="s">
        <v>347</v>
      </c>
      <c r="C61" s="56" t="s">
        <v>348</v>
      </c>
      <c r="D61" s="56" t="s">
        <v>219</v>
      </c>
      <c r="E61" s="56" t="s">
        <v>765</v>
      </c>
      <c r="F61" s="56" t="s">
        <v>766</v>
      </c>
      <c r="G61" s="56" t="s">
        <v>222</v>
      </c>
      <c r="H61" s="56" t="s">
        <v>767</v>
      </c>
      <c r="I61" s="142"/>
      <c r="J61" s="56"/>
      <c r="K61" s="142" t="s">
        <v>768</v>
      </c>
      <c r="L61" s="142"/>
      <c r="M61" s="149" t="s">
        <v>284</v>
      </c>
      <c r="N61" s="147" t="s">
        <v>379</v>
      </c>
      <c r="O61" s="148" t="str">
        <f>CONCATENATE(N61,": ",VLOOKUP(N61,'Issue Code Table'!$A$2:$C$418,2,0))</f>
        <v>HAU17: Audit logs do not capture sufficient auditable events</v>
      </c>
      <c r="P61" s="34"/>
      <c r="Q61" s="144" t="s">
        <v>355</v>
      </c>
      <c r="R61" s="142" t="s">
        <v>769</v>
      </c>
      <c r="S61" s="54" t="s">
        <v>357</v>
      </c>
      <c r="T61" s="54" t="s">
        <v>770</v>
      </c>
      <c r="U61" s="54" t="s">
        <v>359</v>
      </c>
      <c r="V61" s="54" t="s">
        <v>771</v>
      </c>
      <c r="W61" s="141" t="s">
        <v>772</v>
      </c>
      <c r="X61" s="51"/>
      <c r="Y61" s="19"/>
      <c r="AA61" s="140">
        <f>IF(OR(J61="Fail",ISBLANK(J61)),INDEX('Issue Code Table'!C:C,MATCH(N:N,'Issue Code Table'!A:A,0)),IF(M61="Critical",6,IF(M61="Significant",5,IF(M61="Moderate",3,2))))</f>
        <v>5</v>
      </c>
    </row>
    <row r="62" spans="1:27" ht="83.15" customHeight="1" x14ac:dyDescent="0.25">
      <c r="A62" s="79" t="s">
        <v>773</v>
      </c>
      <c r="B62" s="56" t="s">
        <v>347</v>
      </c>
      <c r="C62" s="56" t="s">
        <v>348</v>
      </c>
      <c r="D62" s="56" t="s">
        <v>219</v>
      </c>
      <c r="E62" s="56" t="s">
        <v>774</v>
      </c>
      <c r="F62" s="56" t="s">
        <v>775</v>
      </c>
      <c r="G62" s="56" t="s">
        <v>222</v>
      </c>
      <c r="H62" s="56" t="s">
        <v>776</v>
      </c>
      <c r="I62" s="142"/>
      <c r="J62" s="56"/>
      <c r="K62" s="142" t="s">
        <v>777</v>
      </c>
      <c r="L62" s="142"/>
      <c r="M62" s="149" t="s">
        <v>284</v>
      </c>
      <c r="N62" s="147" t="s">
        <v>379</v>
      </c>
      <c r="O62" s="148" t="str">
        <f>CONCATENATE(N62,": ",VLOOKUP(N62,'Issue Code Table'!$A$2:$C$418,2,0))</f>
        <v>HAU17: Audit logs do not capture sufficient auditable events</v>
      </c>
      <c r="P62" s="34"/>
      <c r="Q62" s="144" t="s">
        <v>355</v>
      </c>
      <c r="R62" s="142" t="s">
        <v>778</v>
      </c>
      <c r="S62" s="54" t="s">
        <v>370</v>
      </c>
      <c r="T62" s="54" t="s">
        <v>779</v>
      </c>
      <c r="U62" s="54" t="s">
        <v>359</v>
      </c>
      <c r="V62" s="54" t="s">
        <v>780</v>
      </c>
      <c r="W62" s="141" t="s">
        <v>781</v>
      </c>
      <c r="X62" s="51"/>
      <c r="Y62" s="19"/>
      <c r="AA62" s="140">
        <f>IF(OR(J62="Fail",ISBLANK(J62)),INDEX('Issue Code Table'!C:C,MATCH(N:N,'Issue Code Table'!A:A,0)),IF(M62="Critical",6,IF(M62="Significant",5,IF(M62="Moderate",3,2))))</f>
        <v>5</v>
      </c>
    </row>
    <row r="63" spans="1:27" ht="83.15" customHeight="1" x14ac:dyDescent="0.25">
      <c r="A63" s="79" t="s">
        <v>782</v>
      </c>
      <c r="B63" s="56" t="s">
        <v>347</v>
      </c>
      <c r="C63" s="56" t="s">
        <v>348</v>
      </c>
      <c r="D63" s="56" t="s">
        <v>219</v>
      </c>
      <c r="E63" s="56" t="s">
        <v>783</v>
      </c>
      <c r="F63" s="56" t="s">
        <v>784</v>
      </c>
      <c r="G63" s="56" t="s">
        <v>222</v>
      </c>
      <c r="H63" s="56" t="s">
        <v>785</v>
      </c>
      <c r="I63" s="142"/>
      <c r="J63" s="56"/>
      <c r="K63" s="142" t="s">
        <v>786</v>
      </c>
      <c r="L63" s="142"/>
      <c r="M63" s="149" t="s">
        <v>284</v>
      </c>
      <c r="N63" s="143" t="s">
        <v>353</v>
      </c>
      <c r="O63" s="146" t="s">
        <v>354</v>
      </c>
      <c r="P63" s="34"/>
      <c r="Q63" s="144" t="s">
        <v>355</v>
      </c>
      <c r="R63" s="142" t="s">
        <v>787</v>
      </c>
      <c r="S63" s="54" t="s">
        <v>357</v>
      </c>
      <c r="T63" s="54" t="s">
        <v>788</v>
      </c>
      <c r="U63" s="54" t="s">
        <v>359</v>
      </c>
      <c r="V63" s="54" t="s">
        <v>789</v>
      </c>
      <c r="W63" s="141" t="s">
        <v>790</v>
      </c>
      <c r="X63" s="51"/>
      <c r="Y63" s="19"/>
      <c r="AA63" s="140">
        <f>IF(OR(J63="Fail",ISBLANK(J63)),INDEX('Issue Code Table'!C:C,MATCH(N:N,'Issue Code Table'!A:A,0)),IF(M63="Critical",6,IF(M63="Significant",5,IF(M63="Moderate",3,2))))</f>
        <v>5</v>
      </c>
    </row>
    <row r="64" spans="1:27" ht="83.15" customHeight="1" x14ac:dyDescent="0.25">
      <c r="A64" s="79" t="s">
        <v>791</v>
      </c>
      <c r="B64" s="56" t="s">
        <v>347</v>
      </c>
      <c r="C64" s="56" t="s">
        <v>348</v>
      </c>
      <c r="D64" s="56" t="s">
        <v>219</v>
      </c>
      <c r="E64" s="56" t="s">
        <v>792</v>
      </c>
      <c r="F64" s="56" t="s">
        <v>793</v>
      </c>
      <c r="G64" s="56" t="s">
        <v>222</v>
      </c>
      <c r="H64" s="56" t="s">
        <v>794</v>
      </c>
      <c r="I64" s="142"/>
      <c r="J64" s="56"/>
      <c r="K64" s="142" t="s">
        <v>795</v>
      </c>
      <c r="L64" s="142"/>
      <c r="M64" s="149" t="s">
        <v>284</v>
      </c>
      <c r="N64" s="147" t="s">
        <v>379</v>
      </c>
      <c r="O64" s="148" t="str">
        <f>CONCATENATE(N64,": ",VLOOKUP(N64,'Issue Code Table'!$A$2:$C$418,2,0))</f>
        <v>HAU17: Audit logs do not capture sufficient auditable events</v>
      </c>
      <c r="P64" s="34"/>
      <c r="Q64" s="144" t="s">
        <v>355</v>
      </c>
      <c r="R64" s="142" t="s">
        <v>796</v>
      </c>
      <c r="S64" s="54" t="s">
        <v>370</v>
      </c>
      <c r="T64" s="54" t="s">
        <v>797</v>
      </c>
      <c r="U64" s="54" t="s">
        <v>359</v>
      </c>
      <c r="V64" s="54" t="s">
        <v>798</v>
      </c>
      <c r="W64" s="141" t="s">
        <v>799</v>
      </c>
      <c r="X64" s="51"/>
      <c r="Y64" s="19"/>
      <c r="AA64" s="140">
        <f>IF(OR(J64="Fail",ISBLANK(J64)),INDEX('Issue Code Table'!C:C,MATCH(N:N,'Issue Code Table'!A:A,0)),IF(M64="Critical",6,IF(M64="Significant",5,IF(M64="Moderate",3,2))))</f>
        <v>5</v>
      </c>
    </row>
    <row r="65" spans="1:27" ht="83.15" customHeight="1" x14ac:dyDescent="0.25">
      <c r="A65" s="79" t="s">
        <v>800</v>
      </c>
      <c r="B65" s="56" t="s">
        <v>347</v>
      </c>
      <c r="C65" s="56" t="s">
        <v>348</v>
      </c>
      <c r="D65" s="56" t="s">
        <v>219</v>
      </c>
      <c r="E65" s="56" t="s">
        <v>801</v>
      </c>
      <c r="F65" s="56" t="s">
        <v>802</v>
      </c>
      <c r="G65" s="56" t="s">
        <v>222</v>
      </c>
      <c r="H65" s="56" t="s">
        <v>803</v>
      </c>
      <c r="I65" s="142"/>
      <c r="J65" s="56"/>
      <c r="K65" s="142" t="s">
        <v>804</v>
      </c>
      <c r="L65" s="142"/>
      <c r="M65" s="143" t="s">
        <v>186</v>
      </c>
      <c r="N65" s="143" t="s">
        <v>353</v>
      </c>
      <c r="O65" s="146" t="s">
        <v>354</v>
      </c>
      <c r="P65" s="34"/>
      <c r="Q65" s="144" t="s">
        <v>355</v>
      </c>
      <c r="R65" s="142" t="s">
        <v>805</v>
      </c>
      <c r="S65" s="54" t="s">
        <v>370</v>
      </c>
      <c r="T65" s="54" t="s">
        <v>806</v>
      </c>
      <c r="U65" s="54" t="s">
        <v>359</v>
      </c>
      <c r="V65" s="54" t="s">
        <v>807</v>
      </c>
      <c r="W65" s="141" t="s">
        <v>808</v>
      </c>
      <c r="X65" s="51" t="s">
        <v>234</v>
      </c>
      <c r="Y65" s="19"/>
      <c r="AA65" s="140">
        <f>IF(OR(J65="Fail",ISBLANK(J65)),INDEX('Issue Code Table'!C:C,MATCH(N:N,'Issue Code Table'!A:A,0)),IF(M65="Critical",6,IF(M65="Significant",5,IF(M65="Moderate",3,2))))</f>
        <v>5</v>
      </c>
    </row>
    <row r="66" spans="1:27" ht="83.15" customHeight="1" x14ac:dyDescent="0.25">
      <c r="A66" s="79" t="s">
        <v>809</v>
      </c>
      <c r="B66" s="56" t="s">
        <v>347</v>
      </c>
      <c r="C66" s="56" t="s">
        <v>348</v>
      </c>
      <c r="D66" s="56" t="s">
        <v>219</v>
      </c>
      <c r="E66" s="56" t="s">
        <v>810</v>
      </c>
      <c r="F66" s="56" t="s">
        <v>811</v>
      </c>
      <c r="G66" s="56" t="s">
        <v>222</v>
      </c>
      <c r="H66" s="56" t="s">
        <v>812</v>
      </c>
      <c r="I66" s="142"/>
      <c r="J66" s="56"/>
      <c r="K66" s="142" t="s">
        <v>813</v>
      </c>
      <c r="L66" s="142"/>
      <c r="M66" s="149" t="s">
        <v>284</v>
      </c>
      <c r="N66" s="143" t="s">
        <v>379</v>
      </c>
      <c r="O66" s="146" t="s">
        <v>471</v>
      </c>
      <c r="P66" s="34"/>
      <c r="Q66" s="144" t="s">
        <v>355</v>
      </c>
      <c r="R66" s="142" t="s">
        <v>814</v>
      </c>
      <c r="S66" s="54" t="s">
        <v>370</v>
      </c>
      <c r="T66" s="54" t="s">
        <v>815</v>
      </c>
      <c r="U66" s="54" t="s">
        <v>359</v>
      </c>
      <c r="V66" s="54" t="s">
        <v>816</v>
      </c>
      <c r="W66" s="141" t="s">
        <v>817</v>
      </c>
      <c r="X66" s="51"/>
      <c r="Y66" s="19"/>
      <c r="AA66" s="140">
        <f>IF(OR(J66="Fail",ISBLANK(J66)),INDEX('Issue Code Table'!C:C,MATCH(N:N,'Issue Code Table'!A:A,0)),IF(M66="Critical",6,IF(M66="Significant",5,IF(M66="Moderate",3,2))))</f>
        <v>5</v>
      </c>
    </row>
    <row r="67" spans="1:27" ht="83.15" customHeight="1" x14ac:dyDescent="0.25">
      <c r="A67" s="79" t="s">
        <v>818</v>
      </c>
      <c r="B67" s="56" t="s">
        <v>347</v>
      </c>
      <c r="C67" s="56" t="s">
        <v>348</v>
      </c>
      <c r="D67" s="56" t="s">
        <v>219</v>
      </c>
      <c r="E67" s="56" t="s">
        <v>819</v>
      </c>
      <c r="F67" s="56" t="s">
        <v>820</v>
      </c>
      <c r="G67" s="56" t="s">
        <v>222</v>
      </c>
      <c r="H67" s="56" t="s">
        <v>821</v>
      </c>
      <c r="I67" s="142"/>
      <c r="J67" s="56"/>
      <c r="K67" s="142" t="s">
        <v>822</v>
      </c>
      <c r="L67" s="142"/>
      <c r="M67" s="149" t="s">
        <v>284</v>
      </c>
      <c r="N67" s="147" t="s">
        <v>379</v>
      </c>
      <c r="O67" s="148" t="str">
        <f>CONCATENATE(N67,": ",VLOOKUP(N67,'Issue Code Table'!$A$2:$C$418,2,0))</f>
        <v>HAU17: Audit logs do not capture sufficient auditable events</v>
      </c>
      <c r="P67" s="34"/>
      <c r="Q67" s="144" t="s">
        <v>355</v>
      </c>
      <c r="R67" s="142" t="s">
        <v>823</v>
      </c>
      <c r="S67" s="54" t="s">
        <v>370</v>
      </c>
      <c r="T67" s="54" t="s">
        <v>824</v>
      </c>
      <c r="U67" s="54" t="s">
        <v>359</v>
      </c>
      <c r="V67" s="54" t="s">
        <v>825</v>
      </c>
      <c r="W67" s="141" t="s">
        <v>826</v>
      </c>
      <c r="X67" s="51"/>
      <c r="Y67" s="19"/>
      <c r="AA67" s="140">
        <f>IF(OR(J67="Fail",ISBLANK(J67)),INDEX('Issue Code Table'!C:C,MATCH(N:N,'Issue Code Table'!A:A,0)),IF(M67="Critical",6,IF(M67="Significant",5,IF(M67="Moderate",3,2))))</f>
        <v>5</v>
      </c>
    </row>
    <row r="68" spans="1:27" ht="83.15" customHeight="1" x14ac:dyDescent="0.25">
      <c r="A68" s="79" t="s">
        <v>827</v>
      </c>
      <c r="B68" s="56" t="s">
        <v>347</v>
      </c>
      <c r="C68" s="56" t="s">
        <v>348</v>
      </c>
      <c r="D68" s="56" t="s">
        <v>219</v>
      </c>
      <c r="E68" s="56" t="s">
        <v>828</v>
      </c>
      <c r="F68" s="56" t="s">
        <v>829</v>
      </c>
      <c r="G68" s="56" t="s">
        <v>222</v>
      </c>
      <c r="H68" s="56" t="s">
        <v>830</v>
      </c>
      <c r="I68" s="142"/>
      <c r="J68" s="56"/>
      <c r="K68" s="142" t="s">
        <v>831</v>
      </c>
      <c r="L68" s="142"/>
      <c r="M68" s="149" t="s">
        <v>186</v>
      </c>
      <c r="N68" s="147" t="s">
        <v>353</v>
      </c>
      <c r="O68" s="148" t="str">
        <f>CONCATENATE(N68,": ",VLOOKUP(N68,'Issue Code Table'!$A$2:$C$418,2,0))</f>
        <v xml:space="preserve">HAU21: System does not audit all attempts to gain access </v>
      </c>
      <c r="P68" s="34"/>
      <c r="Q68" s="144" t="s">
        <v>355</v>
      </c>
      <c r="R68" s="142" t="s">
        <v>832</v>
      </c>
      <c r="S68" s="54" t="s">
        <v>357</v>
      </c>
      <c r="T68" s="54" t="s">
        <v>833</v>
      </c>
      <c r="U68" s="54" t="s">
        <v>359</v>
      </c>
      <c r="V68" s="54" t="s">
        <v>834</v>
      </c>
      <c r="W68" s="141" t="s">
        <v>835</v>
      </c>
      <c r="X68" s="51" t="s">
        <v>234</v>
      </c>
      <c r="Y68" s="19"/>
      <c r="AA68" s="140">
        <f>IF(OR(J68="Fail",ISBLANK(J68)),INDEX('Issue Code Table'!C:C,MATCH(N:N,'Issue Code Table'!A:A,0)),IF(M68="Critical",6,IF(M68="Significant",5,IF(M68="Moderate",3,2))))</f>
        <v>5</v>
      </c>
    </row>
    <row r="69" spans="1:27" ht="83.15" customHeight="1" x14ac:dyDescent="0.25">
      <c r="A69" s="79" t="s">
        <v>836</v>
      </c>
      <c r="B69" s="56" t="s">
        <v>347</v>
      </c>
      <c r="C69" s="56" t="s">
        <v>348</v>
      </c>
      <c r="D69" s="56" t="s">
        <v>219</v>
      </c>
      <c r="E69" s="56" t="s">
        <v>837</v>
      </c>
      <c r="F69" s="56" t="s">
        <v>838</v>
      </c>
      <c r="G69" s="56" t="s">
        <v>222</v>
      </c>
      <c r="H69" s="56" t="s">
        <v>839</v>
      </c>
      <c r="I69" s="142"/>
      <c r="J69" s="56"/>
      <c r="K69" s="142" t="s">
        <v>840</v>
      </c>
      <c r="L69" s="142"/>
      <c r="M69" s="149" t="s">
        <v>284</v>
      </c>
      <c r="N69" s="147" t="s">
        <v>379</v>
      </c>
      <c r="O69" s="148" t="str">
        <f>CONCATENATE(N69,": ",VLOOKUP(N69,'Issue Code Table'!$A$2:$C$418,2,0))</f>
        <v>HAU17: Audit logs do not capture sufficient auditable events</v>
      </c>
      <c r="P69" s="34"/>
      <c r="Q69" s="144" t="s">
        <v>355</v>
      </c>
      <c r="R69" s="142" t="s">
        <v>841</v>
      </c>
      <c r="S69" s="54" t="s">
        <v>357</v>
      </c>
      <c r="T69" s="54" t="s">
        <v>842</v>
      </c>
      <c r="U69" s="54" t="s">
        <v>359</v>
      </c>
      <c r="V69" s="54" t="s">
        <v>843</v>
      </c>
      <c r="W69" s="141" t="s">
        <v>844</v>
      </c>
      <c r="X69" s="51"/>
      <c r="Y69" s="19"/>
      <c r="AA69" s="140">
        <f>IF(OR(J69="Fail",ISBLANK(J69)),INDEX('Issue Code Table'!C:C,MATCH(N:N,'Issue Code Table'!A:A,0)),IF(M69="Critical",6,IF(M69="Significant",5,IF(M69="Moderate",3,2))))</f>
        <v>5</v>
      </c>
    </row>
    <row r="70" spans="1:27" ht="83.15" customHeight="1" x14ac:dyDescent="0.25">
      <c r="A70" s="79" t="s">
        <v>845</v>
      </c>
      <c r="B70" s="56" t="s">
        <v>347</v>
      </c>
      <c r="C70" s="56" t="s">
        <v>348</v>
      </c>
      <c r="D70" s="56" t="s">
        <v>219</v>
      </c>
      <c r="E70" s="56" t="s">
        <v>846</v>
      </c>
      <c r="F70" s="56" t="s">
        <v>847</v>
      </c>
      <c r="G70" s="56" t="s">
        <v>222</v>
      </c>
      <c r="H70" s="56" t="s">
        <v>848</v>
      </c>
      <c r="I70" s="142"/>
      <c r="J70" s="56"/>
      <c r="K70" s="142" t="s">
        <v>849</v>
      </c>
      <c r="L70" s="142"/>
      <c r="M70" s="143" t="s">
        <v>186</v>
      </c>
      <c r="N70" s="143" t="s">
        <v>379</v>
      </c>
      <c r="O70" s="146" t="s">
        <v>471</v>
      </c>
      <c r="P70" s="34"/>
      <c r="Q70" s="144" t="s">
        <v>355</v>
      </c>
      <c r="R70" s="142" t="s">
        <v>850</v>
      </c>
      <c r="S70" s="54" t="s">
        <v>357</v>
      </c>
      <c r="T70" s="54" t="s">
        <v>851</v>
      </c>
      <c r="U70" s="54" t="s">
        <v>359</v>
      </c>
      <c r="V70" s="54" t="s">
        <v>852</v>
      </c>
      <c r="W70" s="141" t="s">
        <v>853</v>
      </c>
      <c r="X70" s="51" t="s">
        <v>234</v>
      </c>
      <c r="Y70" s="19"/>
      <c r="AA70" s="140">
        <f>IF(OR(J70="Fail",ISBLANK(J70)),INDEX('Issue Code Table'!C:C,MATCH(N:N,'Issue Code Table'!A:A,0)),IF(M70="Critical",6,IF(M70="Significant",5,IF(M70="Moderate",3,2))))</f>
        <v>5</v>
      </c>
    </row>
    <row r="71" spans="1:27" ht="83.15" customHeight="1" x14ac:dyDescent="0.25">
      <c r="A71" s="79" t="s">
        <v>854</v>
      </c>
      <c r="B71" s="56" t="s">
        <v>855</v>
      </c>
      <c r="C71" s="56" t="s">
        <v>856</v>
      </c>
      <c r="D71" s="56" t="s">
        <v>219</v>
      </c>
      <c r="E71" s="56" t="s">
        <v>857</v>
      </c>
      <c r="F71" s="56" t="s">
        <v>858</v>
      </c>
      <c r="G71" s="56" t="s">
        <v>859</v>
      </c>
      <c r="H71" s="56" t="s">
        <v>860</v>
      </c>
      <c r="I71" s="142"/>
      <c r="J71" s="56"/>
      <c r="K71" s="142" t="s">
        <v>861</v>
      </c>
      <c r="L71" s="142"/>
      <c r="M71" s="143" t="s">
        <v>284</v>
      </c>
      <c r="N71" s="143" t="s">
        <v>862</v>
      </c>
      <c r="O71" s="143" t="s">
        <v>863</v>
      </c>
      <c r="P71" s="34"/>
      <c r="Q71" s="144" t="s">
        <v>864</v>
      </c>
      <c r="R71" s="142" t="s">
        <v>865</v>
      </c>
      <c r="S71" s="54" t="s">
        <v>866</v>
      </c>
      <c r="T71" s="54" t="s">
        <v>867</v>
      </c>
      <c r="U71" s="54" t="s">
        <v>868</v>
      </c>
      <c r="V71" s="54" t="s">
        <v>869</v>
      </c>
      <c r="W71" s="141" t="s">
        <v>870</v>
      </c>
      <c r="X71" s="51"/>
      <c r="Y71" s="19"/>
      <c r="AA71" s="140">
        <f>IF(OR(J71="Fail",ISBLANK(J71)),INDEX('Issue Code Table'!C:C,MATCH(N:N,'Issue Code Table'!A:A,0)),IF(M71="Critical",6,IF(M71="Significant",5,IF(M71="Moderate",3,2))))</f>
        <v>4</v>
      </c>
    </row>
    <row r="72" spans="1:27" ht="83.15" customHeight="1" x14ac:dyDescent="0.25">
      <c r="A72" s="79" t="s">
        <v>871</v>
      </c>
      <c r="B72" s="56" t="s">
        <v>278</v>
      </c>
      <c r="C72" s="56" t="s">
        <v>279</v>
      </c>
      <c r="D72" s="56" t="s">
        <v>219</v>
      </c>
      <c r="E72" s="56" t="s">
        <v>872</v>
      </c>
      <c r="F72" s="56" t="s">
        <v>873</v>
      </c>
      <c r="G72" s="56" t="s">
        <v>222</v>
      </c>
      <c r="H72" s="56" t="s">
        <v>874</v>
      </c>
      <c r="I72" s="142"/>
      <c r="J72" s="56"/>
      <c r="K72" s="150" t="s">
        <v>875</v>
      </c>
      <c r="L72" s="142"/>
      <c r="M72" s="143" t="s">
        <v>241</v>
      </c>
      <c r="N72" s="143" t="s">
        <v>876</v>
      </c>
      <c r="O72" s="143" t="s">
        <v>877</v>
      </c>
      <c r="P72" s="34"/>
      <c r="Q72" s="144" t="s">
        <v>864</v>
      </c>
      <c r="R72" s="142" t="s">
        <v>878</v>
      </c>
      <c r="S72" s="54" t="s">
        <v>879</v>
      </c>
      <c r="T72" s="54" t="s">
        <v>880</v>
      </c>
      <c r="U72" s="54" t="s">
        <v>881</v>
      </c>
      <c r="V72" s="54" t="s">
        <v>882</v>
      </c>
      <c r="W72" s="141" t="s">
        <v>883</v>
      </c>
      <c r="X72" s="51"/>
      <c r="Y72" s="19"/>
      <c r="AA72" s="140">
        <f>IF(OR(J72="Fail",ISBLANK(J72)),INDEX('Issue Code Table'!C:C,MATCH(N:N,'Issue Code Table'!A:A,0)),IF(M72="Critical",6,IF(M72="Significant",5,IF(M72="Moderate",3,2))))</f>
        <v>6</v>
      </c>
    </row>
    <row r="73" spans="1:27" ht="83.15" customHeight="1" x14ac:dyDescent="0.25">
      <c r="A73" s="79" t="s">
        <v>884</v>
      </c>
      <c r="B73" s="56" t="s">
        <v>278</v>
      </c>
      <c r="C73" s="56" t="s">
        <v>279</v>
      </c>
      <c r="D73" s="56" t="s">
        <v>219</v>
      </c>
      <c r="E73" s="56" t="s">
        <v>885</v>
      </c>
      <c r="F73" s="56" t="s">
        <v>886</v>
      </c>
      <c r="G73" s="56" t="s">
        <v>222</v>
      </c>
      <c r="H73" s="56" t="s">
        <v>887</v>
      </c>
      <c r="I73" s="142"/>
      <c r="J73" s="56"/>
      <c r="K73" s="142" t="s">
        <v>888</v>
      </c>
      <c r="L73" s="142"/>
      <c r="M73" s="149" t="s">
        <v>186</v>
      </c>
      <c r="N73" s="145" t="s">
        <v>876</v>
      </c>
      <c r="O73" s="143" t="s">
        <v>877</v>
      </c>
      <c r="P73" s="34"/>
      <c r="Q73" s="144" t="s">
        <v>864</v>
      </c>
      <c r="R73" s="142" t="s">
        <v>889</v>
      </c>
      <c r="S73" s="54" t="s">
        <v>890</v>
      </c>
      <c r="T73" s="54" t="s">
        <v>891</v>
      </c>
      <c r="U73" s="54" t="s">
        <v>892</v>
      </c>
      <c r="V73" s="54" t="s">
        <v>893</v>
      </c>
      <c r="W73" s="141" t="s">
        <v>894</v>
      </c>
      <c r="X73" s="51" t="s">
        <v>234</v>
      </c>
      <c r="Y73" s="19"/>
      <c r="AA73" s="140">
        <f>IF(OR(J73="Fail",ISBLANK(J73)),INDEX('Issue Code Table'!C:C,MATCH(N:N,'Issue Code Table'!A:A,0)),IF(M73="Critical",6,IF(M73="Significant",5,IF(M73="Moderate",3,2))))</f>
        <v>6</v>
      </c>
    </row>
    <row r="74" spans="1:27" ht="83.15" customHeight="1" x14ac:dyDescent="0.25">
      <c r="A74" s="79" t="s">
        <v>895</v>
      </c>
      <c r="B74" s="56" t="s">
        <v>278</v>
      </c>
      <c r="C74" s="56" t="s">
        <v>279</v>
      </c>
      <c r="D74" s="56" t="s">
        <v>219</v>
      </c>
      <c r="E74" s="56" t="s">
        <v>896</v>
      </c>
      <c r="F74" s="56" t="s">
        <v>897</v>
      </c>
      <c r="G74" s="56" t="s">
        <v>222</v>
      </c>
      <c r="H74" s="56" t="s">
        <v>898</v>
      </c>
      <c r="I74" s="142"/>
      <c r="J74" s="56"/>
      <c r="K74" s="142" t="s">
        <v>899</v>
      </c>
      <c r="L74" s="142"/>
      <c r="M74" s="149" t="s">
        <v>241</v>
      </c>
      <c r="N74" s="145" t="s">
        <v>876</v>
      </c>
      <c r="O74" s="143" t="s">
        <v>877</v>
      </c>
      <c r="P74" s="34"/>
      <c r="Q74" s="144" t="s">
        <v>864</v>
      </c>
      <c r="R74" s="142" t="s">
        <v>900</v>
      </c>
      <c r="S74" s="54" t="s">
        <v>901</v>
      </c>
      <c r="T74" s="54" t="s">
        <v>902</v>
      </c>
      <c r="U74" s="54" t="s">
        <v>903</v>
      </c>
      <c r="V74" s="54" t="s">
        <v>904</v>
      </c>
      <c r="W74" s="141" t="s">
        <v>905</v>
      </c>
      <c r="X74" s="51"/>
      <c r="Y74" s="19"/>
      <c r="AA74" s="140">
        <f>IF(OR(J74="Fail",ISBLANK(J74)),INDEX('Issue Code Table'!C:C,MATCH(N:N,'Issue Code Table'!A:A,0)),IF(M74="Critical",6,IF(M74="Significant",5,IF(M74="Moderate",3,2))))</f>
        <v>6</v>
      </c>
    </row>
    <row r="75" spans="1:27" ht="83.15" customHeight="1" x14ac:dyDescent="0.25">
      <c r="A75" s="79" t="s">
        <v>906</v>
      </c>
      <c r="B75" s="56" t="s">
        <v>278</v>
      </c>
      <c r="C75" s="56" t="s">
        <v>279</v>
      </c>
      <c r="D75" s="56" t="s">
        <v>219</v>
      </c>
      <c r="E75" s="56" t="s">
        <v>907</v>
      </c>
      <c r="F75" s="56" t="s">
        <v>908</v>
      </c>
      <c r="G75" s="56" t="s">
        <v>222</v>
      </c>
      <c r="H75" s="56" t="s">
        <v>909</v>
      </c>
      <c r="I75" s="142"/>
      <c r="J75" s="56"/>
      <c r="K75" s="142" t="s">
        <v>910</v>
      </c>
      <c r="L75" s="142"/>
      <c r="M75" s="149" t="s">
        <v>186</v>
      </c>
      <c r="N75" s="143" t="s">
        <v>911</v>
      </c>
      <c r="O75" s="143" t="s">
        <v>912</v>
      </c>
      <c r="P75" s="34"/>
      <c r="Q75" s="144" t="s">
        <v>864</v>
      </c>
      <c r="R75" s="142" t="s">
        <v>913</v>
      </c>
      <c r="S75" s="54" t="s">
        <v>914</v>
      </c>
      <c r="T75" s="54" t="s">
        <v>915</v>
      </c>
      <c r="U75" s="54" t="s">
        <v>916</v>
      </c>
      <c r="V75" s="54" t="s">
        <v>917</v>
      </c>
      <c r="W75" s="139" t="s">
        <v>918</v>
      </c>
      <c r="X75" s="51" t="s">
        <v>234</v>
      </c>
      <c r="Y75" s="19"/>
      <c r="AA75" s="140">
        <f>IF(OR(J75="Fail",ISBLANK(J75)),INDEX('Issue Code Table'!C:C,MATCH(N:N,'Issue Code Table'!A:A,0)),IF(M75="Critical",6,IF(M75="Significant",5,IF(M75="Moderate",3,2))))</f>
        <v>6</v>
      </c>
    </row>
    <row r="76" spans="1:27" ht="83.15" customHeight="1" x14ac:dyDescent="0.25">
      <c r="A76" s="79" t="s">
        <v>919</v>
      </c>
      <c r="B76" s="56" t="s">
        <v>855</v>
      </c>
      <c r="C76" s="56" t="s">
        <v>856</v>
      </c>
      <c r="D76" s="56" t="s">
        <v>219</v>
      </c>
      <c r="E76" s="56" t="s">
        <v>920</v>
      </c>
      <c r="F76" s="56" t="s">
        <v>921</v>
      </c>
      <c r="G76" s="56" t="s">
        <v>922</v>
      </c>
      <c r="H76" s="56" t="s">
        <v>923</v>
      </c>
      <c r="I76" s="142"/>
      <c r="J76" s="56"/>
      <c r="K76" s="142" t="s">
        <v>924</v>
      </c>
      <c r="L76" s="142"/>
      <c r="M76" s="149" t="s">
        <v>186</v>
      </c>
      <c r="N76" s="143" t="s">
        <v>925</v>
      </c>
      <c r="O76" s="143" t="s">
        <v>926</v>
      </c>
      <c r="P76" s="34"/>
      <c r="Q76" s="144" t="s">
        <v>864</v>
      </c>
      <c r="R76" s="142" t="s">
        <v>927</v>
      </c>
      <c r="S76" s="54" t="s">
        <v>928</v>
      </c>
      <c r="T76" s="54" t="s">
        <v>929</v>
      </c>
      <c r="U76" s="54" t="s">
        <v>930</v>
      </c>
      <c r="V76" s="54" t="s">
        <v>931</v>
      </c>
      <c r="W76" s="141" t="s">
        <v>932</v>
      </c>
      <c r="X76" s="51" t="s">
        <v>234</v>
      </c>
      <c r="Y76" s="19"/>
      <c r="AA76" s="140">
        <f>IF(OR(J76="Fail",ISBLANK(J76)),INDEX('Issue Code Table'!C:C,MATCH(N:N,'Issue Code Table'!A:A,0)),IF(M76="Critical",6,IF(M76="Significant",5,IF(M76="Moderate",3,2))))</f>
        <v>5</v>
      </c>
    </row>
    <row r="77" spans="1:27" ht="83.15" customHeight="1" x14ac:dyDescent="0.25">
      <c r="A77" s="79" t="s">
        <v>933</v>
      </c>
      <c r="B77" s="56" t="s">
        <v>179</v>
      </c>
      <c r="C77" s="56" t="s">
        <v>180</v>
      </c>
      <c r="D77" s="56" t="s">
        <v>219</v>
      </c>
      <c r="E77" s="56" t="s">
        <v>934</v>
      </c>
      <c r="F77" s="56" t="s">
        <v>935</v>
      </c>
      <c r="G77" s="56" t="s">
        <v>936</v>
      </c>
      <c r="H77" s="56" t="s">
        <v>937</v>
      </c>
      <c r="I77" s="142"/>
      <c r="J77" s="56"/>
      <c r="K77" s="142" t="s">
        <v>938</v>
      </c>
      <c r="L77" s="142"/>
      <c r="M77" s="143" t="s">
        <v>241</v>
      </c>
      <c r="N77" s="143" t="s">
        <v>939</v>
      </c>
      <c r="O77" s="143" t="s">
        <v>940</v>
      </c>
      <c r="P77" s="34"/>
      <c r="Q77" s="144" t="s">
        <v>941</v>
      </c>
      <c r="R77" s="142" t="s">
        <v>942</v>
      </c>
      <c r="S77" s="54" t="s">
        <v>943</v>
      </c>
      <c r="T77" s="54" t="s">
        <v>944</v>
      </c>
      <c r="U77" s="54" t="s">
        <v>945</v>
      </c>
      <c r="V77" s="54" t="s">
        <v>946</v>
      </c>
      <c r="W77" s="141" t="s">
        <v>947</v>
      </c>
      <c r="X77" s="51"/>
      <c r="Y77" s="19"/>
      <c r="AA77" s="140">
        <f>IF(OR(J77="Fail",ISBLANK(J77)),INDEX('Issue Code Table'!C:C,MATCH(N:N,'Issue Code Table'!A:A,0)),IF(M77="Critical",6,IF(M77="Significant",5,IF(M77="Moderate",3,2))))</f>
        <v>4</v>
      </c>
    </row>
    <row r="78" spans="1:27" ht="83.15" customHeight="1" x14ac:dyDescent="0.25">
      <c r="A78" s="79" t="s">
        <v>948</v>
      </c>
      <c r="B78" s="56" t="s">
        <v>347</v>
      </c>
      <c r="C78" s="56" t="s">
        <v>348</v>
      </c>
      <c r="D78" s="56" t="s">
        <v>219</v>
      </c>
      <c r="E78" s="56" t="s">
        <v>949</v>
      </c>
      <c r="F78" s="56" t="s">
        <v>950</v>
      </c>
      <c r="G78" s="56" t="s">
        <v>951</v>
      </c>
      <c r="H78" s="56" t="s">
        <v>952</v>
      </c>
      <c r="I78" s="142"/>
      <c r="J78" s="56"/>
      <c r="K78" s="142" t="s">
        <v>953</v>
      </c>
      <c r="L78" s="142"/>
      <c r="M78" s="143" t="s">
        <v>186</v>
      </c>
      <c r="N78" s="143" t="s">
        <v>379</v>
      </c>
      <c r="O78" s="143" t="s">
        <v>471</v>
      </c>
      <c r="P78" s="34"/>
      <c r="Q78" s="144" t="s">
        <v>941</v>
      </c>
      <c r="R78" s="142" t="s">
        <v>954</v>
      </c>
      <c r="S78" s="54" t="s">
        <v>955</v>
      </c>
      <c r="T78" s="54" t="s">
        <v>956</v>
      </c>
      <c r="U78" s="54" t="s">
        <v>957</v>
      </c>
      <c r="V78" s="54" t="s">
        <v>958</v>
      </c>
      <c r="W78" s="141" t="s">
        <v>959</v>
      </c>
      <c r="X78" s="51" t="s">
        <v>234</v>
      </c>
      <c r="Y78" s="19"/>
      <c r="AA78" s="140">
        <f>IF(OR(J78="Fail",ISBLANK(J78)),INDEX('Issue Code Table'!C:C,MATCH(N:N,'Issue Code Table'!A:A,0)),IF(M78="Critical",6,IF(M78="Significant",5,IF(M78="Moderate",3,2))))</f>
        <v>5</v>
      </c>
    </row>
    <row r="79" spans="1:27" ht="83.15" customHeight="1" x14ac:dyDescent="0.25">
      <c r="A79" s="79" t="s">
        <v>960</v>
      </c>
      <c r="B79" s="56" t="s">
        <v>855</v>
      </c>
      <c r="C79" s="56" t="s">
        <v>856</v>
      </c>
      <c r="D79" s="56" t="s">
        <v>219</v>
      </c>
      <c r="E79" s="56" t="s">
        <v>961</v>
      </c>
      <c r="F79" s="56" t="s">
        <v>962</v>
      </c>
      <c r="G79" s="56" t="s">
        <v>963</v>
      </c>
      <c r="H79" s="56" t="s">
        <v>964</v>
      </c>
      <c r="I79" s="142"/>
      <c r="J79" s="56"/>
      <c r="K79" s="142" t="s">
        <v>965</v>
      </c>
      <c r="L79" s="142"/>
      <c r="M79" s="149" t="s">
        <v>284</v>
      </c>
      <c r="N79" s="143" t="s">
        <v>966</v>
      </c>
      <c r="O79" s="143" t="s">
        <v>967</v>
      </c>
      <c r="P79" s="34"/>
      <c r="Q79" s="144" t="s">
        <v>968</v>
      </c>
      <c r="R79" s="142" t="s">
        <v>969</v>
      </c>
      <c r="S79" s="54" t="s">
        <v>970</v>
      </c>
      <c r="T79" s="54" t="s">
        <v>971</v>
      </c>
      <c r="U79" s="54" t="s">
        <v>972</v>
      </c>
      <c r="V79" s="54" t="s">
        <v>973</v>
      </c>
      <c r="W79" s="141" t="s">
        <v>974</v>
      </c>
      <c r="X79" s="51"/>
      <c r="Y79" s="19"/>
      <c r="AA79" s="140">
        <f>IF(OR(J79="Fail",ISBLANK(J79)),INDEX('Issue Code Table'!C:C,MATCH(N:N,'Issue Code Table'!A:A,0)),IF(M79="Critical",6,IF(M79="Significant",5,IF(M79="Moderate",3,2))))</f>
        <v>4</v>
      </c>
    </row>
    <row r="80" spans="1:27" ht="83.15" customHeight="1" x14ac:dyDescent="0.25">
      <c r="A80" s="79" t="s">
        <v>975</v>
      </c>
      <c r="B80" s="56" t="s">
        <v>278</v>
      </c>
      <c r="C80" s="56" t="s">
        <v>279</v>
      </c>
      <c r="D80" s="56" t="s">
        <v>219</v>
      </c>
      <c r="E80" s="56" t="s">
        <v>976</v>
      </c>
      <c r="F80" s="56" t="s">
        <v>977</v>
      </c>
      <c r="G80" s="56" t="s">
        <v>978</v>
      </c>
      <c r="H80" s="56" t="s">
        <v>979</v>
      </c>
      <c r="I80" s="142"/>
      <c r="J80" s="56"/>
      <c r="K80" s="142" t="s">
        <v>980</v>
      </c>
      <c r="L80" s="142"/>
      <c r="M80" s="149" t="s">
        <v>186</v>
      </c>
      <c r="N80" s="151" t="s">
        <v>212</v>
      </c>
      <c r="O80" s="58" t="s">
        <v>213</v>
      </c>
      <c r="P80" s="34"/>
      <c r="Q80" s="144" t="s">
        <v>981</v>
      </c>
      <c r="R80" s="142" t="s">
        <v>982</v>
      </c>
      <c r="S80" s="54" t="s">
        <v>983</v>
      </c>
      <c r="T80" s="54" t="s">
        <v>984</v>
      </c>
      <c r="U80" s="54" t="s">
        <v>985</v>
      </c>
      <c r="V80" s="54" t="s">
        <v>986</v>
      </c>
      <c r="W80" s="141" t="s">
        <v>987</v>
      </c>
      <c r="X80" s="51" t="s">
        <v>234</v>
      </c>
      <c r="Y80" s="19"/>
      <c r="AA80" s="140">
        <f>IF(OR(J80="Fail",ISBLANK(J80)),INDEX('Issue Code Table'!C:C,MATCH(N:N,'Issue Code Table'!A:A,0)),IF(M80="Critical",6,IF(M80="Significant",5,IF(M80="Moderate",3,2))))</f>
        <v>6</v>
      </c>
    </row>
    <row r="81" spans="1:27" ht="83.15" customHeight="1" x14ac:dyDescent="0.25">
      <c r="A81" s="79" t="s">
        <v>988</v>
      </c>
      <c r="B81" s="54" t="s">
        <v>989</v>
      </c>
      <c r="C81" s="54" t="s">
        <v>990</v>
      </c>
      <c r="D81" s="56" t="s">
        <v>219</v>
      </c>
      <c r="E81" s="56" t="s">
        <v>991</v>
      </c>
      <c r="F81" s="56" t="s">
        <v>992</v>
      </c>
      <c r="G81" s="56" t="s">
        <v>993</v>
      </c>
      <c r="H81" s="56" t="s">
        <v>994</v>
      </c>
      <c r="I81" s="142"/>
      <c r="J81" s="56"/>
      <c r="K81" s="142" t="s">
        <v>995</v>
      </c>
      <c r="L81" s="142"/>
      <c r="M81" s="149" t="s">
        <v>186</v>
      </c>
      <c r="N81" s="145" t="s">
        <v>996</v>
      </c>
      <c r="O81" s="143" t="s">
        <v>997</v>
      </c>
      <c r="P81" s="34"/>
      <c r="Q81" s="144" t="s">
        <v>981</v>
      </c>
      <c r="R81" s="142" t="s">
        <v>998</v>
      </c>
      <c r="S81" s="54" t="s">
        <v>999</v>
      </c>
      <c r="T81" s="54" t="s">
        <v>1000</v>
      </c>
      <c r="U81" s="54" t="s">
        <v>1001</v>
      </c>
      <c r="V81" s="54" t="s">
        <v>1002</v>
      </c>
      <c r="W81" s="141" t="s">
        <v>1003</v>
      </c>
      <c r="X81" s="51" t="s">
        <v>234</v>
      </c>
      <c r="Y81" s="19"/>
      <c r="AA81" s="140">
        <f>IF(OR(J81="Fail",ISBLANK(J81)),INDEX('Issue Code Table'!C:C,MATCH(N:N,'Issue Code Table'!A:A,0)),IF(M81="Critical",6,IF(M81="Significant",5,IF(M81="Moderate",3,2))))</f>
        <v>6</v>
      </c>
    </row>
    <row r="82" spans="1:27" ht="83.15" customHeight="1" x14ac:dyDescent="0.25">
      <c r="A82" s="79" t="s">
        <v>1004</v>
      </c>
      <c r="B82" s="56" t="s">
        <v>989</v>
      </c>
      <c r="C82" s="56" t="s">
        <v>990</v>
      </c>
      <c r="D82" s="56" t="s">
        <v>219</v>
      </c>
      <c r="E82" s="56" t="s">
        <v>1005</v>
      </c>
      <c r="F82" s="56" t="s">
        <v>1006</v>
      </c>
      <c r="G82" s="56" t="s">
        <v>1007</v>
      </c>
      <c r="H82" s="56" t="s">
        <v>1008</v>
      </c>
      <c r="I82" s="142"/>
      <c r="J82" s="56"/>
      <c r="K82" s="142" t="s">
        <v>1009</v>
      </c>
      <c r="L82" s="142"/>
      <c r="M82" s="149" t="s">
        <v>186</v>
      </c>
      <c r="N82" s="145" t="s">
        <v>996</v>
      </c>
      <c r="O82" s="143" t="s">
        <v>997</v>
      </c>
      <c r="P82" s="34"/>
      <c r="Q82" s="144" t="s">
        <v>981</v>
      </c>
      <c r="R82" s="142" t="s">
        <v>1010</v>
      </c>
      <c r="S82" s="54" t="s">
        <v>1011</v>
      </c>
      <c r="T82" s="54" t="s">
        <v>1012</v>
      </c>
      <c r="U82" s="54" t="s">
        <v>1013</v>
      </c>
      <c r="V82" s="54" t="s">
        <v>1014</v>
      </c>
      <c r="W82" s="141" t="s">
        <v>1015</v>
      </c>
      <c r="X82" s="51" t="s">
        <v>234</v>
      </c>
      <c r="Y82" s="19"/>
      <c r="AA82" s="140">
        <f>IF(OR(J82="Fail",ISBLANK(J82)),INDEX('Issue Code Table'!C:C,MATCH(N:N,'Issue Code Table'!A:A,0)),IF(M82="Critical",6,IF(M82="Significant",5,IF(M82="Moderate",3,2))))</f>
        <v>6</v>
      </c>
    </row>
    <row r="83" spans="1:27" ht="83.15" customHeight="1" x14ac:dyDescent="0.25">
      <c r="A83" s="79" t="s">
        <v>1016</v>
      </c>
      <c r="B83" s="56" t="s">
        <v>855</v>
      </c>
      <c r="C83" s="56" t="s">
        <v>856</v>
      </c>
      <c r="D83" s="56" t="s">
        <v>219</v>
      </c>
      <c r="E83" s="56" t="s">
        <v>1017</v>
      </c>
      <c r="F83" s="56" t="s">
        <v>1018</v>
      </c>
      <c r="G83" s="56" t="s">
        <v>222</v>
      </c>
      <c r="H83" s="56" t="s">
        <v>1019</v>
      </c>
      <c r="I83" s="142"/>
      <c r="J83" s="56"/>
      <c r="K83" s="142" t="s">
        <v>1020</v>
      </c>
      <c r="L83" s="142"/>
      <c r="M83" s="149" t="s">
        <v>186</v>
      </c>
      <c r="N83" s="145" t="s">
        <v>338</v>
      </c>
      <c r="O83" s="143" t="s">
        <v>339</v>
      </c>
      <c r="P83" s="34"/>
      <c r="Q83" s="144" t="s">
        <v>981</v>
      </c>
      <c r="R83" s="142" t="s">
        <v>1021</v>
      </c>
      <c r="S83" s="54" t="s">
        <v>1022</v>
      </c>
      <c r="T83" s="54" t="s">
        <v>1023</v>
      </c>
      <c r="U83" s="54" t="s">
        <v>930</v>
      </c>
      <c r="V83" s="54" t="s">
        <v>1024</v>
      </c>
      <c r="W83" s="141" t="s">
        <v>1025</v>
      </c>
      <c r="X83" s="51" t="s">
        <v>234</v>
      </c>
      <c r="Y83" s="19"/>
      <c r="AA83" s="140">
        <f>IF(OR(J83="Fail",ISBLANK(J83)),INDEX('Issue Code Table'!C:C,MATCH(N:N,'Issue Code Table'!A:A,0)),IF(M83="Critical",6,IF(M83="Significant",5,IF(M83="Moderate",3,2))))</f>
        <v>5</v>
      </c>
    </row>
    <row r="84" spans="1:27" ht="83.15" customHeight="1" x14ac:dyDescent="0.25">
      <c r="A84" s="79" t="s">
        <v>1026</v>
      </c>
      <c r="B84" s="56" t="s">
        <v>989</v>
      </c>
      <c r="C84" s="56" t="s">
        <v>990</v>
      </c>
      <c r="D84" s="56" t="s">
        <v>219</v>
      </c>
      <c r="E84" s="56" t="s">
        <v>1027</v>
      </c>
      <c r="F84" s="56" t="s">
        <v>1028</v>
      </c>
      <c r="G84" s="56" t="s">
        <v>1029</v>
      </c>
      <c r="H84" s="56" t="s">
        <v>1030</v>
      </c>
      <c r="I84" s="142"/>
      <c r="J84" s="56"/>
      <c r="K84" s="142" t="s">
        <v>1031</v>
      </c>
      <c r="L84" s="142"/>
      <c r="M84" s="149" t="s">
        <v>186</v>
      </c>
      <c r="N84" s="145" t="s">
        <v>996</v>
      </c>
      <c r="O84" s="143" t="s">
        <v>997</v>
      </c>
      <c r="P84" s="34"/>
      <c r="Q84" s="144" t="s">
        <v>981</v>
      </c>
      <c r="R84" s="142" t="s">
        <v>1032</v>
      </c>
      <c r="S84" s="54" t="s">
        <v>999</v>
      </c>
      <c r="T84" s="54" t="s">
        <v>1033</v>
      </c>
      <c r="U84" s="54" t="s">
        <v>1034</v>
      </c>
      <c r="V84" s="54" t="s">
        <v>1035</v>
      </c>
      <c r="W84" s="141" t="s">
        <v>1036</v>
      </c>
      <c r="X84" s="51" t="s">
        <v>234</v>
      </c>
      <c r="Y84" s="19"/>
      <c r="AA84" s="140">
        <f>IF(OR(J84="Fail",ISBLANK(J84)),INDEX('Issue Code Table'!C:C,MATCH(N:N,'Issue Code Table'!A:A,0)),IF(M84="Critical",6,IF(M84="Significant",5,IF(M84="Moderate",3,2))))</f>
        <v>6</v>
      </c>
    </row>
    <row r="85" spans="1:27" ht="83.15" customHeight="1" x14ac:dyDescent="0.25">
      <c r="A85" s="79" t="s">
        <v>1037</v>
      </c>
      <c r="B85" s="56" t="s">
        <v>262</v>
      </c>
      <c r="C85" s="56" t="s">
        <v>263</v>
      </c>
      <c r="D85" s="56" t="s">
        <v>219</v>
      </c>
      <c r="E85" s="56" t="s">
        <v>1038</v>
      </c>
      <c r="F85" s="56" t="s">
        <v>1039</v>
      </c>
      <c r="G85" s="56" t="s">
        <v>1040</v>
      </c>
      <c r="H85" s="56" t="s">
        <v>1041</v>
      </c>
      <c r="I85" s="142"/>
      <c r="J85" s="56"/>
      <c r="K85" s="142" t="s">
        <v>1042</v>
      </c>
      <c r="L85" s="142"/>
      <c r="M85" s="149" t="s">
        <v>186</v>
      </c>
      <c r="N85" s="143" t="s">
        <v>925</v>
      </c>
      <c r="O85" s="143" t="s">
        <v>926</v>
      </c>
      <c r="P85" s="34"/>
      <c r="Q85" s="144" t="s">
        <v>981</v>
      </c>
      <c r="R85" s="142" t="s">
        <v>1043</v>
      </c>
      <c r="S85" s="54" t="s">
        <v>1044</v>
      </c>
      <c r="T85" s="54" t="s">
        <v>1045</v>
      </c>
      <c r="U85" s="54" t="s">
        <v>930</v>
      </c>
      <c r="V85" s="54" t="s">
        <v>1046</v>
      </c>
      <c r="W85" s="141" t="s">
        <v>1047</v>
      </c>
      <c r="X85" s="51" t="s">
        <v>234</v>
      </c>
      <c r="Y85" s="19"/>
      <c r="AA85" s="140">
        <f>IF(OR(J85="Fail",ISBLANK(J85)),INDEX('Issue Code Table'!C:C,MATCH(N:N,'Issue Code Table'!A:A,0)),IF(M85="Critical",6,IF(M85="Significant",5,IF(M85="Moderate",3,2))))</f>
        <v>5</v>
      </c>
    </row>
    <row r="86" spans="1:27" ht="83.15" customHeight="1" x14ac:dyDescent="0.25">
      <c r="A86" s="79" t="s">
        <v>1048</v>
      </c>
      <c r="B86" s="56" t="s">
        <v>855</v>
      </c>
      <c r="C86" s="56" t="s">
        <v>856</v>
      </c>
      <c r="D86" s="56" t="s">
        <v>219</v>
      </c>
      <c r="E86" s="56" t="s">
        <v>1049</v>
      </c>
      <c r="F86" s="56" t="s">
        <v>1050</v>
      </c>
      <c r="G86" s="56" t="s">
        <v>1051</v>
      </c>
      <c r="H86" s="56" t="s">
        <v>1052</v>
      </c>
      <c r="I86" s="142"/>
      <c r="J86" s="56"/>
      <c r="K86" s="142" t="s">
        <v>1053</v>
      </c>
      <c r="L86" s="142"/>
      <c r="M86" s="149" t="s">
        <v>284</v>
      </c>
      <c r="N86" s="147" t="s">
        <v>225</v>
      </c>
      <c r="O86" s="148" t="str">
        <f>CONCATENATE(N86,": ",VLOOKUP(N86,'Issue Code Table'!$A$2:$C$418,2,0))</f>
        <v>HAC15: User accounts not locked out after 3 unsuccessful login attempts</v>
      </c>
      <c r="P86" s="34"/>
      <c r="Q86" s="144" t="s">
        <v>1054</v>
      </c>
      <c r="R86" s="142" t="s">
        <v>1055</v>
      </c>
      <c r="S86" s="54" t="s">
        <v>1056</v>
      </c>
      <c r="T86" s="54" t="s">
        <v>1057</v>
      </c>
      <c r="U86" s="54" t="s">
        <v>1058</v>
      </c>
      <c r="V86" s="54" t="s">
        <v>1059</v>
      </c>
      <c r="W86" s="141" t="s">
        <v>1060</v>
      </c>
      <c r="X86" s="51"/>
      <c r="Y86" s="19"/>
      <c r="AA86" s="140">
        <f>IF(OR(J86="Fail",ISBLANK(J86)),INDEX('Issue Code Table'!C:C,MATCH(N:N,'Issue Code Table'!A:A,0)),IF(M86="Critical",6,IF(M86="Significant",5,IF(M86="Moderate",3,2))))</f>
        <v>5</v>
      </c>
    </row>
    <row r="87" spans="1:27" ht="83.15" customHeight="1" x14ac:dyDescent="0.25">
      <c r="A87" s="79" t="s">
        <v>1061</v>
      </c>
      <c r="B87" s="56" t="s">
        <v>278</v>
      </c>
      <c r="C87" s="56" t="s">
        <v>279</v>
      </c>
      <c r="D87" s="56" t="s">
        <v>219</v>
      </c>
      <c r="E87" s="56" t="s">
        <v>1062</v>
      </c>
      <c r="F87" s="56" t="s">
        <v>1063</v>
      </c>
      <c r="G87" s="56" t="s">
        <v>1064</v>
      </c>
      <c r="H87" s="56" t="s">
        <v>1065</v>
      </c>
      <c r="I87" s="142"/>
      <c r="J87" s="56"/>
      <c r="K87" s="142" t="s">
        <v>1066</v>
      </c>
      <c r="L87" s="142"/>
      <c r="M87" s="149" t="s">
        <v>186</v>
      </c>
      <c r="N87" s="147" t="s">
        <v>1067</v>
      </c>
      <c r="O87" s="148" t="str">
        <f>CONCATENATE(N87,": ",VLOOKUP(N87,'Issue Code Table'!$A$2:$C$418,2,0))</f>
        <v>HSI14: The system's automatic update feature is not configured appropriately</v>
      </c>
      <c r="P87" s="34"/>
      <c r="Q87" s="144" t="s">
        <v>1054</v>
      </c>
      <c r="R87" s="142" t="s">
        <v>1068</v>
      </c>
      <c r="S87" s="54" t="s">
        <v>1069</v>
      </c>
      <c r="T87" s="54" t="s">
        <v>1070</v>
      </c>
      <c r="U87" s="54" t="s">
        <v>1071</v>
      </c>
      <c r="V87" s="54"/>
      <c r="W87" s="141" t="s">
        <v>1072</v>
      </c>
      <c r="X87" s="51" t="s">
        <v>234</v>
      </c>
      <c r="Y87" s="19"/>
      <c r="AA87" s="140">
        <f>IF(OR(J87="Fail",ISBLANK(J87)),INDEX('Issue Code Table'!C:C,MATCH(N:N,'Issue Code Table'!A:A,0)),IF(M87="Critical",6,IF(M87="Significant",5,IF(M87="Moderate",3,2))))</f>
        <v>5</v>
      </c>
    </row>
    <row r="88" spans="1:27" ht="83.15" customHeight="1" x14ac:dyDescent="0.25">
      <c r="A88" s="79" t="s">
        <v>1073</v>
      </c>
      <c r="B88" s="56" t="s">
        <v>1074</v>
      </c>
      <c r="C88" s="56" t="s">
        <v>1075</v>
      </c>
      <c r="D88" s="56" t="s">
        <v>219</v>
      </c>
      <c r="E88" s="56" t="s">
        <v>1076</v>
      </c>
      <c r="F88" s="56" t="s">
        <v>1077</v>
      </c>
      <c r="G88" s="56" t="s">
        <v>1078</v>
      </c>
      <c r="H88" s="56" t="s">
        <v>1079</v>
      </c>
      <c r="I88" s="142"/>
      <c r="J88" s="56"/>
      <c r="K88" s="142" t="s">
        <v>1080</v>
      </c>
      <c r="L88" s="142"/>
      <c r="M88" s="149" t="s">
        <v>284</v>
      </c>
      <c r="N88" s="143" t="s">
        <v>862</v>
      </c>
      <c r="O88" s="143" t="s">
        <v>863</v>
      </c>
      <c r="P88" s="34"/>
      <c r="Q88" s="144" t="s">
        <v>1054</v>
      </c>
      <c r="R88" s="142" t="s">
        <v>1081</v>
      </c>
      <c r="S88" s="54" t="s">
        <v>1082</v>
      </c>
      <c r="T88" s="54" t="s">
        <v>1083</v>
      </c>
      <c r="U88" s="54" t="s">
        <v>1084</v>
      </c>
      <c r="V88" s="54" t="s">
        <v>1085</v>
      </c>
      <c r="W88" s="141" t="s">
        <v>1086</v>
      </c>
      <c r="X88" s="51"/>
      <c r="Y88" s="19"/>
      <c r="AA88" s="140">
        <f>IF(OR(J88="Fail",ISBLANK(J88)),INDEX('Issue Code Table'!C:C,MATCH(N:N,'Issue Code Table'!A:A,0)),IF(M88="Critical",6,IF(M88="Significant",5,IF(M88="Moderate",3,2))))</f>
        <v>4</v>
      </c>
    </row>
    <row r="89" spans="1:27" ht="83.15" customHeight="1" x14ac:dyDescent="0.25">
      <c r="A89" s="79" t="s">
        <v>1087</v>
      </c>
      <c r="B89" s="56" t="s">
        <v>855</v>
      </c>
      <c r="C89" s="56" t="s">
        <v>856</v>
      </c>
      <c r="D89" s="56" t="s">
        <v>219</v>
      </c>
      <c r="E89" s="56" t="s">
        <v>1088</v>
      </c>
      <c r="F89" s="56" t="s">
        <v>1089</v>
      </c>
      <c r="G89" s="56" t="s">
        <v>1090</v>
      </c>
      <c r="H89" s="56" t="s">
        <v>1091</v>
      </c>
      <c r="I89" s="142"/>
      <c r="J89" s="56"/>
      <c r="K89" s="142" t="s">
        <v>1092</v>
      </c>
      <c r="L89" s="142"/>
      <c r="M89" s="143" t="s">
        <v>186</v>
      </c>
      <c r="N89" s="143" t="s">
        <v>1093</v>
      </c>
      <c r="O89" s="143" t="s">
        <v>1094</v>
      </c>
      <c r="P89" s="34"/>
      <c r="Q89" s="144" t="s">
        <v>1054</v>
      </c>
      <c r="R89" s="142" t="s">
        <v>1095</v>
      </c>
      <c r="S89" s="54" t="s">
        <v>1096</v>
      </c>
      <c r="T89" s="54" t="s">
        <v>1097</v>
      </c>
      <c r="U89" s="54" t="s">
        <v>1098</v>
      </c>
      <c r="V89" s="54" t="s">
        <v>1099</v>
      </c>
      <c r="W89" s="141" t="s">
        <v>1100</v>
      </c>
      <c r="X89" s="51" t="s">
        <v>234</v>
      </c>
      <c r="Y89" s="19"/>
      <c r="AA89" s="140">
        <f>IF(OR(J89="Fail",ISBLANK(J89)),INDEX('Issue Code Table'!C:C,MATCH(N:N,'Issue Code Table'!A:A,0)),IF(M89="Critical",6,IF(M89="Significant",5,IF(M89="Moderate",3,2))))</f>
        <v>5</v>
      </c>
    </row>
    <row r="90" spans="1:27" ht="83.15" customHeight="1" x14ac:dyDescent="0.25">
      <c r="A90" s="79" t="s">
        <v>1101</v>
      </c>
      <c r="B90" s="56" t="s">
        <v>855</v>
      </c>
      <c r="C90" s="56" t="s">
        <v>856</v>
      </c>
      <c r="D90" s="56" t="s">
        <v>219</v>
      </c>
      <c r="E90" s="56" t="s">
        <v>1102</v>
      </c>
      <c r="F90" s="56" t="s">
        <v>1103</v>
      </c>
      <c r="G90" s="56" t="s">
        <v>1104</v>
      </c>
      <c r="H90" s="56" t="s">
        <v>1105</v>
      </c>
      <c r="I90" s="142"/>
      <c r="J90" s="56"/>
      <c r="K90" s="142" t="s">
        <v>1106</v>
      </c>
      <c r="L90" s="142"/>
      <c r="M90" s="149" t="s">
        <v>284</v>
      </c>
      <c r="N90" s="147" t="s">
        <v>1107</v>
      </c>
      <c r="O90" s="148" t="str">
        <f>CONCATENATE(N90,": ",VLOOKUP(N90,'Issue Code Table'!$A$2:$C$418,2,0))</f>
        <v>HCM48: Low-risk operating system settings are not configured securely</v>
      </c>
      <c r="P90" s="34"/>
      <c r="Q90" s="144" t="s">
        <v>1054</v>
      </c>
      <c r="R90" s="142" t="s">
        <v>1108</v>
      </c>
      <c r="S90" s="54" t="s">
        <v>1109</v>
      </c>
      <c r="T90" s="54" t="s">
        <v>1110</v>
      </c>
      <c r="U90" s="54" t="s">
        <v>1111</v>
      </c>
      <c r="V90" s="54" t="s">
        <v>1112</v>
      </c>
      <c r="W90" s="141" t="s">
        <v>1113</v>
      </c>
      <c r="X90" s="51"/>
      <c r="Y90" s="19"/>
      <c r="AA90" s="140">
        <f>IF(OR(J90="Fail",ISBLANK(J90)),INDEX('Issue Code Table'!C:C,MATCH(N:N,'Issue Code Table'!A:A,0)),IF(M90="Critical",6,IF(M90="Significant",5,IF(M90="Moderate",3,2))))</f>
        <v>3</v>
      </c>
    </row>
    <row r="91" spans="1:27" ht="83.15" customHeight="1" x14ac:dyDescent="0.25">
      <c r="A91" s="79" t="s">
        <v>1114</v>
      </c>
      <c r="B91" s="56" t="s">
        <v>855</v>
      </c>
      <c r="C91" s="56" t="s">
        <v>856</v>
      </c>
      <c r="D91" s="56" t="s">
        <v>219</v>
      </c>
      <c r="E91" s="56" t="s">
        <v>1115</v>
      </c>
      <c r="F91" s="56" t="s">
        <v>1116</v>
      </c>
      <c r="G91" s="56" t="s">
        <v>1117</v>
      </c>
      <c r="H91" s="56" t="s">
        <v>1118</v>
      </c>
      <c r="I91" s="142"/>
      <c r="J91" s="56"/>
      <c r="K91" s="142" t="s">
        <v>1119</v>
      </c>
      <c r="L91" s="142"/>
      <c r="M91" s="149" t="s">
        <v>241</v>
      </c>
      <c r="N91" s="145" t="s">
        <v>1120</v>
      </c>
      <c r="O91" s="143" t="s">
        <v>1121</v>
      </c>
      <c r="P91" s="34"/>
      <c r="Q91" s="144" t="s">
        <v>1054</v>
      </c>
      <c r="R91" s="142" t="s">
        <v>1122</v>
      </c>
      <c r="S91" s="54" t="s">
        <v>1123</v>
      </c>
      <c r="T91" s="54" t="s">
        <v>1124</v>
      </c>
      <c r="U91" s="54" t="s">
        <v>1125</v>
      </c>
      <c r="V91" s="54" t="s">
        <v>1126</v>
      </c>
      <c r="W91" s="141" t="s">
        <v>1127</v>
      </c>
      <c r="X91" s="51"/>
      <c r="Y91" s="19"/>
      <c r="AA91" s="140">
        <f>IF(OR(J91="Fail",ISBLANK(J91)),INDEX('Issue Code Table'!C:C,MATCH(N:N,'Issue Code Table'!A:A,0)),IF(M91="Critical",6,IF(M91="Significant",5,IF(M91="Moderate",3,2))))</f>
        <v>1</v>
      </c>
    </row>
    <row r="92" spans="1:27" ht="83.15" customHeight="1" x14ac:dyDescent="0.25">
      <c r="A92" s="79" t="s">
        <v>1128</v>
      </c>
      <c r="B92" s="56" t="s">
        <v>855</v>
      </c>
      <c r="C92" s="56" t="s">
        <v>856</v>
      </c>
      <c r="D92" s="56" t="s">
        <v>219</v>
      </c>
      <c r="E92" s="56" t="s">
        <v>1129</v>
      </c>
      <c r="F92" s="56" t="s">
        <v>1130</v>
      </c>
      <c r="G92" s="56" t="s">
        <v>1131</v>
      </c>
      <c r="H92" s="56" t="s">
        <v>1132</v>
      </c>
      <c r="I92" s="142"/>
      <c r="J92" s="56"/>
      <c r="K92" s="142" t="s">
        <v>1133</v>
      </c>
      <c r="L92" s="142"/>
      <c r="M92" s="149" t="s">
        <v>284</v>
      </c>
      <c r="N92" s="143" t="s">
        <v>862</v>
      </c>
      <c r="O92" s="143" t="s">
        <v>863</v>
      </c>
      <c r="P92" s="34"/>
      <c r="Q92" s="144" t="s">
        <v>1054</v>
      </c>
      <c r="R92" s="142" t="s">
        <v>1134</v>
      </c>
      <c r="S92" s="54" t="s">
        <v>1135</v>
      </c>
      <c r="T92" s="54" t="s">
        <v>1136</v>
      </c>
      <c r="U92" s="54" t="s">
        <v>1137</v>
      </c>
      <c r="V92" s="54" t="s">
        <v>1138</v>
      </c>
      <c r="W92" s="141" t="s">
        <v>1139</v>
      </c>
      <c r="X92" s="51"/>
      <c r="Y92" s="19"/>
      <c r="AA92" s="140">
        <f>IF(OR(J92="Fail",ISBLANK(J92)),INDEX('Issue Code Table'!C:C,MATCH(N:N,'Issue Code Table'!A:A,0)),IF(M92="Critical",6,IF(M92="Significant",5,IF(M92="Moderate",3,2))))</f>
        <v>4</v>
      </c>
    </row>
    <row r="93" spans="1:27" ht="126" customHeight="1" x14ac:dyDescent="0.25">
      <c r="A93" s="79" t="s">
        <v>1140</v>
      </c>
      <c r="B93" s="56" t="s">
        <v>1141</v>
      </c>
      <c r="C93" s="56" t="s">
        <v>1142</v>
      </c>
      <c r="D93" s="56" t="s">
        <v>165</v>
      </c>
      <c r="E93" s="56" t="s">
        <v>1143</v>
      </c>
      <c r="F93" s="56" t="s">
        <v>1144</v>
      </c>
      <c r="G93" s="56" t="s">
        <v>1145</v>
      </c>
      <c r="H93" s="56" t="s">
        <v>1146</v>
      </c>
      <c r="I93" s="142"/>
      <c r="J93" s="56"/>
      <c r="K93" s="142" t="s">
        <v>1147</v>
      </c>
      <c r="L93" s="142" t="s">
        <v>1148</v>
      </c>
      <c r="M93" s="149" t="s">
        <v>241</v>
      </c>
      <c r="N93" s="143" t="s">
        <v>1149</v>
      </c>
      <c r="O93" s="59" t="s">
        <v>1150</v>
      </c>
      <c r="P93" s="34"/>
      <c r="Q93" s="144" t="s">
        <v>1054</v>
      </c>
      <c r="R93" s="142" t="s">
        <v>1151</v>
      </c>
      <c r="S93" s="54" t="s">
        <v>1152</v>
      </c>
      <c r="T93" s="54" t="s">
        <v>1153</v>
      </c>
      <c r="U93" s="54" t="s">
        <v>1154</v>
      </c>
      <c r="V93" s="54" t="s">
        <v>1155</v>
      </c>
      <c r="W93" s="141" t="s">
        <v>1156</v>
      </c>
      <c r="X93" s="51"/>
      <c r="Y93" s="19"/>
      <c r="AA93" s="140" t="e">
        <f>IF(OR(J93="Fail",ISBLANK(J93)),INDEX('Issue Code Table'!C:C,MATCH(N:N,'Issue Code Table'!A:A,0)),IF(M93="Critical",6,IF(M93="Significant",5,IF(M93="Moderate",3,2))))</f>
        <v>#N/A</v>
      </c>
    </row>
    <row r="94" spans="1:27" ht="83.15" customHeight="1" x14ac:dyDescent="0.25">
      <c r="A94" s="79" t="s">
        <v>1157</v>
      </c>
      <c r="B94" s="56" t="s">
        <v>855</v>
      </c>
      <c r="C94" s="56" t="s">
        <v>856</v>
      </c>
      <c r="D94" s="56" t="s">
        <v>219</v>
      </c>
      <c r="E94" s="56" t="s">
        <v>1158</v>
      </c>
      <c r="F94" s="56" t="s">
        <v>1159</v>
      </c>
      <c r="G94" s="56" t="s">
        <v>1160</v>
      </c>
      <c r="H94" s="56" t="s">
        <v>1161</v>
      </c>
      <c r="I94" s="142"/>
      <c r="J94" s="56"/>
      <c r="K94" s="142" t="s">
        <v>1162</v>
      </c>
      <c r="L94" s="142"/>
      <c r="M94" s="143" t="s">
        <v>284</v>
      </c>
      <c r="N94" s="143" t="s">
        <v>1163</v>
      </c>
      <c r="O94" s="143" t="s">
        <v>1164</v>
      </c>
      <c r="P94" s="34"/>
      <c r="Q94" s="144" t="s">
        <v>1054</v>
      </c>
      <c r="R94" s="142" t="s">
        <v>1165</v>
      </c>
      <c r="S94" s="54" t="s">
        <v>1166</v>
      </c>
      <c r="T94" s="54" t="s">
        <v>1167</v>
      </c>
      <c r="U94" s="54" t="s">
        <v>1168</v>
      </c>
      <c r="V94" s="54" t="s">
        <v>1169</v>
      </c>
      <c r="W94" s="141" t="s">
        <v>1170</v>
      </c>
      <c r="X94" s="51"/>
      <c r="Y94" s="19"/>
      <c r="AA94" s="140">
        <f>IF(OR(J94="Fail",ISBLANK(J94)),INDEX('Issue Code Table'!C:C,MATCH(N:N,'Issue Code Table'!A:A,0)),IF(M94="Critical",6,IF(M94="Significant",5,IF(M94="Moderate",3,2))))</f>
        <v>4</v>
      </c>
    </row>
    <row r="95" spans="1:27" ht="83.15" customHeight="1" x14ac:dyDescent="0.25">
      <c r="A95" s="79" t="s">
        <v>1171</v>
      </c>
      <c r="B95" s="56" t="s">
        <v>989</v>
      </c>
      <c r="C95" s="56" t="s">
        <v>990</v>
      </c>
      <c r="D95" s="56" t="s">
        <v>219</v>
      </c>
      <c r="E95" s="56" t="s">
        <v>1172</v>
      </c>
      <c r="F95" s="56" t="s">
        <v>1173</v>
      </c>
      <c r="G95" s="56" t="s">
        <v>1174</v>
      </c>
      <c r="H95" s="56" t="s">
        <v>1175</v>
      </c>
      <c r="I95" s="142"/>
      <c r="J95" s="56"/>
      <c r="K95" s="142" t="s">
        <v>1176</v>
      </c>
      <c r="L95" s="142"/>
      <c r="M95" s="149" t="s">
        <v>186</v>
      </c>
      <c r="N95" s="145" t="s">
        <v>996</v>
      </c>
      <c r="O95" s="143" t="s">
        <v>997</v>
      </c>
      <c r="P95" s="34"/>
      <c r="Q95" s="144" t="s">
        <v>1177</v>
      </c>
      <c r="R95" s="142" t="s">
        <v>1178</v>
      </c>
      <c r="S95" s="54" t="s">
        <v>1179</v>
      </c>
      <c r="T95" s="54" t="s">
        <v>1180</v>
      </c>
      <c r="U95" s="54" t="s">
        <v>1181</v>
      </c>
      <c r="V95" s="54" t="s">
        <v>1182</v>
      </c>
      <c r="W95" s="141" t="s">
        <v>1183</v>
      </c>
      <c r="X95" s="51" t="s">
        <v>234</v>
      </c>
      <c r="Y95" s="19"/>
      <c r="AA95" s="140">
        <f>IF(OR(J95="Fail",ISBLANK(J95)),INDEX('Issue Code Table'!C:C,MATCH(N:N,'Issue Code Table'!A:A,0)),IF(M95="Critical",6,IF(M95="Significant",5,IF(M95="Moderate",3,2))))</f>
        <v>6</v>
      </c>
    </row>
    <row r="96" spans="1:27" ht="83.15" customHeight="1" x14ac:dyDescent="0.25">
      <c r="A96" s="79" t="s">
        <v>1184</v>
      </c>
      <c r="B96" s="54" t="s">
        <v>278</v>
      </c>
      <c r="C96" s="54" t="s">
        <v>279</v>
      </c>
      <c r="D96" s="56" t="s">
        <v>219</v>
      </c>
      <c r="E96" s="56" t="s">
        <v>1185</v>
      </c>
      <c r="F96" s="56" t="s">
        <v>1186</v>
      </c>
      <c r="G96" s="56" t="s">
        <v>1187</v>
      </c>
      <c r="H96" s="56" t="s">
        <v>1188</v>
      </c>
      <c r="I96" s="142"/>
      <c r="J96" s="56"/>
      <c r="K96" s="142" t="s">
        <v>1189</v>
      </c>
      <c r="L96" s="142"/>
      <c r="M96" s="149" t="s">
        <v>186</v>
      </c>
      <c r="N96" s="151" t="s">
        <v>212</v>
      </c>
      <c r="O96" s="58" t="s">
        <v>213</v>
      </c>
      <c r="P96" s="34"/>
      <c r="Q96" s="144" t="s">
        <v>1177</v>
      </c>
      <c r="R96" s="142" t="s">
        <v>1190</v>
      </c>
      <c r="S96" s="54" t="s">
        <v>1191</v>
      </c>
      <c r="T96" s="54" t="s">
        <v>1192</v>
      </c>
      <c r="U96" s="54" t="s">
        <v>1193</v>
      </c>
      <c r="V96" s="54" t="s">
        <v>1194</v>
      </c>
      <c r="W96" s="141" t="s">
        <v>1195</v>
      </c>
      <c r="X96" s="51" t="s">
        <v>234</v>
      </c>
      <c r="Y96" s="19"/>
      <c r="AA96" s="140">
        <f>IF(OR(J96="Fail",ISBLANK(J96)),INDEX('Issue Code Table'!C:C,MATCH(N:N,'Issue Code Table'!A:A,0)),IF(M96="Critical",6,IF(M96="Significant",5,IF(M96="Moderate",3,2))))</f>
        <v>6</v>
      </c>
    </row>
    <row r="97" spans="1:27" ht="83.15" customHeight="1" x14ac:dyDescent="0.25">
      <c r="A97" s="79" t="s">
        <v>1196</v>
      </c>
      <c r="B97" s="56" t="s">
        <v>855</v>
      </c>
      <c r="C97" s="56" t="s">
        <v>856</v>
      </c>
      <c r="D97" s="56" t="s">
        <v>219</v>
      </c>
      <c r="E97" s="56" t="s">
        <v>1197</v>
      </c>
      <c r="F97" s="56" t="s">
        <v>1198</v>
      </c>
      <c r="G97" s="56" t="s">
        <v>1199</v>
      </c>
      <c r="H97" s="56" t="s">
        <v>1200</v>
      </c>
      <c r="I97" s="142"/>
      <c r="J97" s="56"/>
      <c r="K97" s="142" t="s">
        <v>1201</v>
      </c>
      <c r="L97" s="142"/>
      <c r="M97" s="149" t="s">
        <v>186</v>
      </c>
      <c r="N97" s="151" t="s">
        <v>212</v>
      </c>
      <c r="O97" s="58" t="s">
        <v>213</v>
      </c>
      <c r="P97" s="34"/>
      <c r="Q97" s="144" t="s">
        <v>1177</v>
      </c>
      <c r="R97" s="142" t="s">
        <v>1202</v>
      </c>
      <c r="S97" s="54" t="s">
        <v>1203</v>
      </c>
      <c r="T97" s="54" t="s">
        <v>1204</v>
      </c>
      <c r="U97" s="54" t="s">
        <v>1193</v>
      </c>
      <c r="V97" s="54" t="s">
        <v>1205</v>
      </c>
      <c r="W97" s="141" t="s">
        <v>1206</v>
      </c>
      <c r="X97" s="51" t="s">
        <v>234</v>
      </c>
      <c r="Y97" s="19"/>
      <c r="AA97" s="140">
        <f>IF(OR(J97="Fail",ISBLANK(J97)),INDEX('Issue Code Table'!C:C,MATCH(N:N,'Issue Code Table'!A:A,0)),IF(M97="Critical",6,IF(M97="Significant",5,IF(M97="Moderate",3,2))))</f>
        <v>6</v>
      </c>
    </row>
    <row r="98" spans="1:27" ht="83.15" customHeight="1" x14ac:dyDescent="0.25">
      <c r="A98" s="79" t="s">
        <v>1207</v>
      </c>
      <c r="B98" s="56" t="s">
        <v>855</v>
      </c>
      <c r="C98" s="56" t="s">
        <v>856</v>
      </c>
      <c r="D98" s="56" t="s">
        <v>219</v>
      </c>
      <c r="E98" s="56" t="s">
        <v>1208</v>
      </c>
      <c r="F98" s="56" t="s">
        <v>1209</v>
      </c>
      <c r="G98" s="56" t="s">
        <v>1210</v>
      </c>
      <c r="H98" s="56" t="s">
        <v>1211</v>
      </c>
      <c r="I98" s="142"/>
      <c r="J98" s="56"/>
      <c r="K98" s="142" t="s">
        <v>1212</v>
      </c>
      <c r="L98" s="142"/>
      <c r="M98" s="149" t="s">
        <v>284</v>
      </c>
      <c r="N98" s="143" t="s">
        <v>862</v>
      </c>
      <c r="O98" s="143" t="s">
        <v>863</v>
      </c>
      <c r="P98" s="34"/>
      <c r="Q98" s="144" t="s">
        <v>1213</v>
      </c>
      <c r="R98" s="142" t="s">
        <v>1214</v>
      </c>
      <c r="S98" s="54" t="s">
        <v>1215</v>
      </c>
      <c r="T98" s="54" t="s">
        <v>1216</v>
      </c>
      <c r="U98" s="54" t="s">
        <v>1217</v>
      </c>
      <c r="V98" s="54" t="s">
        <v>1218</v>
      </c>
      <c r="W98" s="141" t="s">
        <v>1219</v>
      </c>
      <c r="X98" s="51"/>
      <c r="Y98" s="19"/>
      <c r="AA98" s="140">
        <f>IF(OR(J98="Fail",ISBLANK(J98)),INDEX('Issue Code Table'!C:C,MATCH(N:N,'Issue Code Table'!A:A,0)),IF(M98="Critical",6,IF(M98="Significant",5,IF(M98="Moderate",3,2))))</f>
        <v>4</v>
      </c>
    </row>
    <row r="99" spans="1:27" ht="83.15" customHeight="1" x14ac:dyDescent="0.25">
      <c r="A99" s="79" t="s">
        <v>1220</v>
      </c>
      <c r="B99" s="54" t="s">
        <v>1221</v>
      </c>
      <c r="C99" s="152" t="s">
        <v>1222</v>
      </c>
      <c r="D99" s="56" t="s">
        <v>219</v>
      </c>
      <c r="E99" s="56" t="s">
        <v>1223</v>
      </c>
      <c r="F99" s="56" t="s">
        <v>1224</v>
      </c>
      <c r="G99" s="56" t="s">
        <v>1225</v>
      </c>
      <c r="H99" s="56" t="s">
        <v>1226</v>
      </c>
      <c r="I99" s="142"/>
      <c r="J99" s="56"/>
      <c r="K99" s="142" t="s">
        <v>1227</v>
      </c>
      <c r="L99" s="142" t="s">
        <v>1228</v>
      </c>
      <c r="M99" s="149" t="s">
        <v>284</v>
      </c>
      <c r="N99" s="143" t="s">
        <v>1229</v>
      </c>
      <c r="O99" s="143" t="s">
        <v>1230</v>
      </c>
      <c r="P99" s="34"/>
      <c r="Q99" s="144" t="s">
        <v>1213</v>
      </c>
      <c r="R99" s="142" t="s">
        <v>1231</v>
      </c>
      <c r="S99" s="54" t="s">
        <v>1232</v>
      </c>
      <c r="T99" s="54" t="s">
        <v>1233</v>
      </c>
      <c r="U99" s="54" t="s">
        <v>1234</v>
      </c>
      <c r="V99" s="54" t="s">
        <v>1235</v>
      </c>
      <c r="W99" s="141" t="s">
        <v>1236</v>
      </c>
      <c r="X99" s="51"/>
      <c r="Y99" s="19"/>
      <c r="AA99" s="140">
        <f>IF(OR(J99="Fail",ISBLANK(J99)),INDEX('Issue Code Table'!C:C,MATCH(N:N,'Issue Code Table'!A:A,0)),IF(M99="Critical",6,IF(M99="Significant",5,IF(M99="Moderate",3,2))))</f>
        <v>4</v>
      </c>
    </row>
    <row r="100" spans="1:27" ht="83.15" customHeight="1" x14ac:dyDescent="0.25">
      <c r="A100" s="79" t="s">
        <v>1237</v>
      </c>
      <c r="B100" s="56" t="s">
        <v>855</v>
      </c>
      <c r="C100" s="56" t="s">
        <v>856</v>
      </c>
      <c r="D100" s="56" t="s">
        <v>219</v>
      </c>
      <c r="E100" s="56" t="s">
        <v>1238</v>
      </c>
      <c r="F100" s="56" t="s">
        <v>1239</v>
      </c>
      <c r="G100" s="56" t="s">
        <v>1240</v>
      </c>
      <c r="H100" s="56" t="s">
        <v>1241</v>
      </c>
      <c r="I100" s="142"/>
      <c r="J100" s="56"/>
      <c r="K100" s="142" t="s">
        <v>1242</v>
      </c>
      <c r="L100" s="142"/>
      <c r="M100" s="143" t="s">
        <v>186</v>
      </c>
      <c r="N100" s="151" t="s">
        <v>212</v>
      </c>
      <c r="O100" s="58" t="s">
        <v>213</v>
      </c>
      <c r="P100" s="34"/>
      <c r="Q100" s="144" t="s">
        <v>1213</v>
      </c>
      <c r="R100" s="142" t="s">
        <v>1243</v>
      </c>
      <c r="S100" s="54" t="s">
        <v>1191</v>
      </c>
      <c r="T100" s="54" t="s">
        <v>1244</v>
      </c>
      <c r="U100" s="54" t="s">
        <v>1193</v>
      </c>
      <c r="V100" s="54" t="s">
        <v>1245</v>
      </c>
      <c r="W100" s="141" t="s">
        <v>1246</v>
      </c>
      <c r="X100" s="51" t="s">
        <v>234</v>
      </c>
      <c r="Y100" s="19"/>
      <c r="AA100" s="140">
        <f>IF(OR(J100="Fail",ISBLANK(J100)),INDEX('Issue Code Table'!C:C,MATCH(N:N,'Issue Code Table'!A:A,0)),IF(M100="Critical",6,IF(M100="Significant",5,IF(M100="Moderate",3,2))))</f>
        <v>6</v>
      </c>
    </row>
    <row r="101" spans="1:27" ht="83.15" customHeight="1" x14ac:dyDescent="0.25">
      <c r="A101" s="79" t="s">
        <v>1247</v>
      </c>
      <c r="B101" s="56" t="s">
        <v>262</v>
      </c>
      <c r="C101" s="56" t="s">
        <v>263</v>
      </c>
      <c r="D101" s="56" t="s">
        <v>219</v>
      </c>
      <c r="E101" s="56" t="s">
        <v>1248</v>
      </c>
      <c r="F101" s="56" t="s">
        <v>1249</v>
      </c>
      <c r="G101" s="56" t="s">
        <v>1250</v>
      </c>
      <c r="H101" s="56" t="s">
        <v>1251</v>
      </c>
      <c r="I101" s="142"/>
      <c r="J101" s="56"/>
      <c r="K101" s="142" t="s">
        <v>1252</v>
      </c>
      <c r="L101" s="142"/>
      <c r="M101" s="149" t="s">
        <v>186</v>
      </c>
      <c r="N101" s="143" t="s">
        <v>925</v>
      </c>
      <c r="O101" s="143" t="s">
        <v>926</v>
      </c>
      <c r="P101" s="34"/>
      <c r="Q101" s="144" t="s">
        <v>1213</v>
      </c>
      <c r="R101" s="142" t="s">
        <v>1253</v>
      </c>
      <c r="S101" s="54" t="s">
        <v>1254</v>
      </c>
      <c r="T101" s="54" t="s">
        <v>1255</v>
      </c>
      <c r="U101" s="54" t="s">
        <v>1256</v>
      </c>
      <c r="V101" s="54" t="s">
        <v>1257</v>
      </c>
      <c r="W101" s="141" t="s">
        <v>1258</v>
      </c>
      <c r="X101" s="51" t="s">
        <v>234</v>
      </c>
      <c r="Y101" s="19"/>
      <c r="AA101" s="140">
        <f>IF(OR(J101="Fail",ISBLANK(J101)),INDEX('Issue Code Table'!C:C,MATCH(N:N,'Issue Code Table'!A:A,0)),IF(M101="Critical",6,IF(M101="Significant",5,IF(M101="Moderate",3,2))))</f>
        <v>5</v>
      </c>
    </row>
    <row r="102" spans="1:27" ht="83.15" customHeight="1" x14ac:dyDescent="0.25">
      <c r="A102" s="79" t="s">
        <v>1259</v>
      </c>
      <c r="B102" s="56" t="s">
        <v>278</v>
      </c>
      <c r="C102" s="56" t="s">
        <v>279</v>
      </c>
      <c r="D102" s="56" t="s">
        <v>219</v>
      </c>
      <c r="E102" s="56" t="s">
        <v>1260</v>
      </c>
      <c r="F102" s="56" t="s">
        <v>1261</v>
      </c>
      <c r="G102" s="56" t="s">
        <v>1262</v>
      </c>
      <c r="H102" s="56" t="s">
        <v>1263</v>
      </c>
      <c r="I102" s="142"/>
      <c r="J102" s="56"/>
      <c r="K102" s="142" t="s">
        <v>1264</v>
      </c>
      <c r="L102" s="142"/>
      <c r="M102" s="149" t="s">
        <v>186</v>
      </c>
      <c r="N102" s="151" t="s">
        <v>212</v>
      </c>
      <c r="O102" s="58" t="s">
        <v>213</v>
      </c>
      <c r="P102" s="34"/>
      <c r="Q102" s="144" t="s">
        <v>1213</v>
      </c>
      <c r="R102" s="142" t="s">
        <v>1265</v>
      </c>
      <c r="S102" s="54" t="s">
        <v>1191</v>
      </c>
      <c r="T102" s="54" t="s">
        <v>1266</v>
      </c>
      <c r="U102" s="54" t="s">
        <v>1193</v>
      </c>
      <c r="V102" s="54" t="s">
        <v>1267</v>
      </c>
      <c r="W102" s="141" t="s">
        <v>1268</v>
      </c>
      <c r="X102" s="51" t="s">
        <v>234</v>
      </c>
      <c r="Y102" s="19"/>
      <c r="AA102" s="140">
        <f>IF(OR(J102="Fail",ISBLANK(J102)),INDEX('Issue Code Table'!C:C,MATCH(N:N,'Issue Code Table'!A:A,0)),IF(M102="Critical",6,IF(M102="Significant",5,IF(M102="Moderate",3,2))))</f>
        <v>6</v>
      </c>
    </row>
    <row r="103" spans="1:27" ht="83.15" customHeight="1" x14ac:dyDescent="0.25">
      <c r="A103" s="79" t="s">
        <v>1269</v>
      </c>
      <c r="B103" s="56" t="s">
        <v>1270</v>
      </c>
      <c r="C103" s="56" t="s">
        <v>1271</v>
      </c>
      <c r="D103" s="56" t="s">
        <v>219</v>
      </c>
      <c r="E103" s="56" t="s">
        <v>1272</v>
      </c>
      <c r="F103" s="56" t="s">
        <v>1273</v>
      </c>
      <c r="G103" s="56" t="s">
        <v>1274</v>
      </c>
      <c r="H103" s="56" t="s">
        <v>1275</v>
      </c>
      <c r="I103" s="142"/>
      <c r="J103" s="56"/>
      <c r="K103" s="142" t="s">
        <v>1276</v>
      </c>
      <c r="L103" s="142"/>
      <c r="M103" s="143" t="s">
        <v>186</v>
      </c>
      <c r="N103" s="143" t="s">
        <v>1277</v>
      </c>
      <c r="O103" s="146" t="s">
        <v>1278</v>
      </c>
      <c r="P103" s="34"/>
      <c r="Q103" s="144" t="s">
        <v>1279</v>
      </c>
      <c r="R103" s="142" t="s">
        <v>1280</v>
      </c>
      <c r="S103" s="54" t="s">
        <v>1281</v>
      </c>
      <c r="T103" s="54" t="s">
        <v>1282</v>
      </c>
      <c r="U103" s="54" t="s">
        <v>1283</v>
      </c>
      <c r="V103" s="54" t="s">
        <v>1284</v>
      </c>
      <c r="W103" s="141" t="s">
        <v>1285</v>
      </c>
      <c r="X103" s="51" t="s">
        <v>234</v>
      </c>
      <c r="Y103" s="19"/>
      <c r="AA103" s="140">
        <f>IF(OR(J103="Fail",ISBLANK(J103)),INDEX('Issue Code Table'!C:C,MATCH(N:N,'Issue Code Table'!A:A,0)),IF(M103="Critical",6,IF(M103="Significant",5,IF(M103="Moderate",3,2))))</f>
        <v>5</v>
      </c>
    </row>
    <row r="104" spans="1:27" ht="83.15" customHeight="1" x14ac:dyDescent="0.25">
      <c r="A104" s="79" t="s">
        <v>1286</v>
      </c>
      <c r="B104" s="56" t="s">
        <v>855</v>
      </c>
      <c r="C104" s="56" t="s">
        <v>856</v>
      </c>
      <c r="D104" s="56" t="s">
        <v>219</v>
      </c>
      <c r="E104" s="56" t="s">
        <v>1287</v>
      </c>
      <c r="F104" s="56" t="s">
        <v>1288</v>
      </c>
      <c r="G104" s="56" t="s">
        <v>1289</v>
      </c>
      <c r="H104" s="56" t="s">
        <v>1290</v>
      </c>
      <c r="I104" s="142"/>
      <c r="J104" s="56"/>
      <c r="K104" s="142" t="s">
        <v>1291</v>
      </c>
      <c r="L104" s="142"/>
      <c r="M104" s="149" t="s">
        <v>186</v>
      </c>
      <c r="N104" s="143" t="s">
        <v>925</v>
      </c>
      <c r="O104" s="143" t="s">
        <v>926</v>
      </c>
      <c r="P104" s="34"/>
      <c r="Q104" s="144" t="s">
        <v>1279</v>
      </c>
      <c r="R104" s="142" t="s">
        <v>1292</v>
      </c>
      <c r="S104" s="54" t="s">
        <v>1293</v>
      </c>
      <c r="T104" s="54" t="s">
        <v>1294</v>
      </c>
      <c r="U104" s="54" t="s">
        <v>1295</v>
      </c>
      <c r="V104" s="54" t="s">
        <v>1296</v>
      </c>
      <c r="W104" s="141" t="s">
        <v>1297</v>
      </c>
      <c r="X104" s="51" t="s">
        <v>234</v>
      </c>
      <c r="Y104" s="19"/>
      <c r="AA104" s="140">
        <f>IF(OR(J104="Fail",ISBLANK(J104)),INDEX('Issue Code Table'!C:C,MATCH(N:N,'Issue Code Table'!A:A,0)),IF(M104="Critical",6,IF(M104="Significant",5,IF(M104="Moderate",3,2))))</f>
        <v>5</v>
      </c>
    </row>
    <row r="105" spans="1:27" ht="83.15" customHeight="1" x14ac:dyDescent="0.25">
      <c r="A105" s="79" t="s">
        <v>1298</v>
      </c>
      <c r="B105" s="56" t="s">
        <v>179</v>
      </c>
      <c r="C105" s="56" t="s">
        <v>180</v>
      </c>
      <c r="D105" s="56" t="s">
        <v>219</v>
      </c>
      <c r="E105" s="56" t="s">
        <v>1299</v>
      </c>
      <c r="F105" s="56" t="s">
        <v>1300</v>
      </c>
      <c r="G105" s="56" t="s">
        <v>1301</v>
      </c>
      <c r="H105" s="56" t="s">
        <v>1302</v>
      </c>
      <c r="I105" s="142"/>
      <c r="J105" s="56"/>
      <c r="K105" s="142" t="s">
        <v>1303</v>
      </c>
      <c r="L105" s="142"/>
      <c r="M105" s="143" t="s">
        <v>241</v>
      </c>
      <c r="N105" s="143" t="s">
        <v>1304</v>
      </c>
      <c r="O105" s="146" t="s">
        <v>1305</v>
      </c>
      <c r="P105" s="34"/>
      <c r="Q105" s="144" t="s">
        <v>1279</v>
      </c>
      <c r="R105" s="142" t="s">
        <v>1306</v>
      </c>
      <c r="S105" s="54" t="s">
        <v>1307</v>
      </c>
      <c r="T105" s="54" t="s">
        <v>1308</v>
      </c>
      <c r="U105" s="54" t="s">
        <v>1309</v>
      </c>
      <c r="V105" s="54" t="s">
        <v>1310</v>
      </c>
      <c r="W105" s="141" t="s">
        <v>1311</v>
      </c>
      <c r="X105" s="51"/>
      <c r="Y105" s="19"/>
      <c r="AA105" s="140">
        <f>IF(OR(J105="Fail",ISBLANK(J105)),INDEX('Issue Code Table'!C:C,MATCH(N:N,'Issue Code Table'!A:A,0)),IF(M105="Critical",6,IF(M105="Significant",5,IF(M105="Moderate",3,2))))</f>
        <v>2</v>
      </c>
    </row>
    <row r="106" spans="1:27" ht="83.15" customHeight="1" x14ac:dyDescent="0.25">
      <c r="A106" s="79" t="s">
        <v>1312</v>
      </c>
      <c r="B106" s="56" t="s">
        <v>855</v>
      </c>
      <c r="C106" s="56" t="s">
        <v>856</v>
      </c>
      <c r="D106" s="56" t="s">
        <v>219</v>
      </c>
      <c r="E106" s="56" t="s">
        <v>1313</v>
      </c>
      <c r="F106" s="56" t="s">
        <v>1314</v>
      </c>
      <c r="G106" s="56" t="s">
        <v>1315</v>
      </c>
      <c r="H106" s="56" t="s">
        <v>1316</v>
      </c>
      <c r="I106" s="142"/>
      <c r="J106" s="56"/>
      <c r="K106" s="142" t="s">
        <v>1317</v>
      </c>
      <c r="L106" s="142"/>
      <c r="M106" s="149" t="s">
        <v>186</v>
      </c>
      <c r="N106" s="143" t="s">
        <v>925</v>
      </c>
      <c r="O106" s="146" t="s">
        <v>926</v>
      </c>
      <c r="P106" s="34"/>
      <c r="Q106" s="144" t="s">
        <v>1279</v>
      </c>
      <c r="R106" s="142" t="s">
        <v>1318</v>
      </c>
      <c r="S106" s="54" t="s">
        <v>1319</v>
      </c>
      <c r="T106" s="54" t="s">
        <v>1320</v>
      </c>
      <c r="U106" s="54" t="s">
        <v>1321</v>
      </c>
      <c r="V106" s="54" t="s">
        <v>1322</v>
      </c>
      <c r="W106" s="141" t="s">
        <v>1323</v>
      </c>
      <c r="X106" s="51" t="s">
        <v>234</v>
      </c>
      <c r="Y106" s="19"/>
      <c r="AA106" s="140">
        <f>IF(OR(J106="Fail",ISBLANK(J106)),INDEX('Issue Code Table'!C:C,MATCH(N:N,'Issue Code Table'!A:A,0)),IF(M106="Critical",6,IF(M106="Significant",5,IF(M106="Moderate",3,2))))</f>
        <v>5</v>
      </c>
    </row>
    <row r="107" spans="1:27" ht="83.15" customHeight="1" x14ac:dyDescent="0.25">
      <c r="A107" s="79" t="s">
        <v>1324</v>
      </c>
      <c r="B107" s="56" t="s">
        <v>855</v>
      </c>
      <c r="C107" s="56" t="s">
        <v>856</v>
      </c>
      <c r="D107" s="56" t="s">
        <v>219</v>
      </c>
      <c r="E107" s="56" t="s">
        <v>1325</v>
      </c>
      <c r="F107" s="56" t="s">
        <v>1326</v>
      </c>
      <c r="G107" s="56" t="s">
        <v>1327</v>
      </c>
      <c r="H107" s="56" t="s">
        <v>1328</v>
      </c>
      <c r="I107" s="142"/>
      <c r="J107" s="56"/>
      <c r="K107" s="142" t="s">
        <v>1329</v>
      </c>
      <c r="L107" s="142"/>
      <c r="M107" s="149" t="s">
        <v>284</v>
      </c>
      <c r="N107" s="147" t="s">
        <v>1107</v>
      </c>
      <c r="O107" s="148" t="str">
        <f>CONCATENATE(N107,": ",VLOOKUP(N107,'Issue Code Table'!$A$2:$C$418,2,0))</f>
        <v>HCM48: Low-risk operating system settings are not configured securely</v>
      </c>
      <c r="P107" s="34"/>
      <c r="Q107" s="144" t="s">
        <v>1279</v>
      </c>
      <c r="R107" s="142" t="s">
        <v>1330</v>
      </c>
      <c r="S107" s="54" t="s">
        <v>1331</v>
      </c>
      <c r="T107" s="54" t="s">
        <v>1332</v>
      </c>
      <c r="U107" s="54" t="s">
        <v>1333</v>
      </c>
      <c r="V107" s="54" t="s">
        <v>1334</v>
      </c>
      <c r="W107" s="141" t="s">
        <v>1335</v>
      </c>
      <c r="X107" s="51"/>
      <c r="Y107" s="19"/>
      <c r="AA107" s="140">
        <f>IF(OR(J107="Fail",ISBLANK(J107)),INDEX('Issue Code Table'!C:C,MATCH(N:N,'Issue Code Table'!A:A,0)),IF(M107="Critical",6,IF(M107="Significant",5,IF(M107="Moderate",3,2))))</f>
        <v>3</v>
      </c>
    </row>
    <row r="108" spans="1:27" ht="83.15" customHeight="1" x14ac:dyDescent="0.25">
      <c r="A108" s="79" t="s">
        <v>1336</v>
      </c>
      <c r="B108" s="56" t="s">
        <v>1337</v>
      </c>
      <c r="C108" s="56" t="s">
        <v>1338</v>
      </c>
      <c r="D108" s="56" t="s">
        <v>219</v>
      </c>
      <c r="E108" s="56" t="s">
        <v>1339</v>
      </c>
      <c r="F108" s="56" t="s">
        <v>1340</v>
      </c>
      <c r="G108" s="56" t="s">
        <v>1341</v>
      </c>
      <c r="H108" s="56" t="s">
        <v>1342</v>
      </c>
      <c r="I108" s="142"/>
      <c r="J108" s="56"/>
      <c r="K108" s="142" t="s">
        <v>1343</v>
      </c>
      <c r="L108" s="142"/>
      <c r="M108" s="149" t="s">
        <v>284</v>
      </c>
      <c r="N108" s="143" t="s">
        <v>925</v>
      </c>
      <c r="O108" s="146" t="s">
        <v>926</v>
      </c>
      <c r="P108" s="34"/>
      <c r="Q108" s="144" t="s">
        <v>1279</v>
      </c>
      <c r="R108" s="142" t="s">
        <v>1344</v>
      </c>
      <c r="S108" s="54" t="s">
        <v>1345</v>
      </c>
      <c r="T108" s="54" t="s">
        <v>1346</v>
      </c>
      <c r="U108" s="54" t="s">
        <v>1347</v>
      </c>
      <c r="V108" s="54" t="s">
        <v>1348</v>
      </c>
      <c r="W108" s="141" t="s">
        <v>1349</v>
      </c>
      <c r="X108" s="51"/>
      <c r="Y108" s="19"/>
      <c r="AA108" s="140">
        <f>IF(OR(J108="Fail",ISBLANK(J108)),INDEX('Issue Code Table'!C:C,MATCH(N:N,'Issue Code Table'!A:A,0)),IF(M108="Critical",6,IF(M108="Significant",5,IF(M108="Moderate",3,2))))</f>
        <v>5</v>
      </c>
    </row>
    <row r="109" spans="1:27" ht="83.15" customHeight="1" x14ac:dyDescent="0.25">
      <c r="A109" s="79" t="s">
        <v>1350</v>
      </c>
      <c r="B109" s="56" t="s">
        <v>855</v>
      </c>
      <c r="C109" s="56" t="s">
        <v>856</v>
      </c>
      <c r="D109" s="56" t="s">
        <v>219</v>
      </c>
      <c r="E109" s="56" t="s">
        <v>1351</v>
      </c>
      <c r="F109" s="56" t="s">
        <v>1352</v>
      </c>
      <c r="G109" s="56" t="s">
        <v>1353</v>
      </c>
      <c r="H109" s="56" t="s">
        <v>1354</v>
      </c>
      <c r="I109" s="142"/>
      <c r="J109" s="56"/>
      <c r="K109" s="142" t="s">
        <v>1355</v>
      </c>
      <c r="L109" s="142"/>
      <c r="M109" s="149" t="s">
        <v>186</v>
      </c>
      <c r="N109" s="143" t="s">
        <v>925</v>
      </c>
      <c r="O109" s="146" t="s">
        <v>926</v>
      </c>
      <c r="P109" s="34"/>
      <c r="Q109" s="144" t="s">
        <v>1279</v>
      </c>
      <c r="R109" s="142" t="s">
        <v>1356</v>
      </c>
      <c r="S109" s="54" t="s">
        <v>1319</v>
      </c>
      <c r="T109" s="54" t="s">
        <v>1357</v>
      </c>
      <c r="U109" s="54" t="s">
        <v>1321</v>
      </c>
      <c r="V109" s="54" t="s">
        <v>1358</v>
      </c>
      <c r="W109" s="141" t="s">
        <v>1359</v>
      </c>
      <c r="X109" s="51" t="s">
        <v>234</v>
      </c>
      <c r="Y109" s="19"/>
      <c r="AA109" s="140">
        <f>IF(OR(J109="Fail",ISBLANK(J109)),INDEX('Issue Code Table'!C:C,MATCH(N:N,'Issue Code Table'!A:A,0)),IF(M109="Critical",6,IF(M109="Significant",5,IF(M109="Moderate",3,2))))</f>
        <v>5</v>
      </c>
    </row>
    <row r="110" spans="1:27" ht="83.15" customHeight="1" x14ac:dyDescent="0.25">
      <c r="A110" s="79" t="s">
        <v>1360</v>
      </c>
      <c r="B110" s="56" t="s">
        <v>855</v>
      </c>
      <c r="C110" s="56" t="s">
        <v>856</v>
      </c>
      <c r="D110" s="56" t="s">
        <v>219</v>
      </c>
      <c r="E110" s="56" t="s">
        <v>1361</v>
      </c>
      <c r="F110" s="56" t="s">
        <v>1362</v>
      </c>
      <c r="G110" s="56" t="s">
        <v>1363</v>
      </c>
      <c r="H110" s="56" t="s">
        <v>1364</v>
      </c>
      <c r="I110" s="142"/>
      <c r="J110" s="56"/>
      <c r="K110" s="142" t="s">
        <v>1365</v>
      </c>
      <c r="L110" s="142"/>
      <c r="M110" s="149" t="s">
        <v>186</v>
      </c>
      <c r="N110" s="145" t="s">
        <v>1366</v>
      </c>
      <c r="O110" s="143" t="s">
        <v>1367</v>
      </c>
      <c r="P110" s="34"/>
      <c r="Q110" s="144" t="s">
        <v>1368</v>
      </c>
      <c r="R110" s="142" t="s">
        <v>1369</v>
      </c>
      <c r="S110" s="54" t="s">
        <v>1370</v>
      </c>
      <c r="T110" s="54" t="s">
        <v>1371</v>
      </c>
      <c r="U110" s="54" t="s">
        <v>930</v>
      </c>
      <c r="V110" s="54" t="s">
        <v>1372</v>
      </c>
      <c r="W110" s="141" t="s">
        <v>1373</v>
      </c>
      <c r="X110" s="51" t="s">
        <v>234</v>
      </c>
      <c r="Y110" s="19"/>
      <c r="AA110" s="140">
        <f>IF(OR(J110="Fail",ISBLANK(J110)),INDEX('Issue Code Table'!C:C,MATCH(N:N,'Issue Code Table'!A:A,0)),IF(M110="Critical",6,IF(M110="Significant",5,IF(M110="Moderate",3,2))))</f>
        <v>5</v>
      </c>
    </row>
    <row r="111" spans="1:27" ht="83.15" customHeight="1" x14ac:dyDescent="0.25">
      <c r="A111" s="79" t="s">
        <v>1374</v>
      </c>
      <c r="B111" s="56" t="s">
        <v>855</v>
      </c>
      <c r="C111" s="56" t="s">
        <v>856</v>
      </c>
      <c r="D111" s="56" t="s">
        <v>219</v>
      </c>
      <c r="E111" s="56" t="s">
        <v>1375</v>
      </c>
      <c r="F111" s="56" t="s">
        <v>1376</v>
      </c>
      <c r="G111" s="56" t="s">
        <v>222</v>
      </c>
      <c r="H111" s="56" t="s">
        <v>1377</v>
      </c>
      <c r="I111" s="142"/>
      <c r="J111" s="56"/>
      <c r="K111" s="142" t="s">
        <v>1378</v>
      </c>
      <c r="L111" s="142"/>
      <c r="M111" s="143" t="s">
        <v>186</v>
      </c>
      <c r="N111" s="143" t="s">
        <v>925</v>
      </c>
      <c r="O111" s="143" t="s">
        <v>926</v>
      </c>
      <c r="P111" s="34"/>
      <c r="Q111" s="144" t="s">
        <v>1368</v>
      </c>
      <c r="R111" s="142" t="s">
        <v>1379</v>
      </c>
      <c r="S111" s="54" t="s">
        <v>1380</v>
      </c>
      <c r="T111" s="54" t="s">
        <v>1381</v>
      </c>
      <c r="U111" s="54" t="s">
        <v>1382</v>
      </c>
      <c r="V111" s="54" t="s">
        <v>1383</v>
      </c>
      <c r="W111" s="141" t="s">
        <v>1384</v>
      </c>
      <c r="X111" s="51" t="s">
        <v>234</v>
      </c>
      <c r="Y111" s="19"/>
      <c r="AA111" s="140">
        <f>IF(OR(J111="Fail",ISBLANK(J111)),INDEX('Issue Code Table'!C:C,MATCH(N:N,'Issue Code Table'!A:A,0)),IF(M111="Critical",6,IF(M111="Significant",5,IF(M111="Moderate",3,2))))</f>
        <v>5</v>
      </c>
    </row>
    <row r="112" spans="1:27" ht="83.15" customHeight="1" x14ac:dyDescent="0.25">
      <c r="A112" s="79" t="s">
        <v>1385</v>
      </c>
      <c r="B112" s="56" t="s">
        <v>855</v>
      </c>
      <c r="C112" s="56" t="s">
        <v>856</v>
      </c>
      <c r="D112" s="56" t="s">
        <v>219</v>
      </c>
      <c r="E112" s="56" t="s">
        <v>1386</v>
      </c>
      <c r="F112" s="56" t="s">
        <v>1387</v>
      </c>
      <c r="G112" s="56" t="s">
        <v>1388</v>
      </c>
      <c r="H112" s="56" t="s">
        <v>1389</v>
      </c>
      <c r="I112" s="142"/>
      <c r="J112" s="56"/>
      <c r="K112" s="142" t="s">
        <v>1390</v>
      </c>
      <c r="L112" s="142"/>
      <c r="M112" s="149" t="s">
        <v>186</v>
      </c>
      <c r="N112" s="143" t="s">
        <v>925</v>
      </c>
      <c r="O112" s="143" t="s">
        <v>926</v>
      </c>
      <c r="P112" s="34"/>
      <c r="Q112" s="144" t="s">
        <v>1368</v>
      </c>
      <c r="R112" s="142" t="s">
        <v>1391</v>
      </c>
      <c r="S112" s="54" t="s">
        <v>1392</v>
      </c>
      <c r="T112" s="54" t="s">
        <v>1393</v>
      </c>
      <c r="U112" s="54" t="s">
        <v>1394</v>
      </c>
      <c r="V112" s="54" t="s">
        <v>1395</v>
      </c>
      <c r="W112" s="141" t="s">
        <v>1396</v>
      </c>
      <c r="X112" s="51" t="s">
        <v>234</v>
      </c>
      <c r="Y112" s="19"/>
      <c r="AA112" s="140">
        <f>IF(OR(J112="Fail",ISBLANK(J112)),INDEX('Issue Code Table'!C:C,MATCH(N:N,'Issue Code Table'!A:A,0)),IF(M112="Critical",6,IF(M112="Significant",5,IF(M112="Moderate",3,2))))</f>
        <v>5</v>
      </c>
    </row>
    <row r="113" spans="1:27" ht="83.15" customHeight="1" x14ac:dyDescent="0.25">
      <c r="A113" s="79" t="s">
        <v>1397</v>
      </c>
      <c r="B113" s="56" t="s">
        <v>855</v>
      </c>
      <c r="C113" s="56" t="s">
        <v>856</v>
      </c>
      <c r="D113" s="56" t="s">
        <v>219</v>
      </c>
      <c r="E113" s="56" t="s">
        <v>1398</v>
      </c>
      <c r="F113" s="56" t="s">
        <v>1399</v>
      </c>
      <c r="G113" s="56" t="s">
        <v>1400</v>
      </c>
      <c r="H113" s="56" t="s">
        <v>1401</v>
      </c>
      <c r="I113" s="142"/>
      <c r="J113" s="56"/>
      <c r="K113" s="142" t="s">
        <v>1402</v>
      </c>
      <c r="L113" s="142"/>
      <c r="M113" s="149" t="s">
        <v>186</v>
      </c>
      <c r="N113" s="143" t="s">
        <v>925</v>
      </c>
      <c r="O113" s="143" t="s">
        <v>926</v>
      </c>
      <c r="P113" s="34"/>
      <c r="Q113" s="144" t="s">
        <v>1368</v>
      </c>
      <c r="R113" s="142" t="s">
        <v>1403</v>
      </c>
      <c r="S113" s="54" t="s">
        <v>1404</v>
      </c>
      <c r="T113" s="54" t="s">
        <v>1405</v>
      </c>
      <c r="U113" s="54" t="s">
        <v>1406</v>
      </c>
      <c r="V113" s="54" t="s">
        <v>1407</v>
      </c>
      <c r="W113" s="141" t="s">
        <v>1408</v>
      </c>
      <c r="X113" s="51" t="s">
        <v>234</v>
      </c>
      <c r="Y113" s="19"/>
      <c r="AA113" s="140">
        <f>IF(OR(J113="Fail",ISBLANK(J113)),INDEX('Issue Code Table'!C:C,MATCH(N:N,'Issue Code Table'!A:A,0)),IF(M113="Critical",6,IF(M113="Significant",5,IF(M113="Moderate",3,2))))</f>
        <v>5</v>
      </c>
    </row>
    <row r="114" spans="1:27" ht="83.15" customHeight="1" x14ac:dyDescent="0.25">
      <c r="A114" s="79" t="s">
        <v>1409</v>
      </c>
      <c r="B114" s="56" t="s">
        <v>179</v>
      </c>
      <c r="C114" s="56" t="s">
        <v>180</v>
      </c>
      <c r="D114" s="56" t="s">
        <v>219</v>
      </c>
      <c r="E114" s="56" t="s">
        <v>1410</v>
      </c>
      <c r="F114" s="56" t="s">
        <v>1411</v>
      </c>
      <c r="G114" s="56" t="s">
        <v>1412</v>
      </c>
      <c r="H114" s="56" t="s">
        <v>1413</v>
      </c>
      <c r="I114" s="142"/>
      <c r="J114" s="56"/>
      <c r="K114" s="142" t="s">
        <v>1414</v>
      </c>
      <c r="L114" s="142"/>
      <c r="M114" s="149" t="s">
        <v>186</v>
      </c>
      <c r="N114" s="145" t="s">
        <v>1415</v>
      </c>
      <c r="O114" s="143" t="s">
        <v>1416</v>
      </c>
      <c r="P114" s="34"/>
      <c r="Q114" s="144" t="s">
        <v>1368</v>
      </c>
      <c r="R114" s="142" t="s">
        <v>1417</v>
      </c>
      <c r="S114" s="54" t="s">
        <v>1418</v>
      </c>
      <c r="T114" s="54" t="s">
        <v>1419</v>
      </c>
      <c r="U114" s="54" t="s">
        <v>930</v>
      </c>
      <c r="V114" s="54" t="s">
        <v>1420</v>
      </c>
      <c r="W114" s="141" t="s">
        <v>1421</v>
      </c>
      <c r="X114" s="51" t="s">
        <v>234</v>
      </c>
      <c r="Y114" s="19"/>
      <c r="AA114" s="140">
        <f>IF(OR(J114="Fail",ISBLANK(J114)),INDEX('Issue Code Table'!C:C,MATCH(N:N,'Issue Code Table'!A:A,0)),IF(M114="Critical",6,IF(M114="Significant",5,IF(M114="Moderate",3,2))))</f>
        <v>7</v>
      </c>
    </row>
    <row r="115" spans="1:27" ht="114.75" customHeight="1" x14ac:dyDescent="0.25">
      <c r="A115" s="79" t="s">
        <v>1422</v>
      </c>
      <c r="B115" s="56" t="s">
        <v>855</v>
      </c>
      <c r="C115" s="56" t="s">
        <v>856</v>
      </c>
      <c r="D115" s="56" t="s">
        <v>219</v>
      </c>
      <c r="E115" s="56" t="s">
        <v>1423</v>
      </c>
      <c r="F115" s="56" t="s">
        <v>1424</v>
      </c>
      <c r="G115" s="56" t="s">
        <v>1425</v>
      </c>
      <c r="H115" s="56" t="s">
        <v>1426</v>
      </c>
      <c r="I115" s="142"/>
      <c r="J115" s="56"/>
      <c r="K115" s="142" t="s">
        <v>1427</v>
      </c>
      <c r="L115" s="142"/>
      <c r="M115" s="149" t="s">
        <v>186</v>
      </c>
      <c r="N115" s="143" t="s">
        <v>925</v>
      </c>
      <c r="O115" s="143" t="s">
        <v>926</v>
      </c>
      <c r="P115" s="34"/>
      <c r="Q115" s="144" t="s">
        <v>1368</v>
      </c>
      <c r="R115" s="142" t="s">
        <v>1428</v>
      </c>
      <c r="S115" s="54" t="s">
        <v>1429</v>
      </c>
      <c r="T115" s="54" t="s">
        <v>1430</v>
      </c>
      <c r="U115" s="54" t="s">
        <v>1431</v>
      </c>
      <c r="V115" s="54" t="s">
        <v>1432</v>
      </c>
      <c r="W115" s="141" t="s">
        <v>1433</v>
      </c>
      <c r="X115" s="51" t="s">
        <v>234</v>
      </c>
      <c r="Y115" s="19"/>
      <c r="AA115" s="140">
        <f>IF(OR(J115="Fail",ISBLANK(J115)),INDEX('Issue Code Table'!C:C,MATCH(N:N,'Issue Code Table'!A:A,0)),IF(M115="Critical",6,IF(M115="Significant",5,IF(M115="Moderate",3,2))))</f>
        <v>5</v>
      </c>
    </row>
    <row r="116" spans="1:27" ht="83.15" customHeight="1" x14ac:dyDescent="0.25">
      <c r="A116" s="79" t="s">
        <v>1434</v>
      </c>
      <c r="B116" s="56" t="s">
        <v>855</v>
      </c>
      <c r="C116" s="56" t="s">
        <v>856</v>
      </c>
      <c r="D116" s="56" t="s">
        <v>219</v>
      </c>
      <c r="E116" s="56" t="s">
        <v>1435</v>
      </c>
      <c r="F116" s="56" t="s">
        <v>1436</v>
      </c>
      <c r="G116" s="56" t="s">
        <v>1437</v>
      </c>
      <c r="H116" s="56" t="s">
        <v>1438</v>
      </c>
      <c r="I116" s="142"/>
      <c r="J116" s="56"/>
      <c r="K116" s="142" t="s">
        <v>1439</v>
      </c>
      <c r="L116" s="142"/>
      <c r="M116" s="149" t="s">
        <v>186</v>
      </c>
      <c r="N116" s="147" t="s">
        <v>925</v>
      </c>
      <c r="O116" s="148" t="str">
        <f>CONCATENATE(N116,": ",VLOOKUP(N116,'Issue Code Table'!$A$2:$C$418,2,0))</f>
        <v>HCM45: System configuration provides additional attack surface</v>
      </c>
      <c r="P116" s="34"/>
      <c r="Q116" s="144" t="s">
        <v>1368</v>
      </c>
      <c r="R116" s="142" t="s">
        <v>1440</v>
      </c>
      <c r="S116" s="54" t="s">
        <v>1441</v>
      </c>
      <c r="T116" s="54" t="s">
        <v>1442</v>
      </c>
      <c r="U116" s="54" t="s">
        <v>1443</v>
      </c>
      <c r="V116" s="54" t="s">
        <v>1444</v>
      </c>
      <c r="W116" s="141" t="s">
        <v>1445</v>
      </c>
      <c r="X116" s="51" t="s">
        <v>234</v>
      </c>
      <c r="Y116" s="19"/>
      <c r="AA116" s="140">
        <f>IF(OR(J116="Fail",ISBLANK(J116)),INDEX('Issue Code Table'!C:C,MATCH(N:N,'Issue Code Table'!A:A,0)),IF(M116="Critical",6,IF(M116="Significant",5,IF(M116="Moderate",3,2))))</f>
        <v>5</v>
      </c>
    </row>
    <row r="117" spans="1:27" ht="83.15" customHeight="1" x14ac:dyDescent="0.25">
      <c r="A117" s="79" t="s">
        <v>1446</v>
      </c>
      <c r="B117" s="56" t="s">
        <v>855</v>
      </c>
      <c r="C117" s="56" t="s">
        <v>856</v>
      </c>
      <c r="D117" s="56" t="s">
        <v>219</v>
      </c>
      <c r="E117" s="56" t="s">
        <v>1447</v>
      </c>
      <c r="F117" s="56" t="s">
        <v>1448</v>
      </c>
      <c r="G117" s="56" t="s">
        <v>1449</v>
      </c>
      <c r="H117" s="56" t="s">
        <v>1450</v>
      </c>
      <c r="I117" s="142"/>
      <c r="J117" s="56"/>
      <c r="K117" s="142" t="s">
        <v>1451</v>
      </c>
      <c r="L117" s="142"/>
      <c r="M117" s="149" t="s">
        <v>186</v>
      </c>
      <c r="N117" s="143" t="s">
        <v>925</v>
      </c>
      <c r="O117" s="143" t="s">
        <v>926</v>
      </c>
      <c r="P117" s="34"/>
      <c r="Q117" s="144" t="s">
        <v>1368</v>
      </c>
      <c r="R117" s="142" t="s">
        <v>1452</v>
      </c>
      <c r="S117" s="54" t="s">
        <v>1453</v>
      </c>
      <c r="T117" s="54" t="s">
        <v>1454</v>
      </c>
      <c r="U117" s="54" t="s">
        <v>1455</v>
      </c>
      <c r="V117" s="54" t="s">
        <v>1456</v>
      </c>
      <c r="W117" s="141" t="s">
        <v>1457</v>
      </c>
      <c r="X117" s="51" t="s">
        <v>234</v>
      </c>
      <c r="Y117" s="19"/>
      <c r="AA117" s="140">
        <f>IF(OR(J117="Fail",ISBLANK(J117)),INDEX('Issue Code Table'!C:C,MATCH(N:N,'Issue Code Table'!A:A,0)),IF(M117="Critical",6,IF(M117="Significant",5,IF(M117="Moderate",3,2))))</f>
        <v>5</v>
      </c>
    </row>
    <row r="118" spans="1:27" ht="154.5" customHeight="1" x14ac:dyDescent="0.25">
      <c r="A118" s="79" t="s">
        <v>1458</v>
      </c>
      <c r="B118" s="56" t="s">
        <v>855</v>
      </c>
      <c r="C118" s="56" t="s">
        <v>856</v>
      </c>
      <c r="D118" s="56" t="s">
        <v>219</v>
      </c>
      <c r="E118" s="56" t="s">
        <v>1459</v>
      </c>
      <c r="F118" s="56" t="s">
        <v>1460</v>
      </c>
      <c r="G118" s="56" t="s">
        <v>1461</v>
      </c>
      <c r="H118" s="56" t="s">
        <v>1462</v>
      </c>
      <c r="I118" s="142"/>
      <c r="J118" s="56"/>
      <c r="K118" s="142" t="s">
        <v>1463</v>
      </c>
      <c r="L118" s="142"/>
      <c r="M118" s="149" t="s">
        <v>186</v>
      </c>
      <c r="N118" s="143" t="s">
        <v>925</v>
      </c>
      <c r="O118" s="143" t="s">
        <v>926</v>
      </c>
      <c r="P118" s="34"/>
      <c r="Q118" s="144" t="s">
        <v>1368</v>
      </c>
      <c r="R118" s="142" t="s">
        <v>1464</v>
      </c>
      <c r="S118" s="54" t="s">
        <v>1465</v>
      </c>
      <c r="T118" s="54" t="s">
        <v>1466</v>
      </c>
      <c r="U118" s="54" t="s">
        <v>1431</v>
      </c>
      <c r="V118" s="54" t="s">
        <v>1467</v>
      </c>
      <c r="W118" s="141" t="s">
        <v>1468</v>
      </c>
      <c r="X118" s="51" t="s">
        <v>234</v>
      </c>
      <c r="Y118" s="19"/>
      <c r="AA118" s="140">
        <f>IF(OR(J118="Fail",ISBLANK(J118)),INDEX('Issue Code Table'!C:C,MATCH(N:N,'Issue Code Table'!A:A,0)),IF(M118="Critical",6,IF(M118="Significant",5,IF(M118="Moderate",3,2))))</f>
        <v>5</v>
      </c>
    </row>
    <row r="119" spans="1:27" ht="83.15" customHeight="1" x14ac:dyDescent="0.25">
      <c r="A119" s="79" t="s">
        <v>1469</v>
      </c>
      <c r="B119" s="56" t="s">
        <v>1470</v>
      </c>
      <c r="C119" s="56" t="s">
        <v>1338</v>
      </c>
      <c r="D119" s="56" t="s">
        <v>219</v>
      </c>
      <c r="E119" s="56" t="s">
        <v>1471</v>
      </c>
      <c r="F119" s="56" t="s">
        <v>1472</v>
      </c>
      <c r="G119" s="56" t="s">
        <v>1473</v>
      </c>
      <c r="H119" s="56" t="s">
        <v>1474</v>
      </c>
      <c r="I119" s="142"/>
      <c r="J119" s="56"/>
      <c r="K119" s="142" t="s">
        <v>1475</v>
      </c>
      <c r="L119" s="142"/>
      <c r="M119" s="149" t="s">
        <v>186</v>
      </c>
      <c r="N119" s="143" t="s">
        <v>1093</v>
      </c>
      <c r="O119" s="143" t="s">
        <v>1094</v>
      </c>
      <c r="P119" s="34"/>
      <c r="Q119" s="144" t="s">
        <v>1476</v>
      </c>
      <c r="R119" s="142" t="s">
        <v>1477</v>
      </c>
      <c r="S119" s="54" t="s">
        <v>1478</v>
      </c>
      <c r="T119" s="54" t="s">
        <v>1479</v>
      </c>
      <c r="U119" s="54" t="s">
        <v>1480</v>
      </c>
      <c r="V119" s="54" t="s">
        <v>1481</v>
      </c>
      <c r="W119" s="141" t="s">
        <v>1482</v>
      </c>
      <c r="X119" s="51" t="s">
        <v>234</v>
      </c>
      <c r="Y119" s="19"/>
      <c r="AA119" s="140">
        <f>IF(OR(J119="Fail",ISBLANK(J119)),INDEX('Issue Code Table'!C:C,MATCH(N:N,'Issue Code Table'!A:A,0)),IF(M119="Critical",6,IF(M119="Significant",5,IF(M119="Moderate",3,2))))</f>
        <v>5</v>
      </c>
    </row>
    <row r="120" spans="1:27" ht="83.15" customHeight="1" x14ac:dyDescent="0.25">
      <c r="A120" s="79" t="s">
        <v>1483</v>
      </c>
      <c r="B120" s="56" t="s">
        <v>179</v>
      </c>
      <c r="C120" s="56" t="s">
        <v>180</v>
      </c>
      <c r="D120" s="56" t="s">
        <v>219</v>
      </c>
      <c r="E120" s="56" t="s">
        <v>1484</v>
      </c>
      <c r="F120" s="56" t="s">
        <v>1485</v>
      </c>
      <c r="G120" s="56" t="s">
        <v>1486</v>
      </c>
      <c r="H120" s="56" t="s">
        <v>1487</v>
      </c>
      <c r="I120" s="142"/>
      <c r="J120" s="56"/>
      <c r="K120" s="142" t="s">
        <v>1488</v>
      </c>
      <c r="L120" s="142"/>
      <c r="M120" s="149" t="s">
        <v>186</v>
      </c>
      <c r="N120" s="151" t="s">
        <v>212</v>
      </c>
      <c r="O120" s="58" t="s">
        <v>213</v>
      </c>
      <c r="P120" s="34"/>
      <c r="Q120" s="144" t="s">
        <v>1476</v>
      </c>
      <c r="R120" s="142" t="s">
        <v>1489</v>
      </c>
      <c r="S120" s="54" t="s">
        <v>1490</v>
      </c>
      <c r="T120" s="54" t="s">
        <v>1491</v>
      </c>
      <c r="U120" s="54" t="s">
        <v>1492</v>
      </c>
      <c r="V120" s="54" t="s">
        <v>1493</v>
      </c>
      <c r="W120" s="141" t="s">
        <v>1494</v>
      </c>
      <c r="X120" s="51" t="s">
        <v>234</v>
      </c>
      <c r="Y120" s="19"/>
      <c r="AA120" s="140">
        <f>IF(OR(J120="Fail",ISBLANK(J120)),INDEX('Issue Code Table'!C:C,MATCH(N:N,'Issue Code Table'!A:A,0)),IF(M120="Critical",6,IF(M120="Significant",5,IF(M120="Moderate",3,2))))</f>
        <v>6</v>
      </c>
    </row>
    <row r="121" spans="1:27" ht="83.15" customHeight="1" x14ac:dyDescent="0.25">
      <c r="A121" s="79" t="s">
        <v>1495</v>
      </c>
      <c r="B121" s="56" t="s">
        <v>1496</v>
      </c>
      <c r="C121" s="56" t="s">
        <v>1497</v>
      </c>
      <c r="D121" s="56" t="s">
        <v>219</v>
      </c>
      <c r="E121" s="56" t="s">
        <v>1498</v>
      </c>
      <c r="F121" s="56" t="s">
        <v>1499</v>
      </c>
      <c r="G121" s="56" t="s">
        <v>1500</v>
      </c>
      <c r="H121" s="56" t="s">
        <v>1501</v>
      </c>
      <c r="I121" s="142"/>
      <c r="J121" s="56"/>
      <c r="K121" s="142" t="s">
        <v>1502</v>
      </c>
      <c r="L121" s="142"/>
      <c r="M121" s="143" t="s">
        <v>186</v>
      </c>
      <c r="N121" s="143" t="s">
        <v>925</v>
      </c>
      <c r="O121" s="143" t="s">
        <v>926</v>
      </c>
      <c r="P121" s="34"/>
      <c r="Q121" s="144" t="s">
        <v>1476</v>
      </c>
      <c r="R121" s="142" t="s">
        <v>1503</v>
      </c>
      <c r="S121" s="54" t="s">
        <v>1504</v>
      </c>
      <c r="T121" s="54" t="s">
        <v>1505</v>
      </c>
      <c r="U121" s="54" t="s">
        <v>1506</v>
      </c>
      <c r="V121" s="54" t="s">
        <v>1507</v>
      </c>
      <c r="W121" s="141" t="s">
        <v>1508</v>
      </c>
      <c r="X121" s="51" t="s">
        <v>234</v>
      </c>
      <c r="Y121" s="19"/>
      <c r="AA121" s="140">
        <f>IF(OR(J121="Fail",ISBLANK(J121)),INDEX('Issue Code Table'!C:C,MATCH(N:N,'Issue Code Table'!A:A,0)),IF(M121="Critical",6,IF(M121="Significant",5,IF(M121="Moderate",3,2))))</f>
        <v>5</v>
      </c>
    </row>
    <row r="122" spans="1:27" ht="83.15" customHeight="1" x14ac:dyDescent="0.25">
      <c r="A122" s="79" t="s">
        <v>1509</v>
      </c>
      <c r="B122" s="56" t="s">
        <v>1496</v>
      </c>
      <c r="C122" s="56" t="s">
        <v>1497</v>
      </c>
      <c r="D122" s="56" t="s">
        <v>219</v>
      </c>
      <c r="E122" s="56" t="s">
        <v>1510</v>
      </c>
      <c r="F122" s="56" t="s">
        <v>1511</v>
      </c>
      <c r="G122" s="56" t="s">
        <v>1512</v>
      </c>
      <c r="H122" s="56" t="s">
        <v>1513</v>
      </c>
      <c r="I122" s="142"/>
      <c r="J122" s="56"/>
      <c r="K122" s="142" t="s">
        <v>1514</v>
      </c>
      <c r="L122" s="142"/>
      <c r="M122" s="143" t="s">
        <v>186</v>
      </c>
      <c r="N122" s="143" t="s">
        <v>925</v>
      </c>
      <c r="O122" s="143" t="s">
        <v>926</v>
      </c>
      <c r="P122" s="34"/>
      <c r="Q122" s="144" t="s">
        <v>1476</v>
      </c>
      <c r="R122" s="142" t="s">
        <v>1515</v>
      </c>
      <c r="S122" s="54" t="s">
        <v>1516</v>
      </c>
      <c r="T122" s="54" t="s">
        <v>1517</v>
      </c>
      <c r="U122" s="54" t="s">
        <v>1518</v>
      </c>
      <c r="V122" s="54" t="s">
        <v>1519</v>
      </c>
      <c r="W122" s="141" t="s">
        <v>1520</v>
      </c>
      <c r="X122" s="51" t="s">
        <v>234</v>
      </c>
      <c r="Y122" s="19"/>
      <c r="AA122" s="140">
        <f>IF(OR(J122="Fail",ISBLANK(J122)),INDEX('Issue Code Table'!C:C,MATCH(N:N,'Issue Code Table'!A:A,0)),IF(M122="Critical",6,IF(M122="Significant",5,IF(M122="Moderate",3,2))))</f>
        <v>5</v>
      </c>
    </row>
    <row r="123" spans="1:27" ht="83.15" customHeight="1" x14ac:dyDescent="0.25">
      <c r="A123" s="79" t="s">
        <v>1521</v>
      </c>
      <c r="B123" s="56" t="s">
        <v>179</v>
      </c>
      <c r="C123" s="56" t="s">
        <v>180</v>
      </c>
      <c r="D123" s="56" t="s">
        <v>219</v>
      </c>
      <c r="E123" s="56" t="s">
        <v>1522</v>
      </c>
      <c r="F123" s="56" t="s">
        <v>1523</v>
      </c>
      <c r="G123" s="56" t="s">
        <v>1524</v>
      </c>
      <c r="H123" s="56" t="s">
        <v>1525</v>
      </c>
      <c r="I123" s="142"/>
      <c r="J123" s="56"/>
      <c r="K123" s="142" t="s">
        <v>1526</v>
      </c>
      <c r="L123" s="142"/>
      <c r="M123" s="149" t="s">
        <v>186</v>
      </c>
      <c r="N123" s="151" t="s">
        <v>212</v>
      </c>
      <c r="O123" s="58" t="s">
        <v>213</v>
      </c>
      <c r="P123" s="34"/>
      <c r="Q123" s="144" t="s">
        <v>1476</v>
      </c>
      <c r="R123" s="142" t="s">
        <v>1527</v>
      </c>
      <c r="S123" s="54" t="s">
        <v>1528</v>
      </c>
      <c r="T123" s="54" t="s">
        <v>1529</v>
      </c>
      <c r="U123" s="54" t="s">
        <v>1530</v>
      </c>
      <c r="V123" s="54" t="s">
        <v>1531</v>
      </c>
      <c r="W123" s="141" t="s">
        <v>1532</v>
      </c>
      <c r="X123" s="51" t="s">
        <v>234</v>
      </c>
      <c r="Y123" s="19"/>
      <c r="AA123" s="140">
        <f>IF(OR(J123="Fail",ISBLANK(J123)),INDEX('Issue Code Table'!C:C,MATCH(N:N,'Issue Code Table'!A:A,0)),IF(M123="Critical",6,IF(M123="Significant",5,IF(M123="Moderate",3,2))))</f>
        <v>6</v>
      </c>
    </row>
    <row r="124" spans="1:27" ht="83.15" customHeight="1" x14ac:dyDescent="0.25">
      <c r="A124" s="79" t="s">
        <v>1533</v>
      </c>
      <c r="B124" s="56" t="s">
        <v>179</v>
      </c>
      <c r="C124" s="56" t="s">
        <v>180</v>
      </c>
      <c r="D124" s="56" t="s">
        <v>219</v>
      </c>
      <c r="E124" s="56" t="s">
        <v>1534</v>
      </c>
      <c r="F124" s="56" t="s">
        <v>1535</v>
      </c>
      <c r="G124" s="56" t="s">
        <v>1536</v>
      </c>
      <c r="H124" s="56" t="s">
        <v>1537</v>
      </c>
      <c r="I124" s="142"/>
      <c r="J124" s="56"/>
      <c r="K124" s="142" t="s">
        <v>1538</v>
      </c>
      <c r="L124" s="142"/>
      <c r="M124" s="149" t="s">
        <v>186</v>
      </c>
      <c r="N124" s="147" t="s">
        <v>925</v>
      </c>
      <c r="O124" s="148" t="str">
        <f>CONCATENATE(N124,": ",VLOOKUP(N124,'Issue Code Table'!$A$2:$C$418,2,0))</f>
        <v>HCM45: System configuration provides additional attack surface</v>
      </c>
      <c r="P124" s="34"/>
      <c r="Q124" s="144" t="s">
        <v>1476</v>
      </c>
      <c r="R124" s="142" t="s">
        <v>1539</v>
      </c>
      <c r="S124" s="54" t="s">
        <v>1540</v>
      </c>
      <c r="T124" s="54" t="s">
        <v>1541</v>
      </c>
      <c r="U124" s="54" t="s">
        <v>1542</v>
      </c>
      <c r="V124" s="54" t="s">
        <v>1543</v>
      </c>
      <c r="W124" s="141" t="s">
        <v>1544</v>
      </c>
      <c r="X124" s="51" t="s">
        <v>234</v>
      </c>
      <c r="Y124" s="19"/>
      <c r="AA124" s="140">
        <f>IF(OR(J124="Fail",ISBLANK(J124)),INDEX('Issue Code Table'!C:C,MATCH(N:N,'Issue Code Table'!A:A,0)),IF(M124="Critical",6,IF(M124="Significant",5,IF(M124="Moderate",3,2))))</f>
        <v>5</v>
      </c>
    </row>
    <row r="125" spans="1:27" ht="83.15" customHeight="1" x14ac:dyDescent="0.25">
      <c r="A125" s="79" t="s">
        <v>1545</v>
      </c>
      <c r="B125" s="56" t="s">
        <v>1546</v>
      </c>
      <c r="C125" s="56" t="s">
        <v>192</v>
      </c>
      <c r="D125" s="56" t="s">
        <v>219</v>
      </c>
      <c r="E125" s="56" t="s">
        <v>1547</v>
      </c>
      <c r="F125" s="56" t="s">
        <v>1548</v>
      </c>
      <c r="G125" s="56" t="s">
        <v>1549</v>
      </c>
      <c r="H125" s="56" t="s">
        <v>1550</v>
      </c>
      <c r="I125" s="142"/>
      <c r="J125" s="56"/>
      <c r="K125" s="142" t="s">
        <v>1551</v>
      </c>
      <c r="L125" s="142"/>
      <c r="M125" s="149" t="s">
        <v>186</v>
      </c>
      <c r="N125" s="145" t="s">
        <v>996</v>
      </c>
      <c r="O125" s="143" t="s">
        <v>997</v>
      </c>
      <c r="P125" s="34"/>
      <c r="Q125" s="144" t="s">
        <v>1476</v>
      </c>
      <c r="R125" s="142" t="s">
        <v>1552</v>
      </c>
      <c r="S125" s="54" t="s">
        <v>1553</v>
      </c>
      <c r="T125" s="54" t="s">
        <v>1554</v>
      </c>
      <c r="U125" s="54" t="s">
        <v>1555</v>
      </c>
      <c r="V125" s="54" t="s">
        <v>1556</v>
      </c>
      <c r="W125" s="141" t="s">
        <v>1557</v>
      </c>
      <c r="X125" s="51" t="s">
        <v>234</v>
      </c>
      <c r="Y125" s="19"/>
      <c r="AA125" s="140">
        <f>IF(OR(J125="Fail",ISBLANK(J125)),INDEX('Issue Code Table'!C:C,MATCH(N:N,'Issue Code Table'!A:A,0)),IF(M125="Critical",6,IF(M125="Significant",5,IF(M125="Moderate",3,2))))</f>
        <v>6</v>
      </c>
    </row>
    <row r="126" spans="1:27" ht="83.15" customHeight="1" x14ac:dyDescent="0.25">
      <c r="A126" s="79" t="s">
        <v>1558</v>
      </c>
      <c r="B126" s="56" t="s">
        <v>1496</v>
      </c>
      <c r="C126" s="56" t="s">
        <v>1497</v>
      </c>
      <c r="D126" s="56" t="s">
        <v>219</v>
      </c>
      <c r="E126" s="56" t="s">
        <v>1559</v>
      </c>
      <c r="F126" s="56" t="s">
        <v>1560</v>
      </c>
      <c r="G126" s="56" t="s">
        <v>1561</v>
      </c>
      <c r="H126" s="56" t="s">
        <v>1562</v>
      </c>
      <c r="I126" s="142"/>
      <c r="J126" s="56"/>
      <c r="K126" s="142" t="s">
        <v>1563</v>
      </c>
      <c r="L126" s="142"/>
      <c r="M126" s="149" t="s">
        <v>186</v>
      </c>
      <c r="N126" s="143" t="s">
        <v>925</v>
      </c>
      <c r="O126" s="143" t="s">
        <v>926</v>
      </c>
      <c r="P126" s="34"/>
      <c r="Q126" s="144" t="s">
        <v>1476</v>
      </c>
      <c r="R126" s="142" t="s">
        <v>1564</v>
      </c>
      <c r="S126" s="54" t="s">
        <v>1565</v>
      </c>
      <c r="T126" s="54" t="s">
        <v>1566</v>
      </c>
      <c r="U126" s="54" t="s">
        <v>1567</v>
      </c>
      <c r="V126" s="54" t="s">
        <v>1568</v>
      </c>
      <c r="W126" s="141" t="s">
        <v>1569</v>
      </c>
      <c r="X126" s="51" t="s">
        <v>234</v>
      </c>
      <c r="Y126" s="19"/>
      <c r="AA126" s="140">
        <f>IF(OR(J126="Fail",ISBLANK(J126)),INDEX('Issue Code Table'!C:C,MATCH(N:N,'Issue Code Table'!A:A,0)),IF(M126="Critical",6,IF(M126="Significant",5,IF(M126="Moderate",3,2))))</f>
        <v>5</v>
      </c>
    </row>
    <row r="127" spans="1:27" ht="83.15" customHeight="1" x14ac:dyDescent="0.25">
      <c r="A127" s="79" t="s">
        <v>1570</v>
      </c>
      <c r="B127" s="56" t="s">
        <v>1571</v>
      </c>
      <c r="C127" s="56" t="s">
        <v>990</v>
      </c>
      <c r="D127" s="56" t="s">
        <v>219</v>
      </c>
      <c r="E127" s="56" t="s">
        <v>1572</v>
      </c>
      <c r="F127" s="56" t="s">
        <v>1573</v>
      </c>
      <c r="G127" s="56" t="s">
        <v>1574</v>
      </c>
      <c r="H127" s="56" t="s">
        <v>1575</v>
      </c>
      <c r="I127" s="142"/>
      <c r="J127" s="56"/>
      <c r="K127" s="142" t="s">
        <v>1576</v>
      </c>
      <c r="L127" s="142"/>
      <c r="M127" s="149" t="s">
        <v>186</v>
      </c>
      <c r="N127" s="151" t="s">
        <v>212</v>
      </c>
      <c r="O127" s="58" t="s">
        <v>213</v>
      </c>
      <c r="P127" s="34"/>
      <c r="Q127" s="144" t="s">
        <v>1476</v>
      </c>
      <c r="R127" s="142" t="s">
        <v>1577</v>
      </c>
      <c r="S127" s="54" t="s">
        <v>1578</v>
      </c>
      <c r="T127" s="54" t="s">
        <v>1579</v>
      </c>
      <c r="U127" s="54" t="s">
        <v>1580</v>
      </c>
      <c r="V127" s="54" t="s">
        <v>1581</v>
      </c>
      <c r="W127" s="141" t="s">
        <v>1582</v>
      </c>
      <c r="X127" s="51" t="s">
        <v>234</v>
      </c>
      <c r="Y127" s="19"/>
      <c r="AA127" s="140">
        <f>IF(OR(J127="Fail",ISBLANK(J127)),INDEX('Issue Code Table'!C:C,MATCH(N:N,'Issue Code Table'!A:A,0)),IF(M127="Critical",6,IF(M127="Significant",5,IF(M127="Moderate",3,2))))</f>
        <v>6</v>
      </c>
    </row>
    <row r="128" spans="1:27" ht="83.15" customHeight="1" x14ac:dyDescent="0.25">
      <c r="A128" s="79" t="s">
        <v>1583</v>
      </c>
      <c r="B128" s="56" t="s">
        <v>179</v>
      </c>
      <c r="C128" s="56" t="s">
        <v>180</v>
      </c>
      <c r="D128" s="56" t="s">
        <v>219</v>
      </c>
      <c r="E128" s="56" t="s">
        <v>1584</v>
      </c>
      <c r="F128" s="56" t="s">
        <v>1585</v>
      </c>
      <c r="G128" s="56" t="s">
        <v>1586</v>
      </c>
      <c r="H128" s="56" t="s">
        <v>1587</v>
      </c>
      <c r="I128" s="142"/>
      <c r="J128" s="56"/>
      <c r="K128" s="142" t="s">
        <v>1588</v>
      </c>
      <c r="L128" s="142"/>
      <c r="M128" s="149" t="s">
        <v>186</v>
      </c>
      <c r="N128" s="151" t="s">
        <v>212</v>
      </c>
      <c r="O128" s="58" t="s">
        <v>213</v>
      </c>
      <c r="P128" s="34"/>
      <c r="Q128" s="144" t="s">
        <v>1476</v>
      </c>
      <c r="R128" s="142" t="s">
        <v>1589</v>
      </c>
      <c r="S128" s="54" t="s">
        <v>1590</v>
      </c>
      <c r="T128" s="54" t="s">
        <v>1591</v>
      </c>
      <c r="U128" s="54" t="s">
        <v>1592</v>
      </c>
      <c r="V128" s="54" t="s">
        <v>1593</v>
      </c>
      <c r="W128" s="141" t="s">
        <v>1594</v>
      </c>
      <c r="X128" s="51" t="s">
        <v>234</v>
      </c>
      <c r="Y128" s="19"/>
      <c r="AA128" s="140">
        <f>IF(OR(J128="Fail",ISBLANK(J128)),INDEX('Issue Code Table'!C:C,MATCH(N:N,'Issue Code Table'!A:A,0)),IF(M128="Critical",6,IF(M128="Significant",5,IF(M128="Moderate",3,2))))</f>
        <v>6</v>
      </c>
    </row>
    <row r="129" spans="1:27" ht="83.15" customHeight="1" x14ac:dyDescent="0.25">
      <c r="A129" s="79" t="s">
        <v>1595</v>
      </c>
      <c r="B129" s="56" t="s">
        <v>179</v>
      </c>
      <c r="C129" s="56" t="s">
        <v>180</v>
      </c>
      <c r="D129" s="56" t="s">
        <v>219</v>
      </c>
      <c r="E129" s="56" t="s">
        <v>1596</v>
      </c>
      <c r="F129" s="56" t="s">
        <v>1597</v>
      </c>
      <c r="G129" s="56" t="s">
        <v>1598</v>
      </c>
      <c r="H129" s="56" t="s">
        <v>1599</v>
      </c>
      <c r="I129" s="142"/>
      <c r="J129" s="56"/>
      <c r="K129" s="142" t="s">
        <v>1600</v>
      </c>
      <c r="L129" s="142"/>
      <c r="M129" s="143" t="s">
        <v>186</v>
      </c>
      <c r="N129" s="143" t="s">
        <v>925</v>
      </c>
      <c r="O129" s="143" t="s">
        <v>926</v>
      </c>
      <c r="P129" s="34"/>
      <c r="Q129" s="144" t="s">
        <v>1601</v>
      </c>
      <c r="R129" s="142" t="s">
        <v>1602</v>
      </c>
      <c r="S129" s="54" t="s">
        <v>1603</v>
      </c>
      <c r="T129" s="54" t="s">
        <v>1604</v>
      </c>
      <c r="U129" s="54" t="s">
        <v>1605</v>
      </c>
      <c r="V129" s="54" t="s">
        <v>1606</v>
      </c>
      <c r="W129" s="141" t="s">
        <v>1607</v>
      </c>
      <c r="X129" s="51" t="s">
        <v>234</v>
      </c>
      <c r="Y129" s="19"/>
      <c r="AA129" s="140">
        <f>IF(OR(J129="Fail",ISBLANK(J129)),INDEX('Issue Code Table'!C:C,MATCH(N:N,'Issue Code Table'!A:A,0)),IF(M129="Critical",6,IF(M129="Significant",5,IF(M129="Moderate",3,2))))</f>
        <v>5</v>
      </c>
    </row>
    <row r="130" spans="1:27" ht="83.15" customHeight="1" x14ac:dyDescent="0.25">
      <c r="A130" s="79" t="s">
        <v>1608</v>
      </c>
      <c r="B130" s="56" t="s">
        <v>278</v>
      </c>
      <c r="C130" s="56" t="s">
        <v>279</v>
      </c>
      <c r="D130" s="56" t="s">
        <v>219</v>
      </c>
      <c r="E130" s="56" t="s">
        <v>1609</v>
      </c>
      <c r="F130" s="56" t="s">
        <v>1610</v>
      </c>
      <c r="G130" s="56" t="s">
        <v>1611</v>
      </c>
      <c r="H130" s="56" t="s">
        <v>1612</v>
      </c>
      <c r="I130" s="142"/>
      <c r="J130" s="56"/>
      <c r="K130" s="142" t="s">
        <v>1613</v>
      </c>
      <c r="L130" s="142"/>
      <c r="M130" s="143" t="s">
        <v>284</v>
      </c>
      <c r="N130" s="143" t="s">
        <v>966</v>
      </c>
      <c r="O130" s="143" t="s">
        <v>967</v>
      </c>
      <c r="P130" s="34"/>
      <c r="Q130" s="144" t="s">
        <v>1601</v>
      </c>
      <c r="R130" s="142" t="s">
        <v>1614</v>
      </c>
      <c r="S130" s="54" t="s">
        <v>1615</v>
      </c>
      <c r="T130" s="54" t="s">
        <v>1616</v>
      </c>
      <c r="U130" s="54" t="s">
        <v>1617</v>
      </c>
      <c r="V130" s="54" t="s">
        <v>1618</v>
      </c>
      <c r="W130" s="141" t="s">
        <v>1619</v>
      </c>
      <c r="X130" s="51"/>
      <c r="Y130" s="19"/>
      <c r="AA130" s="140">
        <f>IF(OR(J130="Fail",ISBLANK(J130)),INDEX('Issue Code Table'!C:C,MATCH(N:N,'Issue Code Table'!A:A,0)),IF(M130="Critical",6,IF(M130="Significant",5,IF(M130="Moderate",3,2))))</f>
        <v>4</v>
      </c>
    </row>
    <row r="131" spans="1:27" ht="83.15" customHeight="1" x14ac:dyDescent="0.25">
      <c r="A131" s="79" t="s">
        <v>1620</v>
      </c>
      <c r="B131" s="56" t="s">
        <v>1621</v>
      </c>
      <c r="C131" s="56" t="s">
        <v>1497</v>
      </c>
      <c r="D131" s="56" t="s">
        <v>219</v>
      </c>
      <c r="E131" s="56" t="s">
        <v>1622</v>
      </c>
      <c r="F131" s="56" t="s">
        <v>1623</v>
      </c>
      <c r="G131" s="56" t="s">
        <v>1624</v>
      </c>
      <c r="H131" s="56" t="s">
        <v>1625</v>
      </c>
      <c r="I131" s="142"/>
      <c r="J131" s="56"/>
      <c r="K131" s="142" t="s">
        <v>1626</v>
      </c>
      <c r="L131" s="142"/>
      <c r="M131" s="149" t="s">
        <v>284</v>
      </c>
      <c r="N131" s="147" t="s">
        <v>1627</v>
      </c>
      <c r="O131" s="148" t="str">
        <f>CONCATENATE(N131,": ",VLOOKUP(N131,'Issue Code Table'!$A$2:$C$418,2,0))</f>
        <v>HSI33: Memory protection mechanisms are not sufficient</v>
      </c>
      <c r="P131" s="34"/>
      <c r="Q131" s="144" t="s">
        <v>1628</v>
      </c>
      <c r="R131" s="142" t="s">
        <v>1629</v>
      </c>
      <c r="S131" s="54" t="s">
        <v>1630</v>
      </c>
      <c r="T131" s="54" t="s">
        <v>1631</v>
      </c>
      <c r="U131" s="54" t="s">
        <v>1632</v>
      </c>
      <c r="V131" s="54" t="s">
        <v>1633</v>
      </c>
      <c r="W131" s="141" t="s">
        <v>1634</v>
      </c>
      <c r="X131" s="51"/>
      <c r="Y131" s="19"/>
      <c r="AA131" s="140">
        <f>IF(OR(J131="Fail",ISBLANK(J131)),INDEX('Issue Code Table'!C:C,MATCH(N:N,'Issue Code Table'!A:A,0)),IF(M131="Critical",6,IF(M131="Significant",5,IF(M131="Moderate",3,2))))</f>
        <v>5</v>
      </c>
    </row>
    <row r="132" spans="1:27" ht="83.15" customHeight="1" x14ac:dyDescent="0.25">
      <c r="A132" s="79" t="s">
        <v>1635</v>
      </c>
      <c r="B132" s="56" t="s">
        <v>1496</v>
      </c>
      <c r="C132" s="56" t="s">
        <v>1497</v>
      </c>
      <c r="D132" s="56" t="s">
        <v>219</v>
      </c>
      <c r="E132" s="56" t="s">
        <v>1636</v>
      </c>
      <c r="F132" s="56" t="s">
        <v>1637</v>
      </c>
      <c r="G132" s="56" t="s">
        <v>1638</v>
      </c>
      <c r="H132" s="56" t="s">
        <v>1639</v>
      </c>
      <c r="I132" s="142"/>
      <c r="J132" s="56"/>
      <c r="K132" s="142" t="s">
        <v>1640</v>
      </c>
      <c r="L132" s="142"/>
      <c r="M132" s="149" t="s">
        <v>186</v>
      </c>
      <c r="N132" s="147" t="s">
        <v>1107</v>
      </c>
      <c r="O132" s="148" t="str">
        <f>CONCATENATE(N132,": ",VLOOKUP(N132,'Issue Code Table'!$A$2:$C$418,2,0))</f>
        <v>HCM48: Low-risk operating system settings are not configured securely</v>
      </c>
      <c r="P132" s="34"/>
      <c r="Q132" s="144" t="s">
        <v>1628</v>
      </c>
      <c r="R132" s="142" t="s">
        <v>1641</v>
      </c>
      <c r="S132" s="54" t="s">
        <v>1642</v>
      </c>
      <c r="T132" s="54" t="s">
        <v>1643</v>
      </c>
      <c r="U132" s="54" t="s">
        <v>1644</v>
      </c>
      <c r="V132" s="54" t="s">
        <v>1645</v>
      </c>
      <c r="W132" s="141" t="s">
        <v>1646</v>
      </c>
      <c r="X132" s="51" t="s">
        <v>234</v>
      </c>
      <c r="Y132" s="19"/>
      <c r="AA132" s="140">
        <f>IF(OR(J132="Fail",ISBLANK(J132)),INDEX('Issue Code Table'!C:C,MATCH(N:N,'Issue Code Table'!A:A,0)),IF(M132="Critical",6,IF(M132="Significant",5,IF(M132="Moderate",3,2))))</f>
        <v>3</v>
      </c>
    </row>
    <row r="133" spans="1:27" ht="83.15" customHeight="1" x14ac:dyDescent="0.25">
      <c r="A133" s="79" t="s">
        <v>1647</v>
      </c>
      <c r="B133" s="56" t="s">
        <v>1571</v>
      </c>
      <c r="C133" s="56" t="s">
        <v>990</v>
      </c>
      <c r="D133" s="56" t="s">
        <v>219</v>
      </c>
      <c r="E133" s="56" t="s">
        <v>1648</v>
      </c>
      <c r="F133" s="56" t="s">
        <v>1649</v>
      </c>
      <c r="G133" s="56" t="s">
        <v>1650</v>
      </c>
      <c r="H133" s="56" t="s">
        <v>1651</v>
      </c>
      <c r="I133" s="142"/>
      <c r="J133" s="56"/>
      <c r="K133" s="142" t="s">
        <v>1652</v>
      </c>
      <c r="L133" s="142"/>
      <c r="M133" s="149" t="s">
        <v>186</v>
      </c>
      <c r="N133" s="151" t="s">
        <v>212</v>
      </c>
      <c r="O133" s="58" t="s">
        <v>213</v>
      </c>
      <c r="P133" s="34"/>
      <c r="Q133" s="144" t="s">
        <v>1653</v>
      </c>
      <c r="R133" s="142" t="s">
        <v>1654</v>
      </c>
      <c r="S133" s="54" t="s">
        <v>1655</v>
      </c>
      <c r="T133" s="54" t="s">
        <v>1656</v>
      </c>
      <c r="U133" s="54" t="s">
        <v>1657</v>
      </c>
      <c r="V133" s="54" t="s">
        <v>1658</v>
      </c>
      <c r="W133" s="141" t="s">
        <v>1659</v>
      </c>
      <c r="X133" s="51" t="s">
        <v>234</v>
      </c>
      <c r="Y133" s="19"/>
      <c r="AA133" s="140">
        <f>IF(OR(J133="Fail",ISBLANK(J133)),INDEX('Issue Code Table'!C:C,MATCH(N:N,'Issue Code Table'!A:A,0)),IF(M133="Critical",6,IF(M133="Significant",5,IF(M133="Moderate",3,2))))</f>
        <v>6</v>
      </c>
    </row>
    <row r="134" spans="1:27" ht="83.15" customHeight="1" x14ac:dyDescent="0.25">
      <c r="A134" s="79" t="s">
        <v>1660</v>
      </c>
      <c r="B134" s="56" t="s">
        <v>278</v>
      </c>
      <c r="C134" s="56" t="s">
        <v>279</v>
      </c>
      <c r="D134" s="56" t="s">
        <v>219</v>
      </c>
      <c r="E134" s="56" t="s">
        <v>1661</v>
      </c>
      <c r="F134" s="56" t="s">
        <v>1662</v>
      </c>
      <c r="G134" s="56" t="s">
        <v>1663</v>
      </c>
      <c r="H134" s="56" t="s">
        <v>1664</v>
      </c>
      <c r="I134" s="142"/>
      <c r="J134" s="56"/>
      <c r="K134" s="56" t="s">
        <v>1665</v>
      </c>
      <c r="L134" s="142"/>
      <c r="M134" s="149" t="s">
        <v>186</v>
      </c>
      <c r="N134" s="145" t="s">
        <v>1366</v>
      </c>
      <c r="O134" s="143" t="s">
        <v>1367</v>
      </c>
      <c r="P134" s="34"/>
      <c r="Q134" s="144" t="s">
        <v>1666</v>
      </c>
      <c r="R134" s="142" t="s">
        <v>1667</v>
      </c>
      <c r="S134" s="54" t="s">
        <v>1668</v>
      </c>
      <c r="T134" s="54" t="s">
        <v>1669</v>
      </c>
      <c r="U134" s="54" t="s">
        <v>930</v>
      </c>
      <c r="V134" s="54" t="s">
        <v>1670</v>
      </c>
      <c r="W134" s="141" t="s">
        <v>1671</v>
      </c>
      <c r="X134" s="51" t="s">
        <v>234</v>
      </c>
      <c r="Y134" s="19"/>
      <c r="AA134" s="140">
        <f>IF(OR(J134="Fail",ISBLANK(J134)),INDEX('Issue Code Table'!C:C,MATCH(N:N,'Issue Code Table'!A:A,0)),IF(M134="Critical",6,IF(M134="Significant",5,IF(M134="Moderate",3,2))))</f>
        <v>5</v>
      </c>
    </row>
    <row r="135" spans="1:27" ht="83.15" customHeight="1" x14ac:dyDescent="0.25">
      <c r="A135" s="79" t="s">
        <v>1672</v>
      </c>
      <c r="B135" s="56" t="s">
        <v>278</v>
      </c>
      <c r="C135" s="56" t="s">
        <v>279</v>
      </c>
      <c r="D135" s="56" t="s">
        <v>219</v>
      </c>
      <c r="E135" s="56" t="s">
        <v>1673</v>
      </c>
      <c r="F135" s="56" t="s">
        <v>1674</v>
      </c>
      <c r="G135" s="56" t="s">
        <v>1675</v>
      </c>
      <c r="H135" s="56" t="s">
        <v>1676</v>
      </c>
      <c r="I135" s="142"/>
      <c r="J135" s="56"/>
      <c r="K135" s="142" t="s">
        <v>1677</v>
      </c>
      <c r="L135" s="142"/>
      <c r="M135" s="143" t="s">
        <v>284</v>
      </c>
      <c r="N135" s="143" t="s">
        <v>925</v>
      </c>
      <c r="O135" s="143" t="s">
        <v>926</v>
      </c>
      <c r="P135" s="34"/>
      <c r="Q135" s="144" t="s">
        <v>1666</v>
      </c>
      <c r="R135" s="142" t="s">
        <v>1678</v>
      </c>
      <c r="S135" s="54" t="s">
        <v>1679</v>
      </c>
      <c r="T135" s="54" t="s">
        <v>1680</v>
      </c>
      <c r="U135" s="54" t="s">
        <v>1681</v>
      </c>
      <c r="V135" s="54" t="s">
        <v>1682</v>
      </c>
      <c r="W135" s="141" t="s">
        <v>1683</v>
      </c>
      <c r="X135" s="51"/>
      <c r="Y135" s="19"/>
      <c r="AA135" s="140">
        <f>IF(OR(J135="Fail",ISBLANK(J135)),INDEX('Issue Code Table'!C:C,MATCH(N:N,'Issue Code Table'!A:A,0)),IF(M135="Critical",6,IF(M135="Significant",5,IF(M135="Moderate",3,2))))</f>
        <v>5</v>
      </c>
    </row>
    <row r="136" spans="1:27" ht="83.15" customHeight="1" x14ac:dyDescent="0.25">
      <c r="A136" s="79" t="s">
        <v>1684</v>
      </c>
      <c r="B136" s="56" t="s">
        <v>855</v>
      </c>
      <c r="C136" s="56" t="s">
        <v>856</v>
      </c>
      <c r="D136" s="56" t="s">
        <v>219</v>
      </c>
      <c r="E136" s="56" t="s">
        <v>1685</v>
      </c>
      <c r="F136" s="56" t="s">
        <v>1686</v>
      </c>
      <c r="G136" s="56" t="s">
        <v>1687</v>
      </c>
      <c r="H136" s="56" t="s">
        <v>1688</v>
      </c>
      <c r="I136" s="142"/>
      <c r="J136" s="56"/>
      <c r="K136" s="142" t="s">
        <v>1689</v>
      </c>
      <c r="L136" s="142"/>
      <c r="M136" s="143" t="s">
        <v>186</v>
      </c>
      <c r="N136" s="143" t="s">
        <v>1366</v>
      </c>
      <c r="O136" s="143" t="s">
        <v>1367</v>
      </c>
      <c r="P136" s="34"/>
      <c r="Q136" s="144" t="s">
        <v>1690</v>
      </c>
      <c r="R136" s="142" t="s">
        <v>1691</v>
      </c>
      <c r="S136" s="54" t="s">
        <v>1692</v>
      </c>
      <c r="T136" s="54" t="s">
        <v>1693</v>
      </c>
      <c r="U136" s="54" t="s">
        <v>1694</v>
      </c>
      <c r="V136" s="54" t="s">
        <v>1695</v>
      </c>
      <c r="W136" s="141" t="s">
        <v>1696</v>
      </c>
      <c r="X136" s="51" t="s">
        <v>234</v>
      </c>
      <c r="Y136" s="19"/>
      <c r="AA136" s="140">
        <f>IF(OR(J136="Fail",ISBLANK(J136)),INDEX('Issue Code Table'!C:C,MATCH(N:N,'Issue Code Table'!A:A,0)),IF(M136="Critical",6,IF(M136="Significant",5,IF(M136="Moderate",3,2))))</f>
        <v>5</v>
      </c>
    </row>
    <row r="137" spans="1:27" ht="83.15" customHeight="1" x14ac:dyDescent="0.25">
      <c r="A137" s="79" t="s">
        <v>1697</v>
      </c>
      <c r="B137" s="56" t="s">
        <v>855</v>
      </c>
      <c r="C137" s="56" t="s">
        <v>856</v>
      </c>
      <c r="D137" s="56" t="s">
        <v>219</v>
      </c>
      <c r="E137" s="56" t="s">
        <v>1698</v>
      </c>
      <c r="F137" s="56" t="s">
        <v>1699</v>
      </c>
      <c r="G137" s="56" t="s">
        <v>1700</v>
      </c>
      <c r="H137" s="56" t="s">
        <v>1701</v>
      </c>
      <c r="I137" s="142"/>
      <c r="J137" s="56"/>
      <c r="K137" s="142" t="s">
        <v>1702</v>
      </c>
      <c r="L137" s="142"/>
      <c r="M137" s="143" t="s">
        <v>186</v>
      </c>
      <c r="N137" s="143" t="s">
        <v>1703</v>
      </c>
      <c r="O137" s="143" t="s">
        <v>1704</v>
      </c>
      <c r="P137" s="34"/>
      <c r="Q137" s="144" t="s">
        <v>1690</v>
      </c>
      <c r="R137" s="142" t="s">
        <v>1705</v>
      </c>
      <c r="S137" s="54" t="s">
        <v>1706</v>
      </c>
      <c r="T137" s="54" t="s">
        <v>1707</v>
      </c>
      <c r="U137" s="54" t="s">
        <v>1708</v>
      </c>
      <c r="V137" s="54" t="s">
        <v>1709</v>
      </c>
      <c r="W137" s="139" t="s">
        <v>1710</v>
      </c>
      <c r="X137" s="51" t="s">
        <v>234</v>
      </c>
      <c r="Y137" s="19"/>
      <c r="AA137" s="140">
        <f>IF(OR(J137="Fail",ISBLANK(J137)),INDEX('Issue Code Table'!C:C,MATCH(N:N,'Issue Code Table'!A:A,0)),IF(M137="Critical",6,IF(M137="Significant",5,IF(M137="Moderate",3,2))))</f>
        <v>5</v>
      </c>
    </row>
    <row r="138" spans="1:27" ht="83.15" customHeight="1" x14ac:dyDescent="0.25">
      <c r="A138" s="79" t="s">
        <v>1711</v>
      </c>
      <c r="B138" s="56" t="s">
        <v>855</v>
      </c>
      <c r="C138" s="56" t="s">
        <v>856</v>
      </c>
      <c r="D138" s="56" t="s">
        <v>219</v>
      </c>
      <c r="E138" s="56" t="s">
        <v>1712</v>
      </c>
      <c r="F138" s="56" t="s">
        <v>1713</v>
      </c>
      <c r="G138" s="56" t="s">
        <v>1714</v>
      </c>
      <c r="H138" s="56" t="s">
        <v>1715</v>
      </c>
      <c r="I138" s="142"/>
      <c r="J138" s="56"/>
      <c r="K138" s="142" t="s">
        <v>1716</v>
      </c>
      <c r="L138" s="142"/>
      <c r="M138" s="143" t="s">
        <v>186</v>
      </c>
      <c r="N138" s="143" t="s">
        <v>1366</v>
      </c>
      <c r="O138" s="143" t="s">
        <v>1367</v>
      </c>
      <c r="P138" s="34"/>
      <c r="Q138" s="144" t="s">
        <v>1690</v>
      </c>
      <c r="R138" s="142" t="s">
        <v>1717</v>
      </c>
      <c r="S138" s="54" t="s">
        <v>1718</v>
      </c>
      <c r="T138" s="54" t="s">
        <v>1719</v>
      </c>
      <c r="U138" s="54" t="s">
        <v>1720</v>
      </c>
      <c r="V138" s="54" t="s">
        <v>1721</v>
      </c>
      <c r="W138" s="139" t="s">
        <v>1722</v>
      </c>
      <c r="X138" s="51" t="s">
        <v>234</v>
      </c>
      <c r="Y138" s="19"/>
      <c r="AA138" s="140">
        <f>IF(OR(J138="Fail",ISBLANK(J138)),INDEX('Issue Code Table'!C:C,MATCH(N:N,'Issue Code Table'!A:A,0)),IF(M138="Critical",6,IF(M138="Significant",5,IF(M138="Moderate",3,2))))</f>
        <v>5</v>
      </c>
    </row>
    <row r="139" spans="1:27" ht="83.15" customHeight="1" x14ac:dyDescent="0.25">
      <c r="A139" s="79" t="s">
        <v>1723</v>
      </c>
      <c r="B139" s="56" t="s">
        <v>855</v>
      </c>
      <c r="C139" s="56" t="s">
        <v>856</v>
      </c>
      <c r="D139" s="56" t="s">
        <v>219</v>
      </c>
      <c r="E139" s="56" t="s">
        <v>1724</v>
      </c>
      <c r="F139" s="56" t="s">
        <v>1725</v>
      </c>
      <c r="G139" s="56" t="s">
        <v>1726</v>
      </c>
      <c r="H139" s="56" t="s">
        <v>1727</v>
      </c>
      <c r="I139" s="142"/>
      <c r="J139" s="56"/>
      <c r="K139" s="142" t="s">
        <v>1728</v>
      </c>
      <c r="L139" s="142"/>
      <c r="M139" s="143" t="s">
        <v>186</v>
      </c>
      <c r="N139" s="143" t="s">
        <v>1366</v>
      </c>
      <c r="O139" s="143" t="s">
        <v>1367</v>
      </c>
      <c r="P139" s="34"/>
      <c r="Q139" s="144" t="s">
        <v>1690</v>
      </c>
      <c r="R139" s="142" t="s">
        <v>1729</v>
      </c>
      <c r="S139" s="54" t="s">
        <v>1730</v>
      </c>
      <c r="T139" s="54" t="s">
        <v>1731</v>
      </c>
      <c r="U139" s="54" t="s">
        <v>1732</v>
      </c>
      <c r="V139" s="54" t="s">
        <v>1733</v>
      </c>
      <c r="W139" s="139" t="s">
        <v>1734</v>
      </c>
      <c r="X139" s="51" t="s">
        <v>234</v>
      </c>
      <c r="Y139" s="19"/>
      <c r="AA139" s="140">
        <f>IF(OR(J139="Fail",ISBLANK(J139)),INDEX('Issue Code Table'!C:C,MATCH(N:N,'Issue Code Table'!A:A,0)),IF(M139="Critical",6,IF(M139="Significant",5,IF(M139="Moderate",3,2))))</f>
        <v>5</v>
      </c>
    </row>
    <row r="140" spans="1:27" ht="83.15" customHeight="1" x14ac:dyDescent="0.25">
      <c r="A140" s="79" t="s">
        <v>1735</v>
      </c>
      <c r="B140" s="56" t="s">
        <v>855</v>
      </c>
      <c r="C140" s="56" t="s">
        <v>856</v>
      </c>
      <c r="D140" s="56" t="s">
        <v>219</v>
      </c>
      <c r="E140" s="56" t="s">
        <v>1736</v>
      </c>
      <c r="F140" s="56" t="s">
        <v>1737</v>
      </c>
      <c r="G140" s="56" t="s">
        <v>1738</v>
      </c>
      <c r="H140" s="56" t="s">
        <v>1739</v>
      </c>
      <c r="I140" s="142"/>
      <c r="J140" s="56"/>
      <c r="K140" s="142" t="s">
        <v>1740</v>
      </c>
      <c r="L140" s="142"/>
      <c r="M140" s="143" t="s">
        <v>186</v>
      </c>
      <c r="N140" s="143" t="s">
        <v>925</v>
      </c>
      <c r="O140" s="143" t="s">
        <v>926</v>
      </c>
      <c r="P140" s="34"/>
      <c r="Q140" s="144" t="s">
        <v>1690</v>
      </c>
      <c r="R140" s="142" t="s">
        <v>1741</v>
      </c>
      <c r="S140" s="54" t="s">
        <v>1742</v>
      </c>
      <c r="T140" s="54" t="s">
        <v>1743</v>
      </c>
      <c r="U140" s="54" t="s">
        <v>1744</v>
      </c>
      <c r="V140" s="54" t="s">
        <v>1745</v>
      </c>
      <c r="W140" s="139" t="s">
        <v>1746</v>
      </c>
      <c r="X140" s="51" t="s">
        <v>234</v>
      </c>
      <c r="Y140" s="19"/>
      <c r="AA140" s="140">
        <f>IF(OR(J140="Fail",ISBLANK(J140)),INDEX('Issue Code Table'!C:C,MATCH(N:N,'Issue Code Table'!A:A,0)),IF(M140="Critical",6,IF(M140="Significant",5,IF(M140="Moderate",3,2))))</f>
        <v>5</v>
      </c>
    </row>
    <row r="141" spans="1:27" ht="83.15" customHeight="1" x14ac:dyDescent="0.25">
      <c r="A141" s="79" t="s">
        <v>1747</v>
      </c>
      <c r="B141" s="56" t="s">
        <v>855</v>
      </c>
      <c r="C141" s="56" t="s">
        <v>856</v>
      </c>
      <c r="D141" s="56" t="s">
        <v>219</v>
      </c>
      <c r="E141" s="56" t="s">
        <v>1748</v>
      </c>
      <c r="F141" s="56" t="s">
        <v>1749</v>
      </c>
      <c r="G141" s="56" t="s">
        <v>1750</v>
      </c>
      <c r="H141" s="56" t="s">
        <v>1751</v>
      </c>
      <c r="I141" s="142"/>
      <c r="J141" s="56"/>
      <c r="K141" s="142" t="s">
        <v>1752</v>
      </c>
      <c r="L141" s="142"/>
      <c r="M141" s="149" t="s">
        <v>284</v>
      </c>
      <c r="N141" s="143" t="s">
        <v>1753</v>
      </c>
      <c r="O141" s="143" t="s">
        <v>1754</v>
      </c>
      <c r="P141" s="34"/>
      <c r="Q141" s="144" t="s">
        <v>1690</v>
      </c>
      <c r="R141" s="142" t="s">
        <v>1755</v>
      </c>
      <c r="S141" s="54" t="s">
        <v>1756</v>
      </c>
      <c r="T141" s="54" t="s">
        <v>1757</v>
      </c>
      <c r="U141" s="54" t="s">
        <v>930</v>
      </c>
      <c r="V141" s="54" t="s">
        <v>1758</v>
      </c>
      <c r="W141" s="139" t="s">
        <v>1759</v>
      </c>
      <c r="X141" s="51"/>
      <c r="Y141" s="19"/>
      <c r="AA141" s="140">
        <f>IF(OR(J141="Fail",ISBLANK(J141)),INDEX('Issue Code Table'!C:C,MATCH(N:N,'Issue Code Table'!A:A,0)),IF(M141="Critical",6,IF(M141="Significant",5,IF(M141="Moderate",3,2))))</f>
        <v>4</v>
      </c>
    </row>
    <row r="142" spans="1:27" ht="83.15" customHeight="1" x14ac:dyDescent="0.25">
      <c r="A142" s="79" t="s">
        <v>1760</v>
      </c>
      <c r="B142" s="56" t="s">
        <v>855</v>
      </c>
      <c r="C142" s="56" t="s">
        <v>856</v>
      </c>
      <c r="D142" s="56" t="s">
        <v>219</v>
      </c>
      <c r="E142" s="56" t="s">
        <v>1761</v>
      </c>
      <c r="F142" s="56" t="s">
        <v>1762</v>
      </c>
      <c r="G142" s="56" t="s">
        <v>1763</v>
      </c>
      <c r="H142" s="56" t="s">
        <v>1764</v>
      </c>
      <c r="I142" s="142"/>
      <c r="J142" s="56"/>
      <c r="K142" s="142" t="s">
        <v>1765</v>
      </c>
      <c r="L142" s="142"/>
      <c r="M142" s="143" t="s">
        <v>186</v>
      </c>
      <c r="N142" s="143" t="s">
        <v>925</v>
      </c>
      <c r="O142" s="143" t="s">
        <v>926</v>
      </c>
      <c r="P142" s="34"/>
      <c r="Q142" s="144" t="s">
        <v>1690</v>
      </c>
      <c r="R142" s="142" t="s">
        <v>1766</v>
      </c>
      <c r="S142" s="54" t="s">
        <v>1767</v>
      </c>
      <c r="T142" s="54" t="s">
        <v>1768</v>
      </c>
      <c r="U142" s="54" t="s">
        <v>930</v>
      </c>
      <c r="V142" s="54" t="s">
        <v>1769</v>
      </c>
      <c r="W142" s="141" t="s">
        <v>1770</v>
      </c>
      <c r="X142" s="51" t="s">
        <v>234</v>
      </c>
      <c r="Y142" s="19"/>
      <c r="AA142" s="140">
        <f>IF(OR(J142="Fail",ISBLANK(J142)),INDEX('Issue Code Table'!C:C,MATCH(N:N,'Issue Code Table'!A:A,0)),IF(M142="Critical",6,IF(M142="Significant",5,IF(M142="Moderate",3,2))))</f>
        <v>5</v>
      </c>
    </row>
    <row r="143" spans="1:27" ht="83.15" customHeight="1" x14ac:dyDescent="0.25">
      <c r="A143" s="79" t="s">
        <v>1771</v>
      </c>
      <c r="B143" s="56" t="s">
        <v>855</v>
      </c>
      <c r="C143" s="56" t="s">
        <v>856</v>
      </c>
      <c r="D143" s="56" t="s">
        <v>219</v>
      </c>
      <c r="E143" s="56" t="s">
        <v>1772</v>
      </c>
      <c r="F143" s="56" t="s">
        <v>1773</v>
      </c>
      <c r="G143" s="56" t="s">
        <v>1774</v>
      </c>
      <c r="H143" s="56" t="s">
        <v>1775</v>
      </c>
      <c r="I143" s="142"/>
      <c r="J143" s="56"/>
      <c r="K143" s="142" t="s">
        <v>1776</v>
      </c>
      <c r="L143" s="142"/>
      <c r="M143" s="143" t="s">
        <v>186</v>
      </c>
      <c r="N143" s="143" t="s">
        <v>925</v>
      </c>
      <c r="O143" s="143" t="s">
        <v>926</v>
      </c>
      <c r="P143" s="34"/>
      <c r="Q143" s="144" t="s">
        <v>1690</v>
      </c>
      <c r="R143" s="142" t="s">
        <v>1777</v>
      </c>
      <c r="S143" s="54" t="s">
        <v>1778</v>
      </c>
      <c r="T143" s="54" t="s">
        <v>1779</v>
      </c>
      <c r="U143" s="54" t="s">
        <v>1780</v>
      </c>
      <c r="V143" s="54" t="s">
        <v>1781</v>
      </c>
      <c r="W143" s="141" t="s">
        <v>1782</v>
      </c>
      <c r="X143" s="51" t="s">
        <v>234</v>
      </c>
      <c r="Y143" s="19"/>
      <c r="AA143" s="140">
        <f>IF(OR(J143="Fail",ISBLANK(J143)),INDEX('Issue Code Table'!C:C,MATCH(N:N,'Issue Code Table'!A:A,0)),IF(M143="Critical",6,IF(M143="Significant",5,IF(M143="Moderate",3,2))))</f>
        <v>5</v>
      </c>
    </row>
    <row r="144" spans="1:27" ht="83.15" customHeight="1" x14ac:dyDescent="0.25">
      <c r="A144" s="79" t="s">
        <v>1783</v>
      </c>
      <c r="B144" s="56" t="s">
        <v>855</v>
      </c>
      <c r="C144" s="56" t="s">
        <v>856</v>
      </c>
      <c r="D144" s="56" t="s">
        <v>219</v>
      </c>
      <c r="E144" s="56" t="s">
        <v>1784</v>
      </c>
      <c r="F144" s="56" t="s">
        <v>1785</v>
      </c>
      <c r="G144" s="56" t="s">
        <v>1786</v>
      </c>
      <c r="H144" s="56" t="s">
        <v>1787</v>
      </c>
      <c r="I144" s="142"/>
      <c r="J144" s="56"/>
      <c r="K144" s="142" t="s">
        <v>1788</v>
      </c>
      <c r="L144" s="142"/>
      <c r="M144" s="149" t="s">
        <v>284</v>
      </c>
      <c r="N144" s="147" t="s">
        <v>1107</v>
      </c>
      <c r="O144" s="148" t="str">
        <f>CONCATENATE(N144,": ",VLOOKUP(N144,'Issue Code Table'!$A$2:$C$418,2,0))</f>
        <v>HCM48: Low-risk operating system settings are not configured securely</v>
      </c>
      <c r="P144" s="34"/>
      <c r="Q144" s="144" t="s">
        <v>1690</v>
      </c>
      <c r="R144" s="142" t="s">
        <v>1789</v>
      </c>
      <c r="S144" s="54" t="s">
        <v>1790</v>
      </c>
      <c r="T144" s="54" t="s">
        <v>1791</v>
      </c>
      <c r="U144" s="54" t="s">
        <v>1792</v>
      </c>
      <c r="V144" s="54" t="s">
        <v>1793</v>
      </c>
      <c r="W144" s="141" t="s">
        <v>1794</v>
      </c>
      <c r="X144" s="51"/>
      <c r="Y144" s="19"/>
      <c r="AA144" s="140">
        <f>IF(OR(J144="Fail",ISBLANK(J144)),INDEX('Issue Code Table'!C:C,MATCH(N:N,'Issue Code Table'!A:A,0)),IF(M144="Critical",6,IF(M144="Significant",5,IF(M144="Moderate",3,2))))</f>
        <v>3</v>
      </c>
    </row>
    <row r="145" spans="1:27" ht="83.15" customHeight="1" x14ac:dyDescent="0.25">
      <c r="A145" s="79" t="s">
        <v>1795</v>
      </c>
      <c r="B145" s="56" t="s">
        <v>855</v>
      </c>
      <c r="C145" s="56" t="s">
        <v>856</v>
      </c>
      <c r="D145" s="56" t="s">
        <v>219</v>
      </c>
      <c r="E145" s="56" t="s">
        <v>1796</v>
      </c>
      <c r="F145" s="56" t="s">
        <v>1797</v>
      </c>
      <c r="G145" s="56" t="s">
        <v>1798</v>
      </c>
      <c r="H145" s="56" t="s">
        <v>1799</v>
      </c>
      <c r="I145" s="142"/>
      <c r="J145" s="56"/>
      <c r="K145" s="142" t="s">
        <v>1800</v>
      </c>
      <c r="L145" s="142"/>
      <c r="M145" s="143" t="s">
        <v>186</v>
      </c>
      <c r="N145" s="143" t="s">
        <v>1366</v>
      </c>
      <c r="O145" s="143" t="s">
        <v>1367</v>
      </c>
      <c r="P145" s="34"/>
      <c r="Q145" s="144" t="s">
        <v>1690</v>
      </c>
      <c r="R145" s="142" t="s">
        <v>1801</v>
      </c>
      <c r="S145" s="54" t="s">
        <v>1802</v>
      </c>
      <c r="T145" s="54" t="s">
        <v>1803</v>
      </c>
      <c r="U145" s="54" t="s">
        <v>1804</v>
      </c>
      <c r="V145" s="54" t="s">
        <v>1805</v>
      </c>
      <c r="W145" s="141" t="s">
        <v>1806</v>
      </c>
      <c r="X145" s="51" t="s">
        <v>234</v>
      </c>
      <c r="Y145" s="19"/>
      <c r="AA145" s="140">
        <f>IF(OR(J145="Fail",ISBLANK(J145)),INDEX('Issue Code Table'!C:C,MATCH(N:N,'Issue Code Table'!A:A,0)),IF(M145="Critical",6,IF(M145="Significant",5,IF(M145="Moderate",3,2))))</f>
        <v>5</v>
      </c>
    </row>
    <row r="146" spans="1:27" ht="83.15" customHeight="1" x14ac:dyDescent="0.25">
      <c r="A146" s="79" t="s">
        <v>1807</v>
      </c>
      <c r="B146" s="56" t="s">
        <v>278</v>
      </c>
      <c r="C146" s="56" t="s">
        <v>279</v>
      </c>
      <c r="D146" s="56" t="s">
        <v>219</v>
      </c>
      <c r="E146" s="56" t="s">
        <v>1808</v>
      </c>
      <c r="F146" s="56" t="s">
        <v>1809</v>
      </c>
      <c r="G146" s="56" t="s">
        <v>222</v>
      </c>
      <c r="H146" s="56" t="s">
        <v>1810</v>
      </c>
      <c r="I146" s="142"/>
      <c r="J146" s="56"/>
      <c r="K146" s="142" t="s">
        <v>1811</v>
      </c>
      <c r="L146" s="142"/>
      <c r="M146" s="149" t="s">
        <v>186</v>
      </c>
      <c r="N146" s="143" t="s">
        <v>1366</v>
      </c>
      <c r="O146" s="143" t="s">
        <v>1367</v>
      </c>
      <c r="P146" s="34"/>
      <c r="Q146" s="144" t="s">
        <v>1812</v>
      </c>
      <c r="R146" s="142" t="s">
        <v>1813</v>
      </c>
      <c r="S146" s="54" t="s">
        <v>1814</v>
      </c>
      <c r="T146" s="54" t="s">
        <v>1815</v>
      </c>
      <c r="U146" s="54" t="s">
        <v>1816</v>
      </c>
      <c r="V146" s="54" t="s">
        <v>1817</v>
      </c>
      <c r="W146" s="141" t="s">
        <v>1818</v>
      </c>
      <c r="X146" s="51" t="s">
        <v>234</v>
      </c>
      <c r="Y146" s="19"/>
      <c r="AA146" s="140">
        <f>IF(OR(J146="Fail",ISBLANK(J146)),INDEX('Issue Code Table'!C:C,MATCH(N:N,'Issue Code Table'!A:A,0)),IF(M146="Critical",6,IF(M146="Significant",5,IF(M146="Moderate",3,2))))</f>
        <v>5</v>
      </c>
    </row>
    <row r="147" spans="1:27" ht="83.15" customHeight="1" x14ac:dyDescent="0.25">
      <c r="A147" s="79" t="s">
        <v>1819</v>
      </c>
      <c r="B147" s="56" t="s">
        <v>191</v>
      </c>
      <c r="C147" s="56" t="s">
        <v>192</v>
      </c>
      <c r="D147" s="56" t="s">
        <v>219</v>
      </c>
      <c r="E147" s="56" t="s">
        <v>1820</v>
      </c>
      <c r="F147" s="56" t="s">
        <v>1821</v>
      </c>
      <c r="G147" s="56" t="s">
        <v>222</v>
      </c>
      <c r="H147" s="56" t="s">
        <v>1822</v>
      </c>
      <c r="I147" s="142"/>
      <c r="J147" s="56"/>
      <c r="K147" s="142" t="s">
        <v>1823</v>
      </c>
      <c r="L147" s="142"/>
      <c r="M147" s="149" t="s">
        <v>186</v>
      </c>
      <c r="N147" s="143" t="s">
        <v>911</v>
      </c>
      <c r="O147" s="143" t="s">
        <v>912</v>
      </c>
      <c r="P147" s="34"/>
      <c r="Q147" s="144" t="s">
        <v>1812</v>
      </c>
      <c r="R147" s="142" t="s">
        <v>1824</v>
      </c>
      <c r="S147" s="54" t="s">
        <v>1825</v>
      </c>
      <c r="T147" s="54" t="s">
        <v>1826</v>
      </c>
      <c r="U147" s="54" t="s">
        <v>1827</v>
      </c>
      <c r="V147" s="54" t="s">
        <v>1828</v>
      </c>
      <c r="W147" s="141" t="s">
        <v>1829</v>
      </c>
      <c r="X147" s="51" t="s">
        <v>234</v>
      </c>
      <c r="Y147" s="19"/>
      <c r="AA147" s="140">
        <f>IF(OR(J147="Fail",ISBLANK(J147)),INDEX('Issue Code Table'!C:C,MATCH(N:N,'Issue Code Table'!A:A,0)),IF(M147="Critical",6,IF(M147="Significant",5,IF(M147="Moderate",3,2))))</f>
        <v>6</v>
      </c>
    </row>
    <row r="148" spans="1:27" ht="83.15" customHeight="1" x14ac:dyDescent="0.25">
      <c r="A148" s="79" t="s">
        <v>1830</v>
      </c>
      <c r="B148" s="56" t="s">
        <v>855</v>
      </c>
      <c r="C148" s="56" t="s">
        <v>856</v>
      </c>
      <c r="D148" s="56" t="s">
        <v>219</v>
      </c>
      <c r="E148" s="56" t="s">
        <v>1831</v>
      </c>
      <c r="F148" s="56" t="s">
        <v>1832</v>
      </c>
      <c r="G148" s="56" t="s">
        <v>222</v>
      </c>
      <c r="H148" s="56" t="s">
        <v>1833</v>
      </c>
      <c r="I148" s="142"/>
      <c r="J148" s="56"/>
      <c r="K148" s="142" t="s">
        <v>1834</v>
      </c>
      <c r="L148" s="142"/>
      <c r="M148" s="143" t="s">
        <v>241</v>
      </c>
      <c r="N148" s="143" t="s">
        <v>966</v>
      </c>
      <c r="O148" s="143" t="s">
        <v>967</v>
      </c>
      <c r="P148" s="34"/>
      <c r="Q148" s="144" t="s">
        <v>1812</v>
      </c>
      <c r="R148" s="142" t="s">
        <v>1835</v>
      </c>
      <c r="S148" s="54" t="s">
        <v>1836</v>
      </c>
      <c r="T148" s="54" t="s">
        <v>1837</v>
      </c>
      <c r="U148" s="54" t="s">
        <v>930</v>
      </c>
      <c r="V148" s="54" t="s">
        <v>1838</v>
      </c>
      <c r="W148" s="141" t="s">
        <v>1839</v>
      </c>
      <c r="X148" s="51"/>
      <c r="Y148" s="19"/>
      <c r="AA148" s="140">
        <f>IF(OR(J148="Fail",ISBLANK(J148)),INDEX('Issue Code Table'!C:C,MATCH(N:N,'Issue Code Table'!A:A,0)),IF(M148="Critical",6,IF(M148="Significant",5,IF(M148="Moderate",3,2))))</f>
        <v>4</v>
      </c>
    </row>
    <row r="149" spans="1:27" ht="83.15" customHeight="1" x14ac:dyDescent="0.25">
      <c r="A149" s="79" t="s">
        <v>1840</v>
      </c>
      <c r="B149" s="56" t="s">
        <v>855</v>
      </c>
      <c r="C149" s="56" t="s">
        <v>856</v>
      </c>
      <c r="D149" s="56" t="s">
        <v>219</v>
      </c>
      <c r="E149" s="56" t="s">
        <v>1841</v>
      </c>
      <c r="F149" s="56" t="s">
        <v>1842</v>
      </c>
      <c r="G149" s="56" t="s">
        <v>222</v>
      </c>
      <c r="H149" s="56" t="s">
        <v>1843</v>
      </c>
      <c r="I149" s="142"/>
      <c r="J149" s="56"/>
      <c r="K149" s="142" t="s">
        <v>1844</v>
      </c>
      <c r="L149" s="142"/>
      <c r="M149" s="143" t="s">
        <v>284</v>
      </c>
      <c r="N149" s="143" t="s">
        <v>966</v>
      </c>
      <c r="O149" s="143" t="s">
        <v>967</v>
      </c>
      <c r="P149" s="34"/>
      <c r="Q149" s="144" t="s">
        <v>1812</v>
      </c>
      <c r="R149" s="142" t="s">
        <v>1845</v>
      </c>
      <c r="S149" s="54" t="s">
        <v>1846</v>
      </c>
      <c r="T149" s="54" t="s">
        <v>1847</v>
      </c>
      <c r="U149" s="54" t="s">
        <v>930</v>
      </c>
      <c r="V149" s="54" t="s">
        <v>1848</v>
      </c>
      <c r="W149" s="141" t="s">
        <v>1849</v>
      </c>
      <c r="X149" s="51"/>
      <c r="Y149" s="19"/>
      <c r="AA149" s="140">
        <f>IF(OR(J149="Fail",ISBLANK(J149)),INDEX('Issue Code Table'!C:C,MATCH(N:N,'Issue Code Table'!A:A,0)),IF(M149="Critical",6,IF(M149="Significant",5,IF(M149="Moderate",3,2))))</f>
        <v>4</v>
      </c>
    </row>
    <row r="150" spans="1:27" ht="83.15" customHeight="1" x14ac:dyDescent="0.25">
      <c r="A150" s="79" t="s">
        <v>1850</v>
      </c>
      <c r="B150" s="56" t="s">
        <v>855</v>
      </c>
      <c r="C150" s="56" t="s">
        <v>856</v>
      </c>
      <c r="D150" s="56" t="s">
        <v>219</v>
      </c>
      <c r="E150" s="56" t="s">
        <v>1851</v>
      </c>
      <c r="F150" s="56" t="s">
        <v>1852</v>
      </c>
      <c r="G150" s="56" t="s">
        <v>222</v>
      </c>
      <c r="H150" s="56" t="s">
        <v>1853</v>
      </c>
      <c r="I150" s="142"/>
      <c r="J150" s="56"/>
      <c r="K150" s="142" t="s">
        <v>1854</v>
      </c>
      <c r="L150" s="142"/>
      <c r="M150" s="143" t="s">
        <v>284</v>
      </c>
      <c r="N150" s="143" t="s">
        <v>966</v>
      </c>
      <c r="O150" s="143" t="s">
        <v>967</v>
      </c>
      <c r="P150" s="34"/>
      <c r="Q150" s="144" t="s">
        <v>1812</v>
      </c>
      <c r="R150" s="142" t="s">
        <v>1855</v>
      </c>
      <c r="S150" s="54" t="s">
        <v>1856</v>
      </c>
      <c r="T150" s="54" t="s">
        <v>1857</v>
      </c>
      <c r="U150" s="54" t="s">
        <v>930</v>
      </c>
      <c r="V150" s="54" t="s">
        <v>1858</v>
      </c>
      <c r="W150" s="141" t="s">
        <v>1859</v>
      </c>
      <c r="X150" s="51"/>
      <c r="Y150" s="19"/>
      <c r="AA150" s="140">
        <f>IF(OR(J150="Fail",ISBLANK(J150)),INDEX('Issue Code Table'!C:C,MATCH(N:N,'Issue Code Table'!A:A,0)),IF(M150="Critical",6,IF(M150="Significant",5,IF(M150="Moderate",3,2))))</f>
        <v>4</v>
      </c>
    </row>
    <row r="151" spans="1:27" ht="83.15" customHeight="1" x14ac:dyDescent="0.25">
      <c r="A151" s="79" t="s">
        <v>1860</v>
      </c>
      <c r="B151" s="56" t="s">
        <v>855</v>
      </c>
      <c r="C151" s="56" t="s">
        <v>856</v>
      </c>
      <c r="D151" s="56" t="s">
        <v>219</v>
      </c>
      <c r="E151" s="56" t="s">
        <v>1861</v>
      </c>
      <c r="F151" s="56" t="s">
        <v>1862</v>
      </c>
      <c r="G151" s="56" t="s">
        <v>222</v>
      </c>
      <c r="H151" s="56" t="s">
        <v>1863</v>
      </c>
      <c r="I151" s="142"/>
      <c r="J151" s="56"/>
      <c r="K151" s="142" t="s">
        <v>1864</v>
      </c>
      <c r="L151" s="142"/>
      <c r="M151" s="149" t="s">
        <v>186</v>
      </c>
      <c r="N151" s="143" t="s">
        <v>1366</v>
      </c>
      <c r="O151" s="143" t="s">
        <v>1367</v>
      </c>
      <c r="P151" s="34"/>
      <c r="Q151" s="144" t="s">
        <v>1812</v>
      </c>
      <c r="R151" s="142" t="s">
        <v>1865</v>
      </c>
      <c r="S151" s="54" t="s">
        <v>1866</v>
      </c>
      <c r="T151" s="54" t="s">
        <v>1867</v>
      </c>
      <c r="U151" s="54" t="s">
        <v>1868</v>
      </c>
      <c r="V151" s="54" t="s">
        <v>1869</v>
      </c>
      <c r="W151" s="141" t="s">
        <v>1870</v>
      </c>
      <c r="X151" s="51" t="s">
        <v>234</v>
      </c>
      <c r="Y151" s="19"/>
      <c r="AA151" s="140">
        <f>IF(OR(J151="Fail",ISBLANK(J151)),INDEX('Issue Code Table'!C:C,MATCH(N:N,'Issue Code Table'!A:A,0)),IF(M151="Critical",6,IF(M151="Significant",5,IF(M151="Moderate",3,2))))</f>
        <v>5</v>
      </c>
    </row>
    <row r="152" spans="1:27" ht="83.15" customHeight="1" x14ac:dyDescent="0.25">
      <c r="A152" s="79" t="s">
        <v>1871</v>
      </c>
      <c r="B152" s="56" t="s">
        <v>1337</v>
      </c>
      <c r="C152" s="56" t="s">
        <v>1338</v>
      </c>
      <c r="D152" s="56" t="s">
        <v>219</v>
      </c>
      <c r="E152" s="56" t="s">
        <v>1872</v>
      </c>
      <c r="F152" s="56" t="s">
        <v>1873</v>
      </c>
      <c r="G152" s="56" t="s">
        <v>222</v>
      </c>
      <c r="H152" s="56" t="s">
        <v>1874</v>
      </c>
      <c r="I152" s="142"/>
      <c r="J152" s="56"/>
      <c r="K152" s="142" t="s">
        <v>1875</v>
      </c>
      <c r="L152" s="142"/>
      <c r="M152" s="143" t="s">
        <v>284</v>
      </c>
      <c r="N152" s="143" t="s">
        <v>966</v>
      </c>
      <c r="O152" s="143" t="s">
        <v>967</v>
      </c>
      <c r="P152" s="34"/>
      <c r="Q152" s="144" t="s">
        <v>1812</v>
      </c>
      <c r="R152" s="142" t="s">
        <v>1876</v>
      </c>
      <c r="S152" s="54" t="s">
        <v>1877</v>
      </c>
      <c r="T152" s="54" t="s">
        <v>1878</v>
      </c>
      <c r="U152" s="54" t="s">
        <v>1879</v>
      </c>
      <c r="V152" s="54" t="s">
        <v>1880</v>
      </c>
      <c r="W152" s="141" t="s">
        <v>1881</v>
      </c>
      <c r="X152" s="51"/>
      <c r="Y152" s="19"/>
      <c r="AA152" s="140">
        <f>IF(OR(J152="Fail",ISBLANK(J152)),INDEX('Issue Code Table'!C:C,MATCH(N:N,'Issue Code Table'!A:A,0)),IF(M152="Critical",6,IF(M152="Significant",5,IF(M152="Moderate",3,2))))</f>
        <v>4</v>
      </c>
    </row>
    <row r="153" spans="1:27" ht="83.15" customHeight="1" x14ac:dyDescent="0.25">
      <c r="A153" s="79" t="s">
        <v>1882</v>
      </c>
      <c r="B153" s="56" t="s">
        <v>1883</v>
      </c>
      <c r="C153" s="56" t="s">
        <v>1884</v>
      </c>
      <c r="D153" s="56" t="s">
        <v>219</v>
      </c>
      <c r="E153" s="56" t="s">
        <v>1885</v>
      </c>
      <c r="F153" s="56" t="s">
        <v>1886</v>
      </c>
      <c r="G153" s="56" t="s">
        <v>222</v>
      </c>
      <c r="H153" s="56" t="s">
        <v>1887</v>
      </c>
      <c r="I153" s="142"/>
      <c r="J153" s="56"/>
      <c r="K153" s="142" t="s">
        <v>1888</v>
      </c>
      <c r="L153" s="142"/>
      <c r="M153" s="149" t="s">
        <v>284</v>
      </c>
      <c r="N153" s="143" t="s">
        <v>966</v>
      </c>
      <c r="O153" s="143" t="s">
        <v>967</v>
      </c>
      <c r="P153" s="34"/>
      <c r="Q153" s="144" t="s">
        <v>1812</v>
      </c>
      <c r="R153" s="142" t="s">
        <v>1889</v>
      </c>
      <c r="S153" s="54" t="s">
        <v>1890</v>
      </c>
      <c r="T153" s="54" t="s">
        <v>1891</v>
      </c>
      <c r="U153" s="54" t="s">
        <v>930</v>
      </c>
      <c r="V153" s="54" t="s">
        <v>1892</v>
      </c>
      <c r="W153" s="141" t="s">
        <v>1893</v>
      </c>
      <c r="X153" s="51"/>
      <c r="Y153" s="19"/>
      <c r="AA153" s="140">
        <f>IF(OR(J153="Fail",ISBLANK(J153)),INDEX('Issue Code Table'!C:C,MATCH(N:N,'Issue Code Table'!A:A,0)),IF(M153="Critical",6,IF(M153="Significant",5,IF(M153="Moderate",3,2))))</f>
        <v>4</v>
      </c>
    </row>
    <row r="154" spans="1:27" ht="83.15" customHeight="1" x14ac:dyDescent="0.25">
      <c r="A154" s="79" t="s">
        <v>1894</v>
      </c>
      <c r="B154" s="56" t="s">
        <v>855</v>
      </c>
      <c r="C154" s="56" t="s">
        <v>856</v>
      </c>
      <c r="D154" s="56" t="s">
        <v>219</v>
      </c>
      <c r="E154" s="56" t="s">
        <v>1895</v>
      </c>
      <c r="F154" s="56" t="s">
        <v>1896</v>
      </c>
      <c r="G154" s="56" t="s">
        <v>222</v>
      </c>
      <c r="H154" s="56" t="s">
        <v>1897</v>
      </c>
      <c r="I154" s="142"/>
      <c r="J154" s="56"/>
      <c r="K154" s="142" t="s">
        <v>1898</v>
      </c>
      <c r="L154" s="142"/>
      <c r="M154" s="143" t="s">
        <v>284</v>
      </c>
      <c r="N154" s="143" t="s">
        <v>966</v>
      </c>
      <c r="O154" s="143" t="s">
        <v>967</v>
      </c>
      <c r="P154" s="34"/>
      <c r="Q154" s="144" t="s">
        <v>1812</v>
      </c>
      <c r="R154" s="142" t="s">
        <v>1899</v>
      </c>
      <c r="S154" s="54" t="s">
        <v>1900</v>
      </c>
      <c r="T154" s="54" t="s">
        <v>1901</v>
      </c>
      <c r="U154" s="54" t="s">
        <v>930</v>
      </c>
      <c r="V154" s="54" t="s">
        <v>1902</v>
      </c>
      <c r="W154" s="141" t="s">
        <v>1903</v>
      </c>
      <c r="X154" s="51"/>
      <c r="Y154" s="19"/>
      <c r="AA154" s="140">
        <f>IF(OR(J154="Fail",ISBLANK(J154)),INDEX('Issue Code Table'!C:C,MATCH(N:N,'Issue Code Table'!A:A,0)),IF(M154="Critical",6,IF(M154="Significant",5,IF(M154="Moderate",3,2))))</f>
        <v>4</v>
      </c>
    </row>
    <row r="155" spans="1:27" ht="83.15" customHeight="1" x14ac:dyDescent="0.25">
      <c r="A155" s="79" t="s">
        <v>1904</v>
      </c>
      <c r="B155" s="56" t="s">
        <v>855</v>
      </c>
      <c r="C155" s="56" t="s">
        <v>856</v>
      </c>
      <c r="D155" s="56" t="s">
        <v>219</v>
      </c>
      <c r="E155" s="56" t="s">
        <v>1905</v>
      </c>
      <c r="F155" s="56" t="s">
        <v>1906</v>
      </c>
      <c r="G155" s="56" t="s">
        <v>222</v>
      </c>
      <c r="H155" s="56" t="s">
        <v>1907</v>
      </c>
      <c r="I155" s="142"/>
      <c r="J155" s="56"/>
      <c r="K155" s="142" t="s">
        <v>1908</v>
      </c>
      <c r="L155" s="142"/>
      <c r="M155" s="149" t="s">
        <v>186</v>
      </c>
      <c r="N155" s="145" t="s">
        <v>1366</v>
      </c>
      <c r="O155" s="143" t="s">
        <v>1367</v>
      </c>
      <c r="P155" s="34"/>
      <c r="Q155" s="144" t="s">
        <v>1812</v>
      </c>
      <c r="R155" s="142" t="s">
        <v>1909</v>
      </c>
      <c r="S155" s="54" t="s">
        <v>1910</v>
      </c>
      <c r="T155" s="54" t="s">
        <v>1911</v>
      </c>
      <c r="U155" s="54" t="s">
        <v>930</v>
      </c>
      <c r="V155" s="54" t="s">
        <v>1912</v>
      </c>
      <c r="W155" s="141" t="s">
        <v>1913</v>
      </c>
      <c r="X155" s="51" t="s">
        <v>234</v>
      </c>
      <c r="Y155" s="19"/>
      <c r="AA155" s="140">
        <f>IF(OR(J155="Fail",ISBLANK(J155)),INDEX('Issue Code Table'!C:C,MATCH(N:N,'Issue Code Table'!A:A,0)),IF(M155="Critical",6,IF(M155="Significant",5,IF(M155="Moderate",3,2))))</f>
        <v>5</v>
      </c>
    </row>
    <row r="156" spans="1:27" ht="83.15" customHeight="1" x14ac:dyDescent="0.25">
      <c r="A156" s="79" t="s">
        <v>1914</v>
      </c>
      <c r="B156" s="56" t="s">
        <v>278</v>
      </c>
      <c r="C156" s="56" t="s">
        <v>279</v>
      </c>
      <c r="D156" s="56" t="s">
        <v>219</v>
      </c>
      <c r="E156" s="56" t="s">
        <v>1915</v>
      </c>
      <c r="F156" s="56" t="s">
        <v>1916</v>
      </c>
      <c r="G156" s="56" t="s">
        <v>222</v>
      </c>
      <c r="H156" s="56" t="s">
        <v>1917</v>
      </c>
      <c r="I156" s="142"/>
      <c r="J156" s="56"/>
      <c r="K156" s="142" t="s">
        <v>1918</v>
      </c>
      <c r="L156" s="142"/>
      <c r="M156" s="143" t="s">
        <v>284</v>
      </c>
      <c r="N156" s="143" t="s">
        <v>966</v>
      </c>
      <c r="O156" s="143" t="s">
        <v>967</v>
      </c>
      <c r="P156" s="34"/>
      <c r="Q156" s="144" t="s">
        <v>1812</v>
      </c>
      <c r="R156" s="142" t="s">
        <v>1919</v>
      </c>
      <c r="S156" s="54" t="s">
        <v>1920</v>
      </c>
      <c r="T156" s="54" t="s">
        <v>1921</v>
      </c>
      <c r="U156" s="54" t="s">
        <v>1922</v>
      </c>
      <c r="V156" s="54" t="s">
        <v>1923</v>
      </c>
      <c r="W156" s="141" t="s">
        <v>1924</v>
      </c>
      <c r="X156" s="51"/>
      <c r="Y156" s="19"/>
      <c r="AA156" s="140">
        <f>IF(OR(J156="Fail",ISBLANK(J156)),INDEX('Issue Code Table'!C:C,MATCH(N:N,'Issue Code Table'!A:A,0)),IF(M156="Critical",6,IF(M156="Significant",5,IF(M156="Moderate",3,2))))</f>
        <v>4</v>
      </c>
    </row>
    <row r="157" spans="1:27" ht="83.15" customHeight="1" x14ac:dyDescent="0.25">
      <c r="A157" s="79" t="s">
        <v>1925</v>
      </c>
      <c r="B157" s="56" t="s">
        <v>855</v>
      </c>
      <c r="C157" s="56" t="s">
        <v>856</v>
      </c>
      <c r="D157" s="56" t="s">
        <v>219</v>
      </c>
      <c r="E157" s="56" t="s">
        <v>1926</v>
      </c>
      <c r="F157" s="56" t="s">
        <v>1927</v>
      </c>
      <c r="G157" s="56" t="s">
        <v>222</v>
      </c>
      <c r="H157" s="56" t="s">
        <v>1928</v>
      </c>
      <c r="I157" s="142"/>
      <c r="J157" s="56"/>
      <c r="K157" s="142" t="s">
        <v>1929</v>
      </c>
      <c r="L157" s="142"/>
      <c r="M157" s="143" t="s">
        <v>284</v>
      </c>
      <c r="N157" s="143" t="s">
        <v>966</v>
      </c>
      <c r="O157" s="143" t="s">
        <v>967</v>
      </c>
      <c r="P157" s="34"/>
      <c r="Q157" s="144" t="s">
        <v>1812</v>
      </c>
      <c r="R157" s="142" t="s">
        <v>1930</v>
      </c>
      <c r="S157" s="54" t="s">
        <v>1931</v>
      </c>
      <c r="T157" s="54" t="s">
        <v>1932</v>
      </c>
      <c r="U157" s="54" t="s">
        <v>1933</v>
      </c>
      <c r="V157" s="54" t="s">
        <v>1934</v>
      </c>
      <c r="W157" s="141" t="s">
        <v>1935</v>
      </c>
      <c r="X157" s="51"/>
      <c r="Y157" s="19"/>
      <c r="AA157" s="140">
        <f>IF(OR(J157="Fail",ISBLANK(J157)),INDEX('Issue Code Table'!C:C,MATCH(N:N,'Issue Code Table'!A:A,0)),IF(M157="Critical",6,IF(M157="Significant",5,IF(M157="Moderate",3,2))))</f>
        <v>4</v>
      </c>
    </row>
    <row r="158" spans="1:27" ht="83.15" customHeight="1" x14ac:dyDescent="0.25">
      <c r="A158" s="79" t="s">
        <v>1936</v>
      </c>
      <c r="B158" s="56" t="s">
        <v>278</v>
      </c>
      <c r="C158" s="56" t="s">
        <v>279</v>
      </c>
      <c r="D158" s="56" t="s">
        <v>219</v>
      </c>
      <c r="E158" s="56" t="s">
        <v>1937</v>
      </c>
      <c r="F158" s="56" t="s">
        <v>1938</v>
      </c>
      <c r="G158" s="56" t="s">
        <v>222</v>
      </c>
      <c r="H158" s="56" t="s">
        <v>1939</v>
      </c>
      <c r="I158" s="142"/>
      <c r="J158" s="56"/>
      <c r="K158" s="142" t="s">
        <v>1940</v>
      </c>
      <c r="L158" s="142"/>
      <c r="M158" s="149" t="s">
        <v>186</v>
      </c>
      <c r="N158" s="145" t="s">
        <v>1366</v>
      </c>
      <c r="O158" s="143" t="s">
        <v>1367</v>
      </c>
      <c r="P158" s="34"/>
      <c r="Q158" s="144" t="s">
        <v>1812</v>
      </c>
      <c r="R158" s="142" t="s">
        <v>1941</v>
      </c>
      <c r="S158" s="54" t="s">
        <v>1942</v>
      </c>
      <c r="T158" s="54" t="s">
        <v>1943</v>
      </c>
      <c r="U158" s="54" t="s">
        <v>930</v>
      </c>
      <c r="V158" s="54" t="s">
        <v>1944</v>
      </c>
      <c r="W158" s="141" t="s">
        <v>1945</v>
      </c>
      <c r="X158" s="51" t="s">
        <v>234</v>
      </c>
      <c r="Y158" s="19"/>
      <c r="AA158" s="140">
        <f>IF(OR(J158="Fail",ISBLANK(J158)),INDEX('Issue Code Table'!C:C,MATCH(N:N,'Issue Code Table'!A:A,0)),IF(M158="Critical",6,IF(M158="Significant",5,IF(M158="Moderate",3,2))))</f>
        <v>5</v>
      </c>
    </row>
    <row r="159" spans="1:27" ht="83.15" customHeight="1" x14ac:dyDescent="0.25">
      <c r="A159" s="79" t="s">
        <v>1946</v>
      </c>
      <c r="B159" s="56" t="s">
        <v>191</v>
      </c>
      <c r="C159" s="56" t="s">
        <v>192</v>
      </c>
      <c r="D159" s="56" t="s">
        <v>219</v>
      </c>
      <c r="E159" s="56" t="s">
        <v>1947</v>
      </c>
      <c r="F159" s="56" t="s">
        <v>1948</v>
      </c>
      <c r="G159" s="56" t="s">
        <v>222</v>
      </c>
      <c r="H159" s="56" t="s">
        <v>1949</v>
      </c>
      <c r="I159" s="142"/>
      <c r="J159" s="56"/>
      <c r="K159" s="142" t="s">
        <v>1950</v>
      </c>
      <c r="L159" s="142"/>
      <c r="M159" s="143" t="s">
        <v>284</v>
      </c>
      <c r="N159" s="143" t="s">
        <v>966</v>
      </c>
      <c r="O159" s="143" t="s">
        <v>967</v>
      </c>
      <c r="P159" s="34"/>
      <c r="Q159" s="144" t="s">
        <v>1812</v>
      </c>
      <c r="R159" s="142" t="s">
        <v>1951</v>
      </c>
      <c r="S159" s="54" t="s">
        <v>1952</v>
      </c>
      <c r="T159" s="54" t="s">
        <v>1953</v>
      </c>
      <c r="U159" s="54" t="s">
        <v>1954</v>
      </c>
      <c r="V159" s="54" t="s">
        <v>1955</v>
      </c>
      <c r="W159" s="141" t="s">
        <v>1956</v>
      </c>
      <c r="X159" s="51"/>
      <c r="Y159" s="19"/>
      <c r="AA159" s="140">
        <f>IF(OR(J159="Fail",ISBLANK(J159)),INDEX('Issue Code Table'!C:C,MATCH(N:N,'Issue Code Table'!A:A,0)),IF(M159="Critical",6,IF(M159="Significant",5,IF(M159="Moderate",3,2))))</f>
        <v>4</v>
      </c>
    </row>
    <row r="160" spans="1:27" ht="83.15" customHeight="1" x14ac:dyDescent="0.25">
      <c r="A160" s="79" t="s">
        <v>1957</v>
      </c>
      <c r="B160" s="56" t="s">
        <v>278</v>
      </c>
      <c r="C160" s="56" t="s">
        <v>279</v>
      </c>
      <c r="D160" s="56" t="s">
        <v>219</v>
      </c>
      <c r="E160" s="56" t="s">
        <v>1958</v>
      </c>
      <c r="F160" s="56" t="s">
        <v>1959</v>
      </c>
      <c r="G160" s="56" t="s">
        <v>222</v>
      </c>
      <c r="H160" s="56" t="s">
        <v>1960</v>
      </c>
      <c r="I160" s="142"/>
      <c r="J160" s="56"/>
      <c r="K160" s="142" t="s">
        <v>1961</v>
      </c>
      <c r="L160" s="142"/>
      <c r="M160" s="143" t="s">
        <v>186</v>
      </c>
      <c r="N160" s="143" t="s">
        <v>1366</v>
      </c>
      <c r="O160" s="143" t="s">
        <v>1367</v>
      </c>
      <c r="P160" s="34"/>
      <c r="Q160" s="144" t="s">
        <v>1812</v>
      </c>
      <c r="R160" s="142" t="s">
        <v>1962</v>
      </c>
      <c r="S160" s="54" t="s">
        <v>1963</v>
      </c>
      <c r="T160" s="54" t="s">
        <v>1964</v>
      </c>
      <c r="U160" s="54" t="s">
        <v>1965</v>
      </c>
      <c r="V160" s="54" t="s">
        <v>1966</v>
      </c>
      <c r="W160" s="141" t="s">
        <v>1967</v>
      </c>
      <c r="X160" s="51" t="s">
        <v>234</v>
      </c>
      <c r="Y160" s="19"/>
      <c r="AA160" s="140">
        <f>IF(OR(J160="Fail",ISBLANK(J160)),INDEX('Issue Code Table'!C:C,MATCH(N:N,'Issue Code Table'!A:A,0)),IF(M160="Critical",6,IF(M160="Significant",5,IF(M160="Moderate",3,2))))</f>
        <v>5</v>
      </c>
    </row>
    <row r="161" spans="1:27" ht="83.15" customHeight="1" x14ac:dyDescent="0.25">
      <c r="A161" s="79" t="s">
        <v>1968</v>
      </c>
      <c r="B161" s="56" t="s">
        <v>1969</v>
      </c>
      <c r="C161" s="56" t="s">
        <v>1970</v>
      </c>
      <c r="D161" s="56" t="s">
        <v>219</v>
      </c>
      <c r="E161" s="56" t="s">
        <v>1971</v>
      </c>
      <c r="F161" s="56" t="s">
        <v>1972</v>
      </c>
      <c r="G161" s="56" t="s">
        <v>222</v>
      </c>
      <c r="H161" s="56" t="s">
        <v>1973</v>
      </c>
      <c r="I161" s="142"/>
      <c r="J161" s="56"/>
      <c r="K161" s="142" t="s">
        <v>1974</v>
      </c>
      <c r="L161" s="142"/>
      <c r="M161" s="143" t="s">
        <v>284</v>
      </c>
      <c r="N161" s="143" t="s">
        <v>966</v>
      </c>
      <c r="O161" s="143" t="s">
        <v>967</v>
      </c>
      <c r="P161" s="34"/>
      <c r="Q161" s="144" t="s">
        <v>1812</v>
      </c>
      <c r="R161" s="142" t="s">
        <v>1975</v>
      </c>
      <c r="S161" s="54" t="s">
        <v>1976</v>
      </c>
      <c r="T161" s="54" t="s">
        <v>1977</v>
      </c>
      <c r="U161" s="54" t="s">
        <v>930</v>
      </c>
      <c r="V161" s="54" t="s">
        <v>1978</v>
      </c>
      <c r="W161" s="141" t="s">
        <v>1979</v>
      </c>
      <c r="X161" s="51"/>
      <c r="Y161" s="19"/>
      <c r="AA161" s="140">
        <f>IF(OR(J161="Fail",ISBLANK(J161)),INDEX('Issue Code Table'!C:C,MATCH(N:N,'Issue Code Table'!A:A,0)),IF(M161="Critical",6,IF(M161="Significant",5,IF(M161="Moderate",3,2))))</f>
        <v>4</v>
      </c>
    </row>
    <row r="162" spans="1:27" ht="83.15" customHeight="1" x14ac:dyDescent="0.25">
      <c r="A162" s="79" t="s">
        <v>1980</v>
      </c>
      <c r="B162" s="56" t="s">
        <v>1981</v>
      </c>
      <c r="C162" s="56" t="s">
        <v>1982</v>
      </c>
      <c r="D162" s="56" t="s">
        <v>219</v>
      </c>
      <c r="E162" s="56" t="s">
        <v>1983</v>
      </c>
      <c r="F162" s="56" t="s">
        <v>1984</v>
      </c>
      <c r="G162" s="56" t="s">
        <v>222</v>
      </c>
      <c r="H162" s="56" t="s">
        <v>1985</v>
      </c>
      <c r="I162" s="142"/>
      <c r="J162" s="56"/>
      <c r="K162" s="142" t="s">
        <v>1986</v>
      </c>
      <c r="L162" s="142"/>
      <c r="M162" s="143" t="s">
        <v>284</v>
      </c>
      <c r="N162" s="143" t="s">
        <v>966</v>
      </c>
      <c r="O162" s="143" t="s">
        <v>967</v>
      </c>
      <c r="P162" s="34"/>
      <c r="Q162" s="144" t="s">
        <v>1812</v>
      </c>
      <c r="R162" s="142" t="s">
        <v>1987</v>
      </c>
      <c r="S162" s="54" t="s">
        <v>1988</v>
      </c>
      <c r="T162" s="54" t="s">
        <v>1989</v>
      </c>
      <c r="U162" s="54" t="s">
        <v>1990</v>
      </c>
      <c r="V162" s="54" t="s">
        <v>1991</v>
      </c>
      <c r="W162" s="141" t="s">
        <v>1992</v>
      </c>
      <c r="X162" s="51"/>
      <c r="Y162" s="19"/>
      <c r="AA162" s="140">
        <f>IF(OR(J162="Fail",ISBLANK(J162)),INDEX('Issue Code Table'!C:C,MATCH(N:N,'Issue Code Table'!A:A,0)),IF(M162="Critical",6,IF(M162="Significant",5,IF(M162="Moderate",3,2))))</f>
        <v>4</v>
      </c>
    </row>
    <row r="163" spans="1:27" ht="83.15" customHeight="1" x14ac:dyDescent="0.25">
      <c r="A163" s="79" t="s">
        <v>1993</v>
      </c>
      <c r="B163" s="56" t="s">
        <v>855</v>
      </c>
      <c r="C163" s="56" t="s">
        <v>856</v>
      </c>
      <c r="D163" s="56" t="s">
        <v>219</v>
      </c>
      <c r="E163" s="56" t="s">
        <v>1994</v>
      </c>
      <c r="F163" s="56" t="s">
        <v>1995</v>
      </c>
      <c r="G163" s="56" t="s">
        <v>222</v>
      </c>
      <c r="H163" s="56" t="s">
        <v>1996</v>
      </c>
      <c r="I163" s="142"/>
      <c r="J163" s="56"/>
      <c r="K163" s="142" t="s">
        <v>1997</v>
      </c>
      <c r="L163" s="142"/>
      <c r="M163" s="143" t="s">
        <v>284</v>
      </c>
      <c r="N163" s="143" t="s">
        <v>966</v>
      </c>
      <c r="O163" s="143" t="s">
        <v>967</v>
      </c>
      <c r="P163" s="34"/>
      <c r="Q163" s="144" t="s">
        <v>1812</v>
      </c>
      <c r="R163" s="142" t="s">
        <v>1998</v>
      </c>
      <c r="S163" s="54" t="s">
        <v>1999</v>
      </c>
      <c r="T163" s="54" t="s">
        <v>2000</v>
      </c>
      <c r="U163" s="54" t="s">
        <v>2001</v>
      </c>
      <c r="V163" s="54" t="s">
        <v>2002</v>
      </c>
      <c r="W163" s="141" t="s">
        <v>2003</v>
      </c>
      <c r="X163" s="51"/>
      <c r="Y163" s="19"/>
      <c r="AA163" s="140">
        <f>IF(OR(J163="Fail",ISBLANK(J163)),INDEX('Issue Code Table'!C:C,MATCH(N:N,'Issue Code Table'!A:A,0)),IF(M163="Critical",6,IF(M163="Significant",5,IF(M163="Moderate",3,2))))</f>
        <v>4</v>
      </c>
    </row>
    <row r="164" spans="1:27" ht="83.15" customHeight="1" x14ac:dyDescent="0.25">
      <c r="A164" s="79" t="s">
        <v>2004</v>
      </c>
      <c r="B164" s="56" t="s">
        <v>855</v>
      </c>
      <c r="C164" s="56" t="s">
        <v>856</v>
      </c>
      <c r="D164" s="56" t="s">
        <v>219</v>
      </c>
      <c r="E164" s="56" t="s">
        <v>2005</v>
      </c>
      <c r="F164" s="56" t="s">
        <v>2006</v>
      </c>
      <c r="G164" s="56" t="s">
        <v>222</v>
      </c>
      <c r="H164" s="56" t="s">
        <v>2007</v>
      </c>
      <c r="I164" s="142"/>
      <c r="J164" s="56"/>
      <c r="K164" s="142" t="s">
        <v>2008</v>
      </c>
      <c r="L164" s="142"/>
      <c r="M164" s="143" t="s">
        <v>186</v>
      </c>
      <c r="N164" s="143" t="s">
        <v>1366</v>
      </c>
      <c r="O164" s="143" t="s">
        <v>1367</v>
      </c>
      <c r="P164" s="34"/>
      <c r="Q164" s="144" t="s">
        <v>1812</v>
      </c>
      <c r="R164" s="142" t="s">
        <v>2009</v>
      </c>
      <c r="S164" s="54" t="s">
        <v>2010</v>
      </c>
      <c r="T164" s="54" t="s">
        <v>2011</v>
      </c>
      <c r="U164" s="54" t="s">
        <v>2012</v>
      </c>
      <c r="V164" s="54" t="s">
        <v>2013</v>
      </c>
      <c r="W164" s="141" t="s">
        <v>2014</v>
      </c>
      <c r="X164" s="51" t="s">
        <v>234</v>
      </c>
      <c r="Y164" s="19"/>
      <c r="AA164" s="140">
        <f>IF(OR(J164="Fail",ISBLANK(J164)),INDEX('Issue Code Table'!C:C,MATCH(N:N,'Issue Code Table'!A:A,0)),IF(M164="Critical",6,IF(M164="Significant",5,IF(M164="Moderate",3,2))))</f>
        <v>5</v>
      </c>
    </row>
    <row r="165" spans="1:27" ht="83.15" customHeight="1" x14ac:dyDescent="0.25">
      <c r="A165" s="79" t="s">
        <v>2015</v>
      </c>
      <c r="B165" s="56" t="s">
        <v>191</v>
      </c>
      <c r="C165" s="56" t="s">
        <v>192</v>
      </c>
      <c r="D165" s="56" t="s">
        <v>219</v>
      </c>
      <c r="E165" s="56" t="s">
        <v>2016</v>
      </c>
      <c r="F165" s="56" t="s">
        <v>2017</v>
      </c>
      <c r="G165" s="56" t="s">
        <v>222</v>
      </c>
      <c r="H165" s="56" t="s">
        <v>2018</v>
      </c>
      <c r="I165" s="142"/>
      <c r="J165" s="56"/>
      <c r="K165" s="142" t="s">
        <v>2019</v>
      </c>
      <c r="L165" s="142"/>
      <c r="M165" s="149" t="s">
        <v>186</v>
      </c>
      <c r="N165" s="143" t="s">
        <v>911</v>
      </c>
      <c r="O165" s="143" t="s">
        <v>912</v>
      </c>
      <c r="P165" s="34"/>
      <c r="Q165" s="144" t="s">
        <v>1812</v>
      </c>
      <c r="R165" s="142" t="s">
        <v>2020</v>
      </c>
      <c r="S165" s="54" t="s">
        <v>2021</v>
      </c>
      <c r="T165" s="54" t="s">
        <v>2022</v>
      </c>
      <c r="U165" s="54" t="s">
        <v>2023</v>
      </c>
      <c r="V165" s="54" t="s">
        <v>2024</v>
      </c>
      <c r="W165" s="141" t="s">
        <v>2025</v>
      </c>
      <c r="X165" s="51" t="s">
        <v>234</v>
      </c>
      <c r="Y165" s="19"/>
      <c r="AA165" s="140">
        <f>IF(OR(J165="Fail",ISBLANK(J165)),INDEX('Issue Code Table'!C:C,MATCH(N:N,'Issue Code Table'!A:A,0)),IF(M165="Critical",6,IF(M165="Significant",5,IF(M165="Moderate",3,2))))</f>
        <v>6</v>
      </c>
    </row>
    <row r="166" spans="1:27" ht="83.15" customHeight="1" x14ac:dyDescent="0.25">
      <c r="A166" s="79" t="s">
        <v>2026</v>
      </c>
      <c r="B166" s="56" t="s">
        <v>278</v>
      </c>
      <c r="C166" s="56" t="s">
        <v>279</v>
      </c>
      <c r="D166" s="56" t="s">
        <v>219</v>
      </c>
      <c r="E166" s="56" t="s">
        <v>2027</v>
      </c>
      <c r="F166" s="56" t="s">
        <v>2028</v>
      </c>
      <c r="G166" s="56" t="s">
        <v>222</v>
      </c>
      <c r="H166" s="56" t="s">
        <v>2029</v>
      </c>
      <c r="I166" s="142"/>
      <c r="J166" s="56"/>
      <c r="K166" s="142" t="s">
        <v>2030</v>
      </c>
      <c r="L166" s="142"/>
      <c r="M166" s="143" t="s">
        <v>284</v>
      </c>
      <c r="N166" s="143" t="s">
        <v>966</v>
      </c>
      <c r="O166" s="143" t="s">
        <v>967</v>
      </c>
      <c r="P166" s="34"/>
      <c r="Q166" s="144" t="s">
        <v>1812</v>
      </c>
      <c r="R166" s="142" t="s">
        <v>2031</v>
      </c>
      <c r="S166" s="54" t="s">
        <v>2032</v>
      </c>
      <c r="T166" s="54" t="s">
        <v>2033</v>
      </c>
      <c r="U166" s="54" t="s">
        <v>930</v>
      </c>
      <c r="V166" s="54" t="s">
        <v>2034</v>
      </c>
      <c r="W166" s="141" t="s">
        <v>2035</v>
      </c>
      <c r="X166" s="51"/>
      <c r="Y166" s="19"/>
      <c r="AA166" s="140">
        <f>IF(OR(J166="Fail",ISBLANK(J166)),INDEX('Issue Code Table'!C:C,MATCH(N:N,'Issue Code Table'!A:A,0)),IF(M166="Critical",6,IF(M166="Significant",5,IF(M166="Moderate",3,2))))</f>
        <v>4</v>
      </c>
    </row>
    <row r="167" spans="1:27" ht="83.15" customHeight="1" x14ac:dyDescent="0.25">
      <c r="A167" s="79" t="s">
        <v>2036</v>
      </c>
      <c r="B167" s="56" t="s">
        <v>278</v>
      </c>
      <c r="C167" s="56" t="s">
        <v>279</v>
      </c>
      <c r="D167" s="56" t="s">
        <v>219</v>
      </c>
      <c r="E167" s="56" t="s">
        <v>2037</v>
      </c>
      <c r="F167" s="56" t="s">
        <v>2038</v>
      </c>
      <c r="G167" s="56" t="s">
        <v>222</v>
      </c>
      <c r="H167" s="56" t="s">
        <v>2039</v>
      </c>
      <c r="I167" s="142"/>
      <c r="J167" s="56"/>
      <c r="K167" s="142" t="s">
        <v>2040</v>
      </c>
      <c r="L167" s="142"/>
      <c r="M167" s="143" t="s">
        <v>284</v>
      </c>
      <c r="N167" s="143" t="s">
        <v>966</v>
      </c>
      <c r="O167" s="143" t="s">
        <v>967</v>
      </c>
      <c r="P167" s="34"/>
      <c r="Q167" s="144" t="s">
        <v>1812</v>
      </c>
      <c r="R167" s="142" t="s">
        <v>2041</v>
      </c>
      <c r="S167" s="54" t="s">
        <v>2042</v>
      </c>
      <c r="T167" s="54" t="s">
        <v>2043</v>
      </c>
      <c r="U167" s="54" t="s">
        <v>2044</v>
      </c>
      <c r="V167" s="54" t="s">
        <v>2045</v>
      </c>
      <c r="W167" s="141" t="s">
        <v>2046</v>
      </c>
      <c r="X167" s="51"/>
      <c r="Y167" s="19"/>
      <c r="AA167" s="140">
        <f>IF(OR(J167="Fail",ISBLANK(J167)),INDEX('Issue Code Table'!C:C,MATCH(N:N,'Issue Code Table'!A:A,0)),IF(M167="Critical",6,IF(M167="Significant",5,IF(M167="Moderate",3,2))))</f>
        <v>4</v>
      </c>
    </row>
    <row r="168" spans="1:27" ht="83.15" customHeight="1" x14ac:dyDescent="0.25">
      <c r="A168" s="79" t="s">
        <v>2047</v>
      </c>
      <c r="B168" s="56" t="s">
        <v>278</v>
      </c>
      <c r="C168" s="56" t="s">
        <v>279</v>
      </c>
      <c r="D168" s="56" t="s">
        <v>219</v>
      </c>
      <c r="E168" s="56" t="s">
        <v>2048</v>
      </c>
      <c r="F168" s="56" t="s">
        <v>2049</v>
      </c>
      <c r="G168" s="56" t="s">
        <v>222</v>
      </c>
      <c r="H168" s="56" t="s">
        <v>2050</v>
      </c>
      <c r="I168" s="142"/>
      <c r="J168" s="56"/>
      <c r="K168" s="142" t="s">
        <v>2051</v>
      </c>
      <c r="L168" s="142"/>
      <c r="M168" s="143" t="s">
        <v>284</v>
      </c>
      <c r="N168" s="143" t="s">
        <v>966</v>
      </c>
      <c r="O168" s="143" t="s">
        <v>967</v>
      </c>
      <c r="P168" s="34"/>
      <c r="Q168" s="144" t="s">
        <v>1812</v>
      </c>
      <c r="R168" s="142" t="s">
        <v>2052</v>
      </c>
      <c r="S168" s="54" t="s">
        <v>2053</v>
      </c>
      <c r="T168" s="54" t="s">
        <v>2054</v>
      </c>
      <c r="U168" s="54" t="s">
        <v>930</v>
      </c>
      <c r="V168" s="54" t="s">
        <v>2055</v>
      </c>
      <c r="W168" s="141" t="s">
        <v>2056</v>
      </c>
      <c r="X168" s="51"/>
      <c r="Y168" s="19"/>
      <c r="AA168" s="140">
        <f>IF(OR(J168="Fail",ISBLANK(J168)),INDEX('Issue Code Table'!C:C,MATCH(N:N,'Issue Code Table'!A:A,0)),IF(M168="Critical",6,IF(M168="Significant",5,IF(M168="Moderate",3,2))))</f>
        <v>4</v>
      </c>
    </row>
    <row r="169" spans="1:27" ht="83.15" customHeight="1" x14ac:dyDescent="0.25">
      <c r="A169" s="79" t="s">
        <v>2057</v>
      </c>
      <c r="B169" s="56" t="s">
        <v>1074</v>
      </c>
      <c r="C169" s="56" t="s">
        <v>1075</v>
      </c>
      <c r="D169" s="56" t="s">
        <v>219</v>
      </c>
      <c r="E169" s="56" t="s">
        <v>2058</v>
      </c>
      <c r="F169" s="56" t="s">
        <v>2059</v>
      </c>
      <c r="G169" s="56" t="s">
        <v>222</v>
      </c>
      <c r="H169" s="56" t="s">
        <v>2060</v>
      </c>
      <c r="I169" s="142"/>
      <c r="J169" s="56"/>
      <c r="K169" s="142" t="s">
        <v>2061</v>
      </c>
      <c r="L169" s="142"/>
      <c r="M169" s="149" t="s">
        <v>186</v>
      </c>
      <c r="N169" s="145" t="s">
        <v>1366</v>
      </c>
      <c r="O169" s="143" t="s">
        <v>1367</v>
      </c>
      <c r="P169" s="34"/>
      <c r="Q169" s="144" t="s">
        <v>1812</v>
      </c>
      <c r="R169" s="142" t="s">
        <v>2062</v>
      </c>
      <c r="S169" s="54" t="s">
        <v>2063</v>
      </c>
      <c r="T169" s="54" t="s">
        <v>2064</v>
      </c>
      <c r="U169" s="54" t="s">
        <v>2065</v>
      </c>
      <c r="V169" s="54" t="s">
        <v>2066</v>
      </c>
      <c r="W169" s="141" t="s">
        <v>2067</v>
      </c>
      <c r="X169" s="51" t="s">
        <v>234</v>
      </c>
      <c r="Y169" s="19"/>
      <c r="AA169" s="140">
        <f>IF(OR(J169="Fail",ISBLANK(J169)),INDEX('Issue Code Table'!C:C,MATCH(N:N,'Issue Code Table'!A:A,0)),IF(M169="Critical",6,IF(M169="Significant",5,IF(M169="Moderate",3,2))))</f>
        <v>5</v>
      </c>
    </row>
    <row r="170" spans="1:27" ht="83.15" customHeight="1" x14ac:dyDescent="0.25">
      <c r="A170" s="79" t="s">
        <v>2068</v>
      </c>
      <c r="B170" s="56" t="s">
        <v>278</v>
      </c>
      <c r="C170" s="56" t="s">
        <v>279</v>
      </c>
      <c r="D170" s="56" t="s">
        <v>219</v>
      </c>
      <c r="E170" s="56" t="s">
        <v>2069</v>
      </c>
      <c r="F170" s="56" t="s">
        <v>2070</v>
      </c>
      <c r="G170" s="56" t="s">
        <v>222</v>
      </c>
      <c r="H170" s="56" t="s">
        <v>2071</v>
      </c>
      <c r="I170" s="142"/>
      <c r="J170" s="56"/>
      <c r="K170" s="142" t="s">
        <v>2072</v>
      </c>
      <c r="L170" s="142"/>
      <c r="M170" s="143" t="s">
        <v>284</v>
      </c>
      <c r="N170" s="143" t="s">
        <v>966</v>
      </c>
      <c r="O170" s="143" t="s">
        <v>967</v>
      </c>
      <c r="P170" s="34"/>
      <c r="Q170" s="144" t="s">
        <v>1812</v>
      </c>
      <c r="R170" s="142" t="s">
        <v>2073</v>
      </c>
      <c r="S170" s="54" t="s">
        <v>2074</v>
      </c>
      <c r="T170" s="54" t="s">
        <v>2075</v>
      </c>
      <c r="U170" s="54" t="s">
        <v>2076</v>
      </c>
      <c r="V170" s="54" t="s">
        <v>2077</v>
      </c>
      <c r="W170" s="141" t="s">
        <v>2078</v>
      </c>
      <c r="X170" s="51"/>
      <c r="Y170" s="19"/>
      <c r="AA170" s="140">
        <f>IF(OR(J170="Fail",ISBLANK(J170)),INDEX('Issue Code Table'!C:C,MATCH(N:N,'Issue Code Table'!A:A,0)),IF(M170="Critical",6,IF(M170="Significant",5,IF(M170="Moderate",3,2))))</f>
        <v>4</v>
      </c>
    </row>
    <row r="171" spans="1:27" ht="83.15" customHeight="1" x14ac:dyDescent="0.25">
      <c r="A171" s="79" t="s">
        <v>2079</v>
      </c>
      <c r="B171" s="56" t="s">
        <v>179</v>
      </c>
      <c r="C171" s="56" t="s">
        <v>180</v>
      </c>
      <c r="D171" s="56" t="s">
        <v>219</v>
      </c>
      <c r="E171" s="56" t="s">
        <v>2080</v>
      </c>
      <c r="F171" s="56" t="s">
        <v>2081</v>
      </c>
      <c r="G171" s="56" t="s">
        <v>222</v>
      </c>
      <c r="H171" s="56" t="s">
        <v>2082</v>
      </c>
      <c r="I171" s="142"/>
      <c r="J171" s="56"/>
      <c r="K171" s="142" t="s">
        <v>2083</v>
      </c>
      <c r="L171" s="142"/>
      <c r="M171" s="143" t="s">
        <v>284</v>
      </c>
      <c r="N171" s="143" t="s">
        <v>966</v>
      </c>
      <c r="O171" s="143" t="s">
        <v>967</v>
      </c>
      <c r="P171" s="34"/>
      <c r="Q171" s="144" t="s">
        <v>1812</v>
      </c>
      <c r="R171" s="142" t="s">
        <v>2084</v>
      </c>
      <c r="S171" s="54" t="s">
        <v>2085</v>
      </c>
      <c r="T171" s="54" t="s">
        <v>2086</v>
      </c>
      <c r="U171" s="54" t="s">
        <v>930</v>
      </c>
      <c r="V171" s="54" t="s">
        <v>2087</v>
      </c>
      <c r="W171" s="141" t="s">
        <v>2088</v>
      </c>
      <c r="X171" s="51"/>
      <c r="Y171" s="19"/>
      <c r="AA171" s="140">
        <f>IF(OR(J171="Fail",ISBLANK(J171)),INDEX('Issue Code Table'!C:C,MATCH(N:N,'Issue Code Table'!A:A,0)),IF(M171="Critical",6,IF(M171="Significant",5,IF(M171="Moderate",3,2))))</f>
        <v>4</v>
      </c>
    </row>
    <row r="172" spans="1:27" ht="83.15" customHeight="1" x14ac:dyDescent="0.25">
      <c r="A172" s="79" t="s">
        <v>2089</v>
      </c>
      <c r="B172" s="56" t="s">
        <v>855</v>
      </c>
      <c r="C172" s="56" t="s">
        <v>856</v>
      </c>
      <c r="D172" s="56" t="s">
        <v>219</v>
      </c>
      <c r="E172" s="56" t="s">
        <v>2090</v>
      </c>
      <c r="F172" s="56" t="s">
        <v>2091</v>
      </c>
      <c r="G172" s="56" t="s">
        <v>222</v>
      </c>
      <c r="H172" s="56" t="s">
        <v>2092</v>
      </c>
      <c r="I172" s="142"/>
      <c r="J172" s="56"/>
      <c r="K172" s="142" t="s">
        <v>2093</v>
      </c>
      <c r="L172" s="142"/>
      <c r="M172" s="149" t="s">
        <v>186</v>
      </c>
      <c r="N172" s="143" t="s">
        <v>911</v>
      </c>
      <c r="O172" s="143" t="s">
        <v>912</v>
      </c>
      <c r="P172" s="34"/>
      <c r="Q172" s="144" t="s">
        <v>1812</v>
      </c>
      <c r="R172" s="142" t="s">
        <v>2094</v>
      </c>
      <c r="S172" s="54" t="s">
        <v>2095</v>
      </c>
      <c r="T172" s="54" t="s">
        <v>2096</v>
      </c>
      <c r="U172" s="54" t="s">
        <v>2097</v>
      </c>
      <c r="V172" s="54" t="s">
        <v>2098</v>
      </c>
      <c r="W172" s="141" t="s">
        <v>2099</v>
      </c>
      <c r="X172" s="51" t="s">
        <v>234</v>
      </c>
      <c r="Y172" s="19"/>
      <c r="AA172" s="140">
        <f>IF(OR(J172="Fail",ISBLANK(J172)),INDEX('Issue Code Table'!C:C,MATCH(N:N,'Issue Code Table'!A:A,0)),IF(M172="Critical",6,IF(M172="Significant",5,IF(M172="Moderate",3,2))))</f>
        <v>6</v>
      </c>
    </row>
    <row r="173" spans="1:27" ht="83.15" customHeight="1" x14ac:dyDescent="0.25">
      <c r="A173" s="79" t="s">
        <v>2100</v>
      </c>
      <c r="B173" s="56" t="s">
        <v>855</v>
      </c>
      <c r="C173" s="56" t="s">
        <v>856</v>
      </c>
      <c r="D173" s="56" t="s">
        <v>219</v>
      </c>
      <c r="E173" s="56" t="s">
        <v>2101</v>
      </c>
      <c r="F173" s="56" t="s">
        <v>2102</v>
      </c>
      <c r="G173" s="56" t="s">
        <v>222</v>
      </c>
      <c r="H173" s="56" t="s">
        <v>2103</v>
      </c>
      <c r="I173" s="142"/>
      <c r="J173" s="56"/>
      <c r="K173" s="142" t="s">
        <v>2104</v>
      </c>
      <c r="L173" s="142"/>
      <c r="M173" s="149" t="s">
        <v>284</v>
      </c>
      <c r="N173" s="147" t="s">
        <v>966</v>
      </c>
      <c r="O173" s="148" t="str">
        <f>CONCATENATE(N173,": ",VLOOKUP(N173,'Issue Code Table'!$A$2:$C$418,2,0))</f>
        <v>HAC61: User rights and permissions are not adequately configured</v>
      </c>
      <c r="P173" s="34"/>
      <c r="Q173" s="144" t="s">
        <v>1812</v>
      </c>
      <c r="R173" s="142" t="s">
        <v>2105</v>
      </c>
      <c r="S173" s="54" t="s">
        <v>2106</v>
      </c>
      <c r="T173" s="54" t="s">
        <v>2107</v>
      </c>
      <c r="U173" s="54" t="s">
        <v>2108</v>
      </c>
      <c r="V173" s="54" t="s">
        <v>2109</v>
      </c>
      <c r="W173" s="141" t="s">
        <v>2110</v>
      </c>
      <c r="X173" s="51"/>
      <c r="Y173" s="19"/>
      <c r="AA173" s="140">
        <f>IF(OR(J173="Fail",ISBLANK(J173)),INDEX('Issue Code Table'!C:C,MATCH(N:N,'Issue Code Table'!A:A,0)),IF(M173="Critical",6,IF(M173="Significant",5,IF(M173="Moderate",3,2))))</f>
        <v>4</v>
      </c>
    </row>
    <row r="174" spans="1:27" ht="83.15" customHeight="1" x14ac:dyDescent="0.25">
      <c r="A174" s="79" t="s">
        <v>2111</v>
      </c>
      <c r="B174" s="56" t="s">
        <v>855</v>
      </c>
      <c r="C174" s="56" t="s">
        <v>856</v>
      </c>
      <c r="D174" s="56" t="s">
        <v>219</v>
      </c>
      <c r="E174" s="56" t="s">
        <v>2112</v>
      </c>
      <c r="F174" s="56" t="s">
        <v>2113</v>
      </c>
      <c r="G174" s="56" t="s">
        <v>222</v>
      </c>
      <c r="H174" s="56" t="s">
        <v>2114</v>
      </c>
      <c r="I174" s="142"/>
      <c r="J174" s="56"/>
      <c r="K174" s="142" t="s">
        <v>2115</v>
      </c>
      <c r="L174" s="142"/>
      <c r="M174" s="149" t="s">
        <v>284</v>
      </c>
      <c r="N174" s="147" t="s">
        <v>966</v>
      </c>
      <c r="O174" s="148" t="str">
        <f>CONCATENATE(N174,": ",VLOOKUP(N174,'Issue Code Table'!$A$2:$C$418,2,0))</f>
        <v>HAC61: User rights and permissions are not adequately configured</v>
      </c>
      <c r="P174" s="34"/>
      <c r="Q174" s="144" t="s">
        <v>1812</v>
      </c>
      <c r="R174" s="142" t="s">
        <v>2116</v>
      </c>
      <c r="S174" s="54" t="s">
        <v>2117</v>
      </c>
      <c r="T174" s="54" t="s">
        <v>2118</v>
      </c>
      <c r="U174" s="54" t="s">
        <v>2119</v>
      </c>
      <c r="V174" s="54" t="s">
        <v>2120</v>
      </c>
      <c r="W174" s="141" t="s">
        <v>2121</v>
      </c>
      <c r="X174" s="51"/>
      <c r="Y174" s="19"/>
      <c r="AA174" s="140">
        <f>IF(OR(J174="Fail",ISBLANK(J174)),INDEX('Issue Code Table'!C:C,MATCH(N:N,'Issue Code Table'!A:A,0)),IF(M174="Critical",6,IF(M174="Significant",5,IF(M174="Moderate",3,2))))</f>
        <v>4</v>
      </c>
    </row>
    <row r="175" spans="1:27" ht="83.15" customHeight="1" x14ac:dyDescent="0.25">
      <c r="A175" s="79" t="s">
        <v>2122</v>
      </c>
      <c r="B175" s="56" t="s">
        <v>1883</v>
      </c>
      <c r="C175" s="56" t="s">
        <v>1884</v>
      </c>
      <c r="D175" s="56" t="s">
        <v>219</v>
      </c>
      <c r="E175" s="56" t="s">
        <v>2123</v>
      </c>
      <c r="F175" s="56" t="s">
        <v>2124</v>
      </c>
      <c r="G175" s="56" t="s">
        <v>222</v>
      </c>
      <c r="H175" s="56" t="s">
        <v>2125</v>
      </c>
      <c r="I175" s="142"/>
      <c r="J175" s="56"/>
      <c r="K175" s="142" t="s">
        <v>2126</v>
      </c>
      <c r="L175" s="142"/>
      <c r="M175" s="143" t="s">
        <v>284</v>
      </c>
      <c r="N175" s="143" t="s">
        <v>966</v>
      </c>
      <c r="O175" s="143" t="s">
        <v>967</v>
      </c>
      <c r="P175" s="34"/>
      <c r="Q175" s="144" t="s">
        <v>1812</v>
      </c>
      <c r="R175" s="142" t="s">
        <v>2127</v>
      </c>
      <c r="S175" s="54" t="s">
        <v>2128</v>
      </c>
      <c r="T175" s="54" t="s">
        <v>2129</v>
      </c>
      <c r="U175" s="54" t="s">
        <v>2130</v>
      </c>
      <c r="V175" s="54" t="s">
        <v>2131</v>
      </c>
      <c r="W175" s="141" t="s">
        <v>2132</v>
      </c>
      <c r="X175" s="51"/>
      <c r="Y175" s="19"/>
      <c r="AA175" s="140">
        <f>IF(OR(J175="Fail",ISBLANK(J175)),INDEX('Issue Code Table'!C:C,MATCH(N:N,'Issue Code Table'!A:A,0)),IF(M175="Critical",6,IF(M175="Significant",5,IF(M175="Moderate",3,2))))</f>
        <v>4</v>
      </c>
    </row>
    <row r="176" spans="1:27" ht="83.15" customHeight="1" x14ac:dyDescent="0.25">
      <c r="A176" s="79" t="s">
        <v>2133</v>
      </c>
      <c r="B176" s="56" t="s">
        <v>179</v>
      </c>
      <c r="C176" s="56" t="s">
        <v>180</v>
      </c>
      <c r="D176" s="56" t="s">
        <v>219</v>
      </c>
      <c r="E176" s="56" t="s">
        <v>2134</v>
      </c>
      <c r="F176" s="56" t="s">
        <v>2135</v>
      </c>
      <c r="G176" s="56" t="s">
        <v>222</v>
      </c>
      <c r="H176" s="56" t="s">
        <v>2136</v>
      </c>
      <c r="I176" s="142"/>
      <c r="J176" s="56"/>
      <c r="K176" s="142" t="s">
        <v>2137</v>
      </c>
      <c r="L176" s="142"/>
      <c r="M176" s="143" t="s">
        <v>284</v>
      </c>
      <c r="N176" s="143" t="s">
        <v>966</v>
      </c>
      <c r="O176" s="143" t="s">
        <v>967</v>
      </c>
      <c r="P176" s="34"/>
      <c r="Q176" s="144" t="s">
        <v>1812</v>
      </c>
      <c r="R176" s="142" t="s">
        <v>2138</v>
      </c>
      <c r="S176" s="54" t="s">
        <v>2139</v>
      </c>
      <c r="T176" s="54" t="s">
        <v>2140</v>
      </c>
      <c r="U176" s="54" t="s">
        <v>930</v>
      </c>
      <c r="V176" s="54" t="s">
        <v>2141</v>
      </c>
      <c r="W176" s="141" t="s">
        <v>2142</v>
      </c>
      <c r="X176" s="51"/>
      <c r="Y176" s="19"/>
      <c r="AA176" s="140">
        <f>IF(OR(J176="Fail",ISBLANK(J176)),INDEX('Issue Code Table'!C:C,MATCH(N:N,'Issue Code Table'!A:A,0)),IF(M176="Critical",6,IF(M176="Significant",5,IF(M176="Moderate",3,2))))</f>
        <v>4</v>
      </c>
    </row>
    <row r="177" spans="1:27" ht="83.15" customHeight="1" x14ac:dyDescent="0.25">
      <c r="A177" s="79" t="s">
        <v>2143</v>
      </c>
      <c r="B177" s="56" t="s">
        <v>855</v>
      </c>
      <c r="C177" s="56" t="s">
        <v>856</v>
      </c>
      <c r="D177" s="56" t="s">
        <v>219</v>
      </c>
      <c r="E177" s="56" t="s">
        <v>2144</v>
      </c>
      <c r="F177" s="56" t="s">
        <v>2145</v>
      </c>
      <c r="G177" s="56" t="s">
        <v>222</v>
      </c>
      <c r="H177" s="56" t="s">
        <v>2146</v>
      </c>
      <c r="I177" s="142"/>
      <c r="J177" s="56"/>
      <c r="K177" s="142" t="s">
        <v>2147</v>
      </c>
      <c r="L177" s="142"/>
      <c r="M177" s="149" t="s">
        <v>186</v>
      </c>
      <c r="N177" s="145" t="s">
        <v>1366</v>
      </c>
      <c r="O177" s="143" t="s">
        <v>1367</v>
      </c>
      <c r="P177" s="34"/>
      <c r="Q177" s="144" t="s">
        <v>1812</v>
      </c>
      <c r="R177" s="142" t="s">
        <v>2148</v>
      </c>
      <c r="S177" s="54" t="s">
        <v>2149</v>
      </c>
      <c r="T177" s="54" t="s">
        <v>2150</v>
      </c>
      <c r="U177" s="54" t="s">
        <v>2151</v>
      </c>
      <c r="V177" s="54" t="s">
        <v>2152</v>
      </c>
      <c r="W177" s="139" t="s">
        <v>2153</v>
      </c>
      <c r="X177" s="51" t="s">
        <v>234</v>
      </c>
      <c r="Y177" s="19"/>
      <c r="AA177" s="140">
        <f>IF(OR(J177="Fail",ISBLANK(J177)),INDEX('Issue Code Table'!C:C,MATCH(N:N,'Issue Code Table'!A:A,0)),IF(M177="Critical",6,IF(M177="Significant",5,IF(M177="Moderate",3,2))))</f>
        <v>5</v>
      </c>
    </row>
    <row r="178" spans="1:27" ht="83.15" customHeight="1" x14ac:dyDescent="0.25">
      <c r="A178" s="79" t="s">
        <v>2154</v>
      </c>
      <c r="B178" s="56" t="s">
        <v>278</v>
      </c>
      <c r="C178" s="56" t="s">
        <v>279</v>
      </c>
      <c r="D178" s="56" t="s">
        <v>219</v>
      </c>
      <c r="E178" s="56" t="s">
        <v>2155</v>
      </c>
      <c r="F178" s="56" t="s">
        <v>2156</v>
      </c>
      <c r="G178" s="56" t="s">
        <v>222</v>
      </c>
      <c r="H178" s="56" t="s">
        <v>2157</v>
      </c>
      <c r="I178" s="142"/>
      <c r="J178" s="56"/>
      <c r="K178" s="142" t="s">
        <v>2158</v>
      </c>
      <c r="L178" s="142"/>
      <c r="M178" s="143" t="s">
        <v>284</v>
      </c>
      <c r="N178" s="143" t="s">
        <v>966</v>
      </c>
      <c r="O178" s="143" t="s">
        <v>967</v>
      </c>
      <c r="P178" s="34"/>
      <c r="Q178" s="144" t="s">
        <v>1812</v>
      </c>
      <c r="R178" s="142" t="s">
        <v>2159</v>
      </c>
      <c r="S178" s="54" t="s">
        <v>2160</v>
      </c>
      <c r="T178" s="54" t="s">
        <v>2161</v>
      </c>
      <c r="U178" s="54" t="s">
        <v>930</v>
      </c>
      <c r="V178" s="54" t="s">
        <v>2162</v>
      </c>
      <c r="W178" s="141" t="s">
        <v>2163</v>
      </c>
      <c r="X178" s="51"/>
      <c r="Y178" s="19"/>
      <c r="AA178" s="140">
        <f>IF(OR(J178="Fail",ISBLANK(J178)),INDEX('Issue Code Table'!C:C,MATCH(N:N,'Issue Code Table'!A:A,0)),IF(M178="Critical",6,IF(M178="Significant",5,IF(M178="Moderate",3,2))))</f>
        <v>4</v>
      </c>
    </row>
    <row r="179" spans="1:27" ht="83.15" customHeight="1" x14ac:dyDescent="0.25">
      <c r="A179" s="79" t="s">
        <v>2164</v>
      </c>
      <c r="B179" s="56" t="s">
        <v>278</v>
      </c>
      <c r="C179" s="56" t="s">
        <v>279</v>
      </c>
      <c r="D179" s="56" t="s">
        <v>219</v>
      </c>
      <c r="E179" s="56" t="s">
        <v>2165</v>
      </c>
      <c r="F179" s="56" t="s">
        <v>2166</v>
      </c>
      <c r="G179" s="56" t="s">
        <v>222</v>
      </c>
      <c r="H179" s="56" t="s">
        <v>2167</v>
      </c>
      <c r="I179" s="142"/>
      <c r="J179" s="56"/>
      <c r="K179" s="142" t="s">
        <v>2168</v>
      </c>
      <c r="L179" s="142"/>
      <c r="M179" s="143" t="s">
        <v>284</v>
      </c>
      <c r="N179" s="143" t="s">
        <v>966</v>
      </c>
      <c r="O179" s="143" t="s">
        <v>967</v>
      </c>
      <c r="P179" s="34"/>
      <c r="Q179" s="144" t="s">
        <v>1812</v>
      </c>
      <c r="R179" s="142" t="s">
        <v>2169</v>
      </c>
      <c r="S179" s="54" t="s">
        <v>2166</v>
      </c>
      <c r="T179" s="54" t="s">
        <v>2170</v>
      </c>
      <c r="U179" s="54" t="s">
        <v>2171</v>
      </c>
      <c r="V179" s="54" t="s">
        <v>2172</v>
      </c>
      <c r="W179" s="139" t="s">
        <v>2173</v>
      </c>
      <c r="X179" s="51"/>
      <c r="Y179" s="19"/>
      <c r="AA179" s="140">
        <f>IF(OR(J179="Fail",ISBLANK(J179)),INDEX('Issue Code Table'!C:C,MATCH(N:N,'Issue Code Table'!A:A,0)),IF(M179="Critical",6,IF(M179="Significant",5,IF(M179="Moderate",3,2))))</f>
        <v>4</v>
      </c>
    </row>
    <row r="180" spans="1:27" ht="83.15" customHeight="1" x14ac:dyDescent="0.25">
      <c r="A180" s="79" t="s">
        <v>2174</v>
      </c>
      <c r="B180" s="56" t="s">
        <v>278</v>
      </c>
      <c r="C180" s="56" t="s">
        <v>279</v>
      </c>
      <c r="D180" s="56" t="s">
        <v>219</v>
      </c>
      <c r="E180" s="56" t="s">
        <v>2175</v>
      </c>
      <c r="F180" s="56" t="s">
        <v>2176</v>
      </c>
      <c r="G180" s="56" t="s">
        <v>222</v>
      </c>
      <c r="H180" s="56" t="s">
        <v>2177</v>
      </c>
      <c r="I180" s="142"/>
      <c r="J180" s="56"/>
      <c r="K180" s="142" t="s">
        <v>2178</v>
      </c>
      <c r="L180" s="142"/>
      <c r="M180" s="143" t="s">
        <v>284</v>
      </c>
      <c r="N180" s="143" t="s">
        <v>966</v>
      </c>
      <c r="O180" s="143" t="s">
        <v>967</v>
      </c>
      <c r="P180" s="34"/>
      <c r="Q180" s="144" t="s">
        <v>1812</v>
      </c>
      <c r="R180" s="142" t="s">
        <v>2179</v>
      </c>
      <c r="S180" s="54" t="s">
        <v>2180</v>
      </c>
      <c r="T180" s="54" t="s">
        <v>2181</v>
      </c>
      <c r="U180" s="54" t="s">
        <v>2182</v>
      </c>
      <c r="V180" s="54" t="s">
        <v>2183</v>
      </c>
      <c r="W180" s="139" t="s">
        <v>2184</v>
      </c>
      <c r="X180" s="51"/>
      <c r="Y180" s="19"/>
      <c r="AA180" s="140">
        <f>IF(OR(J180="Fail",ISBLANK(J180)),INDEX('Issue Code Table'!C:C,MATCH(N:N,'Issue Code Table'!A:A,0)),IF(M180="Critical",6,IF(M180="Significant",5,IF(M180="Moderate",3,2))))</f>
        <v>4</v>
      </c>
    </row>
    <row r="181" spans="1:27" ht="83.15" customHeight="1" x14ac:dyDescent="0.25">
      <c r="A181" s="79" t="s">
        <v>2185</v>
      </c>
      <c r="B181" s="56" t="s">
        <v>2186</v>
      </c>
      <c r="C181" s="56" t="s">
        <v>856</v>
      </c>
      <c r="D181" s="56" t="s">
        <v>219</v>
      </c>
      <c r="E181" s="56" t="s">
        <v>2187</v>
      </c>
      <c r="F181" s="56" t="s">
        <v>2188</v>
      </c>
      <c r="G181" s="56" t="s">
        <v>222</v>
      </c>
      <c r="H181" s="56" t="s">
        <v>2189</v>
      </c>
      <c r="I181" s="142"/>
      <c r="J181" s="56"/>
      <c r="K181" s="142" t="s">
        <v>2190</v>
      </c>
      <c r="L181" s="142"/>
      <c r="M181" s="149" t="s">
        <v>186</v>
      </c>
      <c r="N181" s="145" t="s">
        <v>1366</v>
      </c>
      <c r="O181" s="143" t="s">
        <v>1367</v>
      </c>
      <c r="P181" s="34"/>
      <c r="Q181" s="144" t="s">
        <v>1812</v>
      </c>
      <c r="R181" s="142" t="s">
        <v>2191</v>
      </c>
      <c r="S181" s="54" t="s">
        <v>2192</v>
      </c>
      <c r="T181" s="54" t="s">
        <v>2193</v>
      </c>
      <c r="U181" s="54" t="s">
        <v>930</v>
      </c>
      <c r="V181" s="54" t="s">
        <v>2194</v>
      </c>
      <c r="W181" s="141" t="s">
        <v>2195</v>
      </c>
      <c r="X181" s="51" t="s">
        <v>234</v>
      </c>
      <c r="Y181" s="19"/>
      <c r="AA181" s="140">
        <f>IF(OR(J181="Fail",ISBLANK(J181)),INDEX('Issue Code Table'!C:C,MATCH(N:N,'Issue Code Table'!A:A,0)),IF(M181="Critical",6,IF(M181="Significant",5,IF(M181="Moderate",3,2))))</f>
        <v>5</v>
      </c>
    </row>
    <row r="182" spans="1:27" ht="83.15" customHeight="1" x14ac:dyDescent="0.25">
      <c r="A182" s="79" t="s">
        <v>2196</v>
      </c>
      <c r="B182" s="56" t="s">
        <v>2186</v>
      </c>
      <c r="C182" s="56" t="s">
        <v>856</v>
      </c>
      <c r="D182" s="56" t="s">
        <v>219</v>
      </c>
      <c r="E182" s="56" t="s">
        <v>2197</v>
      </c>
      <c r="F182" s="56" t="s">
        <v>2198</v>
      </c>
      <c r="G182" s="56" t="s">
        <v>222</v>
      </c>
      <c r="H182" s="56" t="s">
        <v>2199</v>
      </c>
      <c r="I182" s="142"/>
      <c r="J182" s="56"/>
      <c r="K182" s="142" t="s">
        <v>2200</v>
      </c>
      <c r="L182" s="142"/>
      <c r="M182" s="143" t="s">
        <v>284</v>
      </c>
      <c r="N182" s="143" t="s">
        <v>966</v>
      </c>
      <c r="O182" s="143" t="s">
        <v>967</v>
      </c>
      <c r="P182" s="34"/>
      <c r="Q182" s="144" t="s">
        <v>1812</v>
      </c>
      <c r="R182" s="142" t="s">
        <v>2201</v>
      </c>
      <c r="S182" s="54" t="s">
        <v>2202</v>
      </c>
      <c r="T182" s="54" t="s">
        <v>2203</v>
      </c>
      <c r="U182" s="54" t="s">
        <v>2204</v>
      </c>
      <c r="V182" s="54" t="s">
        <v>2205</v>
      </c>
      <c r="W182" s="141" t="s">
        <v>2206</v>
      </c>
      <c r="X182" s="51"/>
      <c r="Y182" s="19"/>
      <c r="AA182" s="140">
        <f>IF(OR(J182="Fail",ISBLANK(J182)),INDEX('Issue Code Table'!C:C,MATCH(N:N,'Issue Code Table'!A:A,0)),IF(M182="Critical",6,IF(M182="Significant",5,IF(M182="Moderate",3,2))))</f>
        <v>4</v>
      </c>
    </row>
    <row r="183" spans="1:27" ht="83.15" customHeight="1" x14ac:dyDescent="0.25">
      <c r="A183" s="79" t="s">
        <v>2207</v>
      </c>
      <c r="B183" s="56" t="s">
        <v>1969</v>
      </c>
      <c r="C183" s="56" t="s">
        <v>1970</v>
      </c>
      <c r="D183" s="56" t="s">
        <v>219</v>
      </c>
      <c r="E183" s="56" t="s">
        <v>2208</v>
      </c>
      <c r="F183" s="56" t="s">
        <v>2209</v>
      </c>
      <c r="G183" s="56" t="s">
        <v>2210</v>
      </c>
      <c r="H183" s="56" t="s">
        <v>2211</v>
      </c>
      <c r="I183" s="142"/>
      <c r="J183" s="56"/>
      <c r="K183" s="142" t="s">
        <v>2212</v>
      </c>
      <c r="L183" s="142"/>
      <c r="M183" s="149" t="s">
        <v>284</v>
      </c>
      <c r="N183" s="147" t="s">
        <v>1107</v>
      </c>
      <c r="O183" s="148" t="str">
        <f>CONCATENATE(N183,": ",VLOOKUP(N183,'Issue Code Table'!$A$2:$C$418,2,0))</f>
        <v>HCM48: Low-risk operating system settings are not configured securely</v>
      </c>
      <c r="P183" s="34"/>
      <c r="Q183" s="144" t="s">
        <v>2213</v>
      </c>
      <c r="R183" s="142" t="s">
        <v>2214</v>
      </c>
      <c r="S183" s="54" t="s">
        <v>2215</v>
      </c>
      <c r="T183" s="54" t="s">
        <v>2216</v>
      </c>
      <c r="U183" s="54" t="s">
        <v>2217</v>
      </c>
      <c r="V183" s="54" t="s">
        <v>2218</v>
      </c>
      <c r="W183" s="139" t="s">
        <v>2219</v>
      </c>
      <c r="X183" s="51"/>
      <c r="Y183" s="19"/>
      <c r="AA183" s="140">
        <f>IF(OR(J183="Fail",ISBLANK(J183)),INDEX('Issue Code Table'!C:C,MATCH(N:N,'Issue Code Table'!A:A,0)),IF(M183="Critical",6,IF(M183="Significant",5,IF(M183="Moderate",3,2))))</f>
        <v>3</v>
      </c>
    </row>
    <row r="184" spans="1:27" ht="83.15" customHeight="1" x14ac:dyDescent="0.25">
      <c r="A184" s="79" t="s">
        <v>2220</v>
      </c>
      <c r="B184" s="56" t="s">
        <v>347</v>
      </c>
      <c r="C184" s="56" t="s">
        <v>348</v>
      </c>
      <c r="D184" s="56" t="s">
        <v>219</v>
      </c>
      <c r="E184" s="56" t="s">
        <v>2221</v>
      </c>
      <c r="F184" s="56" t="s">
        <v>2222</v>
      </c>
      <c r="G184" s="56" t="s">
        <v>2223</v>
      </c>
      <c r="H184" s="56" t="s">
        <v>2224</v>
      </c>
      <c r="I184" s="142"/>
      <c r="J184" s="56"/>
      <c r="K184" s="142" t="s">
        <v>2225</v>
      </c>
      <c r="L184" s="142"/>
      <c r="M184" s="143" t="s">
        <v>241</v>
      </c>
      <c r="N184" s="143" t="s">
        <v>1304</v>
      </c>
      <c r="O184" s="146" t="s">
        <v>1305</v>
      </c>
      <c r="P184" s="34"/>
      <c r="Q184" s="144" t="s">
        <v>2213</v>
      </c>
      <c r="R184" s="142" t="s">
        <v>2226</v>
      </c>
      <c r="S184" s="54" t="s">
        <v>2227</v>
      </c>
      <c r="T184" s="54" t="s">
        <v>2228</v>
      </c>
      <c r="U184" s="54" t="s">
        <v>2229</v>
      </c>
      <c r="V184" s="54" t="s">
        <v>2230</v>
      </c>
      <c r="W184" s="139" t="s">
        <v>2231</v>
      </c>
      <c r="X184" s="51"/>
      <c r="Y184" s="19"/>
      <c r="AA184" s="140">
        <f>IF(OR(J184="Fail",ISBLANK(J184)),INDEX('Issue Code Table'!C:C,MATCH(N:N,'Issue Code Table'!A:A,0)),IF(M184="Critical",6,IF(M184="Significant",5,IF(M184="Moderate",3,2))))</f>
        <v>2</v>
      </c>
    </row>
    <row r="185" spans="1:27" ht="83.15" customHeight="1" x14ac:dyDescent="0.25">
      <c r="A185" s="79" t="s">
        <v>2232</v>
      </c>
      <c r="B185" s="56" t="s">
        <v>347</v>
      </c>
      <c r="C185" s="56" t="s">
        <v>348</v>
      </c>
      <c r="D185" s="56" t="s">
        <v>219</v>
      </c>
      <c r="E185" s="56" t="s">
        <v>2233</v>
      </c>
      <c r="F185" s="56" t="s">
        <v>2234</v>
      </c>
      <c r="G185" s="56" t="s">
        <v>2235</v>
      </c>
      <c r="H185" s="56" t="s">
        <v>2236</v>
      </c>
      <c r="I185" s="142"/>
      <c r="J185" s="56"/>
      <c r="K185" s="142" t="s">
        <v>2237</v>
      </c>
      <c r="L185" s="142"/>
      <c r="M185" s="149" t="s">
        <v>284</v>
      </c>
      <c r="N185" s="143" t="s">
        <v>2238</v>
      </c>
      <c r="O185" s="143" t="s">
        <v>2239</v>
      </c>
      <c r="P185" s="34"/>
      <c r="Q185" s="144" t="s">
        <v>2213</v>
      </c>
      <c r="R185" s="142" t="s">
        <v>2240</v>
      </c>
      <c r="S185" s="54" t="s">
        <v>2227</v>
      </c>
      <c r="T185" s="54" t="s">
        <v>2241</v>
      </c>
      <c r="U185" s="54" t="s">
        <v>2242</v>
      </c>
      <c r="V185" s="54" t="s">
        <v>2243</v>
      </c>
      <c r="W185" s="139" t="s">
        <v>2244</v>
      </c>
      <c r="X185" s="51"/>
      <c r="Y185" s="19"/>
      <c r="AA185" s="140">
        <f>IF(OR(J185="Fail",ISBLANK(J185)),INDEX('Issue Code Table'!C:C,MATCH(N:N,'Issue Code Table'!A:A,0)),IF(M185="Critical",6,IF(M185="Significant",5,IF(M185="Moderate",3,2))))</f>
        <v>3</v>
      </c>
    </row>
    <row r="186" spans="1:27" ht="83.15" customHeight="1" x14ac:dyDescent="0.25">
      <c r="A186" s="79" t="s">
        <v>2245</v>
      </c>
      <c r="B186" s="56" t="s">
        <v>1270</v>
      </c>
      <c r="C186" s="56" t="s">
        <v>1271</v>
      </c>
      <c r="D186" s="56" t="s">
        <v>219</v>
      </c>
      <c r="E186" s="56" t="s">
        <v>2246</v>
      </c>
      <c r="F186" s="56" t="s">
        <v>2247</v>
      </c>
      <c r="G186" s="56" t="s">
        <v>2248</v>
      </c>
      <c r="H186" s="56" t="s">
        <v>2249</v>
      </c>
      <c r="I186" s="142"/>
      <c r="J186" s="56"/>
      <c r="K186" s="142" t="s">
        <v>2250</v>
      </c>
      <c r="L186" s="142"/>
      <c r="M186" s="149" t="s">
        <v>284</v>
      </c>
      <c r="N186" s="143" t="s">
        <v>2238</v>
      </c>
      <c r="O186" s="143" t="s">
        <v>2239</v>
      </c>
      <c r="P186" s="34"/>
      <c r="Q186" s="144" t="s">
        <v>2213</v>
      </c>
      <c r="R186" s="142" t="s">
        <v>2251</v>
      </c>
      <c r="S186" s="54" t="s">
        <v>2252</v>
      </c>
      <c r="T186" s="54" t="s">
        <v>2253</v>
      </c>
      <c r="U186" s="54" t="s">
        <v>2254</v>
      </c>
      <c r="V186" s="54" t="s">
        <v>2255</v>
      </c>
      <c r="W186" s="139" t="s">
        <v>2256</v>
      </c>
      <c r="X186" s="51"/>
      <c r="Y186" s="19"/>
      <c r="AA186" s="140">
        <f>IF(OR(J186="Fail",ISBLANK(J186)),INDEX('Issue Code Table'!C:C,MATCH(N:N,'Issue Code Table'!A:A,0)),IF(M186="Critical",6,IF(M186="Significant",5,IF(M186="Moderate",3,2))))</f>
        <v>3</v>
      </c>
    </row>
    <row r="187" spans="1:27" ht="83.15" customHeight="1" x14ac:dyDescent="0.25">
      <c r="A187" s="79" t="s">
        <v>2257</v>
      </c>
      <c r="B187" s="56" t="s">
        <v>278</v>
      </c>
      <c r="C187" s="56" t="s">
        <v>279</v>
      </c>
      <c r="D187" s="56" t="s">
        <v>219</v>
      </c>
      <c r="E187" s="56" t="s">
        <v>2258</v>
      </c>
      <c r="F187" s="56" t="s">
        <v>2259</v>
      </c>
      <c r="G187" s="56" t="s">
        <v>2260</v>
      </c>
      <c r="H187" s="56" t="s">
        <v>2261</v>
      </c>
      <c r="I187" s="142"/>
      <c r="J187" s="56"/>
      <c r="K187" s="142" t="s">
        <v>2262</v>
      </c>
      <c r="L187" s="142"/>
      <c r="M187" s="149" t="s">
        <v>284</v>
      </c>
      <c r="N187" s="143" t="s">
        <v>2238</v>
      </c>
      <c r="O187" s="143" t="s">
        <v>2239</v>
      </c>
      <c r="P187" s="34"/>
      <c r="Q187" s="144" t="s">
        <v>2213</v>
      </c>
      <c r="R187" s="142" t="s">
        <v>2263</v>
      </c>
      <c r="S187" s="54" t="s">
        <v>2252</v>
      </c>
      <c r="T187" s="54" t="s">
        <v>2264</v>
      </c>
      <c r="U187" s="54" t="s">
        <v>2254</v>
      </c>
      <c r="V187" s="54" t="s">
        <v>2265</v>
      </c>
      <c r="W187" s="139" t="s">
        <v>2266</v>
      </c>
      <c r="X187" s="51"/>
      <c r="Y187" s="19"/>
      <c r="AA187" s="140">
        <f>IF(OR(J187="Fail",ISBLANK(J187)),INDEX('Issue Code Table'!C:C,MATCH(N:N,'Issue Code Table'!A:A,0)),IF(M187="Critical",6,IF(M187="Significant",5,IF(M187="Moderate",3,2))))</f>
        <v>3</v>
      </c>
    </row>
    <row r="188" spans="1:27" ht="83.15" customHeight="1" x14ac:dyDescent="0.25">
      <c r="A188" s="79" t="s">
        <v>2267</v>
      </c>
      <c r="B188" s="157" t="s">
        <v>278</v>
      </c>
      <c r="C188" s="152" t="s">
        <v>279</v>
      </c>
      <c r="D188" s="56" t="s">
        <v>219</v>
      </c>
      <c r="E188" s="56" t="s">
        <v>2268</v>
      </c>
      <c r="F188" s="56" t="s">
        <v>2269</v>
      </c>
      <c r="G188" s="56" t="s">
        <v>2270</v>
      </c>
      <c r="H188" s="56" t="s">
        <v>2271</v>
      </c>
      <c r="I188" s="142"/>
      <c r="J188" s="56"/>
      <c r="K188" s="142" t="s">
        <v>2272</v>
      </c>
      <c r="L188" s="142"/>
      <c r="M188" s="149" t="s">
        <v>284</v>
      </c>
      <c r="N188" s="143" t="s">
        <v>2238</v>
      </c>
      <c r="O188" s="143" t="s">
        <v>2239</v>
      </c>
      <c r="P188" s="34"/>
      <c r="Q188" s="144" t="s">
        <v>2213</v>
      </c>
      <c r="R188" s="142" t="s">
        <v>2273</v>
      </c>
      <c r="S188" s="54" t="s">
        <v>2274</v>
      </c>
      <c r="T188" s="54" t="s">
        <v>2275</v>
      </c>
      <c r="U188" s="54" t="s">
        <v>2276</v>
      </c>
      <c r="V188" s="54" t="s">
        <v>2277</v>
      </c>
      <c r="W188" s="139" t="s">
        <v>2278</v>
      </c>
      <c r="X188" s="51"/>
      <c r="Y188" s="19"/>
      <c r="AA188" s="140">
        <f>IF(OR(J188="Fail",ISBLANK(J188)),INDEX('Issue Code Table'!C:C,MATCH(N:N,'Issue Code Table'!A:A,0)),IF(M188="Critical",6,IF(M188="Significant",5,IF(M188="Moderate",3,2))))</f>
        <v>3</v>
      </c>
    </row>
    <row r="189" spans="1:27" ht="83.15" customHeight="1" x14ac:dyDescent="0.25">
      <c r="A189" s="79" t="s">
        <v>2279</v>
      </c>
      <c r="B189" s="56" t="s">
        <v>347</v>
      </c>
      <c r="C189" s="56" t="s">
        <v>348</v>
      </c>
      <c r="D189" s="56" t="s">
        <v>219</v>
      </c>
      <c r="E189" s="56" t="s">
        <v>2280</v>
      </c>
      <c r="F189" s="56" t="s">
        <v>2281</v>
      </c>
      <c r="G189" s="56" t="s">
        <v>2282</v>
      </c>
      <c r="H189" s="56" t="s">
        <v>2283</v>
      </c>
      <c r="I189" s="142"/>
      <c r="J189" s="56"/>
      <c r="K189" s="142" t="s">
        <v>2284</v>
      </c>
      <c r="L189" s="142"/>
      <c r="M189" s="149" t="s">
        <v>284</v>
      </c>
      <c r="N189" s="143" t="s">
        <v>2238</v>
      </c>
      <c r="O189" s="143" t="s">
        <v>2239</v>
      </c>
      <c r="P189" s="34"/>
      <c r="Q189" s="144" t="s">
        <v>2213</v>
      </c>
      <c r="R189" s="142" t="s">
        <v>2285</v>
      </c>
      <c r="S189" s="54" t="s">
        <v>2286</v>
      </c>
      <c r="T189" s="54" t="s">
        <v>2287</v>
      </c>
      <c r="U189" s="54" t="s">
        <v>2288</v>
      </c>
      <c r="V189" s="54" t="s">
        <v>2289</v>
      </c>
      <c r="W189" s="139" t="s">
        <v>2290</v>
      </c>
      <c r="X189" s="51"/>
      <c r="Y189" s="19"/>
      <c r="AA189" s="140">
        <f>IF(OR(J189="Fail",ISBLANK(J189)),INDEX('Issue Code Table'!C:C,MATCH(N:N,'Issue Code Table'!A:A,0)),IF(M189="Critical",6,IF(M189="Significant",5,IF(M189="Moderate",3,2))))</f>
        <v>3</v>
      </c>
    </row>
    <row r="190" spans="1:27" ht="83.15" customHeight="1" x14ac:dyDescent="0.25">
      <c r="A190" s="79" t="s">
        <v>2291</v>
      </c>
      <c r="B190" s="56" t="s">
        <v>347</v>
      </c>
      <c r="C190" s="56" t="s">
        <v>348</v>
      </c>
      <c r="D190" s="56" t="s">
        <v>219</v>
      </c>
      <c r="E190" s="56" t="s">
        <v>2292</v>
      </c>
      <c r="F190" s="56" t="s">
        <v>2293</v>
      </c>
      <c r="G190" s="56" t="s">
        <v>2294</v>
      </c>
      <c r="H190" s="56" t="s">
        <v>2295</v>
      </c>
      <c r="I190" s="142"/>
      <c r="J190" s="56"/>
      <c r="K190" s="142" t="s">
        <v>2296</v>
      </c>
      <c r="L190" s="142"/>
      <c r="M190" s="149" t="s">
        <v>284</v>
      </c>
      <c r="N190" s="143" t="s">
        <v>379</v>
      </c>
      <c r="O190" s="146" t="s">
        <v>471</v>
      </c>
      <c r="P190" s="34"/>
      <c r="Q190" s="144" t="s">
        <v>2213</v>
      </c>
      <c r="R190" s="142" t="s">
        <v>2297</v>
      </c>
      <c r="S190" s="54" t="s">
        <v>2227</v>
      </c>
      <c r="T190" s="54" t="s">
        <v>2298</v>
      </c>
      <c r="U190" s="54" t="s">
        <v>2299</v>
      </c>
      <c r="V190" s="54" t="s">
        <v>2300</v>
      </c>
      <c r="W190" s="139" t="s">
        <v>2301</v>
      </c>
      <c r="X190" s="51"/>
      <c r="Y190" s="19"/>
      <c r="AA190" s="140">
        <f>IF(OR(J190="Fail",ISBLANK(J190)),INDEX('Issue Code Table'!C:C,MATCH(N:N,'Issue Code Table'!A:A,0)),IF(M190="Critical",6,IF(M190="Significant",5,IF(M190="Moderate",3,2))))</f>
        <v>5</v>
      </c>
    </row>
    <row r="191" spans="1:27" ht="83.15" customHeight="1" x14ac:dyDescent="0.25">
      <c r="A191" s="79" t="s">
        <v>2302</v>
      </c>
      <c r="B191" s="56" t="s">
        <v>347</v>
      </c>
      <c r="C191" s="56" t="s">
        <v>348</v>
      </c>
      <c r="D191" s="56" t="s">
        <v>219</v>
      </c>
      <c r="E191" s="56" t="s">
        <v>2303</v>
      </c>
      <c r="F191" s="56" t="s">
        <v>2304</v>
      </c>
      <c r="G191" s="56" t="s">
        <v>2305</v>
      </c>
      <c r="H191" s="56" t="s">
        <v>2306</v>
      </c>
      <c r="I191" s="142"/>
      <c r="J191" s="56"/>
      <c r="K191" s="142" t="s">
        <v>2307</v>
      </c>
      <c r="L191" s="142"/>
      <c r="M191" s="149" t="s">
        <v>284</v>
      </c>
      <c r="N191" s="143" t="s">
        <v>353</v>
      </c>
      <c r="O191" s="146" t="s">
        <v>354</v>
      </c>
      <c r="P191" s="34"/>
      <c r="Q191" s="144" t="s">
        <v>2213</v>
      </c>
      <c r="R191" s="142" t="s">
        <v>2308</v>
      </c>
      <c r="S191" s="54" t="s">
        <v>2227</v>
      </c>
      <c r="T191" s="54" t="s">
        <v>2309</v>
      </c>
      <c r="U191" s="54" t="s">
        <v>2310</v>
      </c>
      <c r="V191" s="54" t="s">
        <v>2311</v>
      </c>
      <c r="W191" s="141" t="s">
        <v>2312</v>
      </c>
      <c r="X191" s="51"/>
      <c r="Y191" s="19"/>
      <c r="AA191" s="140">
        <f>IF(OR(J191="Fail",ISBLANK(J191)),INDEX('Issue Code Table'!C:C,MATCH(N:N,'Issue Code Table'!A:A,0)),IF(M191="Critical",6,IF(M191="Significant",5,IF(M191="Moderate",3,2))))</f>
        <v>5</v>
      </c>
    </row>
    <row r="192" spans="1:27" ht="83.15" customHeight="1" x14ac:dyDescent="0.25">
      <c r="A192" s="79" t="s">
        <v>2313</v>
      </c>
      <c r="B192" s="56" t="s">
        <v>347</v>
      </c>
      <c r="C192" s="56" t="s">
        <v>348</v>
      </c>
      <c r="D192" s="56" t="s">
        <v>219</v>
      </c>
      <c r="E192" s="56" t="s">
        <v>2314</v>
      </c>
      <c r="F192" s="56" t="s">
        <v>2315</v>
      </c>
      <c r="G192" s="56" t="s">
        <v>2316</v>
      </c>
      <c r="H192" s="56" t="s">
        <v>2317</v>
      </c>
      <c r="I192" s="142"/>
      <c r="J192" s="56"/>
      <c r="K192" s="142" t="s">
        <v>2317</v>
      </c>
      <c r="L192" s="142"/>
      <c r="M192" s="149" t="s">
        <v>284</v>
      </c>
      <c r="N192" s="143" t="s">
        <v>2238</v>
      </c>
      <c r="O192" s="143" t="s">
        <v>2239</v>
      </c>
      <c r="P192" s="34"/>
      <c r="Q192" s="144" t="s">
        <v>2213</v>
      </c>
      <c r="R192" s="142" t="s">
        <v>2318</v>
      </c>
      <c r="S192" s="54" t="s">
        <v>2319</v>
      </c>
      <c r="T192" s="54" t="s">
        <v>2320</v>
      </c>
      <c r="U192" s="54" t="s">
        <v>2288</v>
      </c>
      <c r="V192" s="54" t="s">
        <v>2321</v>
      </c>
      <c r="W192" s="141" t="s">
        <v>2322</v>
      </c>
      <c r="X192" s="51"/>
      <c r="Y192" s="19"/>
      <c r="AA192" s="140">
        <f>IF(OR(J192="Fail",ISBLANK(J192)),INDEX('Issue Code Table'!C:C,MATCH(N:N,'Issue Code Table'!A:A,0)),IF(M192="Critical",6,IF(M192="Significant",5,IF(M192="Moderate",3,2))))</f>
        <v>3</v>
      </c>
    </row>
    <row r="193" spans="1:27" ht="83.15" customHeight="1" x14ac:dyDescent="0.25">
      <c r="A193" s="79" t="s">
        <v>2323</v>
      </c>
      <c r="B193" s="56" t="s">
        <v>1270</v>
      </c>
      <c r="C193" s="56" t="s">
        <v>1271</v>
      </c>
      <c r="D193" s="56" t="s">
        <v>219</v>
      </c>
      <c r="E193" s="56" t="s">
        <v>2324</v>
      </c>
      <c r="F193" s="56" t="s">
        <v>2325</v>
      </c>
      <c r="G193" s="56" t="s">
        <v>2326</v>
      </c>
      <c r="H193" s="56" t="s">
        <v>2327</v>
      </c>
      <c r="I193" s="142"/>
      <c r="J193" s="56"/>
      <c r="K193" s="142" t="s">
        <v>2328</v>
      </c>
      <c r="L193" s="142"/>
      <c r="M193" s="149" t="s">
        <v>284</v>
      </c>
      <c r="N193" s="143" t="s">
        <v>2238</v>
      </c>
      <c r="O193" s="143" t="s">
        <v>2239</v>
      </c>
      <c r="P193" s="34"/>
      <c r="Q193" s="144" t="s">
        <v>2213</v>
      </c>
      <c r="R193" s="142" t="s">
        <v>2329</v>
      </c>
      <c r="S193" s="54" t="s">
        <v>2330</v>
      </c>
      <c r="T193" s="54" t="s">
        <v>2331</v>
      </c>
      <c r="U193" s="54" t="s">
        <v>2288</v>
      </c>
      <c r="V193" s="54" t="s">
        <v>2332</v>
      </c>
      <c r="W193" s="141" t="s">
        <v>2333</v>
      </c>
      <c r="X193" s="51"/>
      <c r="Y193" s="19"/>
      <c r="AA193" s="140">
        <f>IF(OR(J193="Fail",ISBLANK(J193)),INDEX('Issue Code Table'!C:C,MATCH(N:N,'Issue Code Table'!A:A,0)),IF(M193="Critical",6,IF(M193="Significant",5,IF(M193="Moderate",3,2))))</f>
        <v>3</v>
      </c>
    </row>
    <row r="194" spans="1:27" ht="83.15" customHeight="1" x14ac:dyDescent="0.25">
      <c r="A194" s="79" t="s">
        <v>2334</v>
      </c>
      <c r="B194" s="56" t="s">
        <v>1270</v>
      </c>
      <c r="C194" s="56" t="s">
        <v>1271</v>
      </c>
      <c r="D194" s="56" t="s">
        <v>219</v>
      </c>
      <c r="E194" s="56" t="s">
        <v>2335</v>
      </c>
      <c r="F194" s="56" t="s">
        <v>2325</v>
      </c>
      <c r="G194" s="56" t="s">
        <v>2336</v>
      </c>
      <c r="H194" s="56" t="s">
        <v>2337</v>
      </c>
      <c r="I194" s="142"/>
      <c r="J194" s="56"/>
      <c r="K194" s="142" t="s">
        <v>2338</v>
      </c>
      <c r="L194" s="142"/>
      <c r="M194" s="149" t="s">
        <v>284</v>
      </c>
      <c r="N194" s="143" t="s">
        <v>2238</v>
      </c>
      <c r="O194" s="143" t="s">
        <v>2239</v>
      </c>
      <c r="P194" s="34"/>
      <c r="Q194" s="144" t="s">
        <v>2339</v>
      </c>
      <c r="R194" s="142" t="s">
        <v>2340</v>
      </c>
      <c r="S194" s="54" t="s">
        <v>2330</v>
      </c>
      <c r="T194" s="54" t="s">
        <v>2341</v>
      </c>
      <c r="U194" s="54" t="s">
        <v>2288</v>
      </c>
      <c r="V194" s="54" t="s">
        <v>2342</v>
      </c>
      <c r="W194" s="139" t="s">
        <v>2343</v>
      </c>
      <c r="X194" s="51"/>
      <c r="Y194" s="19"/>
      <c r="AA194" s="140">
        <f>IF(OR(J194="Fail",ISBLANK(J194)),INDEX('Issue Code Table'!C:C,MATCH(N:N,'Issue Code Table'!A:A,0)),IF(M194="Critical",6,IF(M194="Significant",5,IF(M194="Moderate",3,2))))</f>
        <v>3</v>
      </c>
    </row>
    <row r="195" spans="1:27" ht="83.15" customHeight="1" x14ac:dyDescent="0.25">
      <c r="A195" s="79" t="s">
        <v>2344</v>
      </c>
      <c r="B195" s="56" t="s">
        <v>347</v>
      </c>
      <c r="C195" s="56" t="s">
        <v>348</v>
      </c>
      <c r="D195" s="56" t="s">
        <v>219</v>
      </c>
      <c r="E195" s="56" t="s">
        <v>2345</v>
      </c>
      <c r="F195" s="56" t="s">
        <v>2346</v>
      </c>
      <c r="G195" s="56" t="s">
        <v>2347</v>
      </c>
      <c r="H195" s="56" t="s">
        <v>2348</v>
      </c>
      <c r="I195" s="142"/>
      <c r="J195" s="56"/>
      <c r="K195" s="142" t="s">
        <v>2349</v>
      </c>
      <c r="L195" s="142"/>
      <c r="M195" s="149" t="s">
        <v>284</v>
      </c>
      <c r="N195" s="143" t="s">
        <v>2238</v>
      </c>
      <c r="O195" s="143" t="s">
        <v>2239</v>
      </c>
      <c r="P195" s="34"/>
      <c r="Q195" s="144" t="s">
        <v>2339</v>
      </c>
      <c r="R195" s="142" t="s">
        <v>2350</v>
      </c>
      <c r="S195" s="54" t="s">
        <v>2286</v>
      </c>
      <c r="T195" s="54" t="s">
        <v>2351</v>
      </c>
      <c r="U195" s="54" t="s">
        <v>2288</v>
      </c>
      <c r="V195" s="54" t="s">
        <v>2352</v>
      </c>
      <c r="W195" s="139" t="s">
        <v>2353</v>
      </c>
      <c r="X195" s="51"/>
      <c r="Y195" s="19"/>
      <c r="AA195" s="140">
        <f>IF(OR(J195="Fail",ISBLANK(J195)),INDEX('Issue Code Table'!C:C,MATCH(N:N,'Issue Code Table'!A:A,0)),IF(M195="Critical",6,IF(M195="Significant",5,IF(M195="Moderate",3,2))))</f>
        <v>3</v>
      </c>
    </row>
    <row r="196" spans="1:27" ht="83.15" customHeight="1" x14ac:dyDescent="0.25">
      <c r="A196" s="79" t="s">
        <v>2354</v>
      </c>
      <c r="B196" s="56" t="s">
        <v>1270</v>
      </c>
      <c r="C196" s="56" t="s">
        <v>1271</v>
      </c>
      <c r="D196" s="56" t="s">
        <v>219</v>
      </c>
      <c r="E196" s="56" t="s">
        <v>2355</v>
      </c>
      <c r="F196" s="56" t="s">
        <v>2247</v>
      </c>
      <c r="G196" s="56" t="s">
        <v>2356</v>
      </c>
      <c r="H196" s="56" t="s">
        <v>2357</v>
      </c>
      <c r="I196" s="142"/>
      <c r="J196" s="56"/>
      <c r="K196" s="142" t="s">
        <v>2358</v>
      </c>
      <c r="L196" s="142"/>
      <c r="M196" s="149" t="s">
        <v>284</v>
      </c>
      <c r="N196" s="143" t="s">
        <v>2238</v>
      </c>
      <c r="O196" s="143" t="s">
        <v>2239</v>
      </c>
      <c r="P196" s="34"/>
      <c r="Q196" s="144" t="s">
        <v>2339</v>
      </c>
      <c r="R196" s="142" t="s">
        <v>2359</v>
      </c>
      <c r="S196" s="54" t="s">
        <v>2252</v>
      </c>
      <c r="T196" s="54" t="s">
        <v>2360</v>
      </c>
      <c r="U196" s="54" t="s">
        <v>2254</v>
      </c>
      <c r="V196" s="54" t="s">
        <v>2361</v>
      </c>
      <c r="W196" s="139" t="s">
        <v>2362</v>
      </c>
      <c r="X196" s="51"/>
      <c r="Y196" s="19"/>
      <c r="AA196" s="140">
        <f>IF(OR(J196="Fail",ISBLANK(J196)),INDEX('Issue Code Table'!C:C,MATCH(N:N,'Issue Code Table'!A:A,0)),IF(M196="Critical",6,IF(M196="Significant",5,IF(M196="Moderate",3,2))))</f>
        <v>3</v>
      </c>
    </row>
    <row r="197" spans="1:27" ht="83.15" customHeight="1" x14ac:dyDescent="0.25">
      <c r="A197" s="79" t="s">
        <v>2363</v>
      </c>
      <c r="B197" s="56" t="s">
        <v>347</v>
      </c>
      <c r="C197" s="56" t="s">
        <v>348</v>
      </c>
      <c r="D197" s="56" t="s">
        <v>219</v>
      </c>
      <c r="E197" s="56" t="s">
        <v>2364</v>
      </c>
      <c r="F197" s="56" t="s">
        <v>2222</v>
      </c>
      <c r="G197" s="56" t="s">
        <v>2365</v>
      </c>
      <c r="H197" s="56" t="s">
        <v>2366</v>
      </c>
      <c r="I197" s="142"/>
      <c r="J197" s="56"/>
      <c r="K197" s="142" t="s">
        <v>2367</v>
      </c>
      <c r="L197" s="142"/>
      <c r="M197" s="143" t="s">
        <v>241</v>
      </c>
      <c r="N197" s="143" t="s">
        <v>1304</v>
      </c>
      <c r="O197" s="146" t="s">
        <v>1305</v>
      </c>
      <c r="P197" s="34"/>
      <c r="Q197" s="144" t="s">
        <v>2339</v>
      </c>
      <c r="R197" s="142" t="s">
        <v>2368</v>
      </c>
      <c r="S197" s="54" t="s">
        <v>2227</v>
      </c>
      <c r="T197" s="54" t="s">
        <v>2369</v>
      </c>
      <c r="U197" s="54" t="s">
        <v>2229</v>
      </c>
      <c r="V197" s="54" t="s">
        <v>2370</v>
      </c>
      <c r="W197" s="139" t="s">
        <v>2371</v>
      </c>
      <c r="X197" s="51"/>
      <c r="Y197" s="19"/>
      <c r="AA197" s="140">
        <f>IF(OR(J197="Fail",ISBLANK(J197)),INDEX('Issue Code Table'!C:C,MATCH(N:N,'Issue Code Table'!A:A,0)),IF(M197="Critical",6,IF(M197="Significant",5,IF(M197="Moderate",3,2))))</f>
        <v>2</v>
      </c>
    </row>
    <row r="198" spans="1:27" ht="83.15" customHeight="1" x14ac:dyDescent="0.25">
      <c r="A198" s="79" t="s">
        <v>2372</v>
      </c>
      <c r="B198" s="54" t="s">
        <v>278</v>
      </c>
      <c r="C198" s="54" t="s">
        <v>279</v>
      </c>
      <c r="D198" s="56" t="s">
        <v>219</v>
      </c>
      <c r="E198" s="56" t="s">
        <v>2373</v>
      </c>
      <c r="F198" s="56" t="s">
        <v>2259</v>
      </c>
      <c r="G198" s="56" t="s">
        <v>2374</v>
      </c>
      <c r="H198" s="56" t="s">
        <v>2375</v>
      </c>
      <c r="I198" s="142"/>
      <c r="J198" s="56"/>
      <c r="K198" s="142" t="s">
        <v>2376</v>
      </c>
      <c r="L198" s="142"/>
      <c r="M198" s="149" t="s">
        <v>284</v>
      </c>
      <c r="N198" s="143" t="s">
        <v>2238</v>
      </c>
      <c r="O198" s="143" t="s">
        <v>2239</v>
      </c>
      <c r="P198" s="34"/>
      <c r="Q198" s="144" t="s">
        <v>2339</v>
      </c>
      <c r="R198" s="142" t="s">
        <v>2377</v>
      </c>
      <c r="S198" s="54" t="s">
        <v>2252</v>
      </c>
      <c r="T198" s="54" t="s">
        <v>2378</v>
      </c>
      <c r="U198" s="54" t="s">
        <v>2254</v>
      </c>
      <c r="V198" s="54" t="s">
        <v>2379</v>
      </c>
      <c r="W198" s="139" t="s">
        <v>2380</v>
      </c>
      <c r="X198" s="51"/>
      <c r="Y198" s="19"/>
      <c r="AA198" s="140">
        <f>IF(OR(J198="Fail",ISBLANK(J198)),INDEX('Issue Code Table'!C:C,MATCH(N:N,'Issue Code Table'!A:A,0)),IF(M198="Critical",6,IF(M198="Significant",5,IF(M198="Moderate",3,2))))</f>
        <v>3</v>
      </c>
    </row>
    <row r="199" spans="1:27" ht="83.15" customHeight="1" x14ac:dyDescent="0.25">
      <c r="A199" s="79" t="s">
        <v>2381</v>
      </c>
      <c r="B199" s="56" t="s">
        <v>1969</v>
      </c>
      <c r="C199" s="56" t="s">
        <v>1970</v>
      </c>
      <c r="D199" s="56" t="s">
        <v>219</v>
      </c>
      <c r="E199" s="56" t="s">
        <v>2382</v>
      </c>
      <c r="F199" s="56" t="s">
        <v>2383</v>
      </c>
      <c r="G199" s="56" t="s">
        <v>2384</v>
      </c>
      <c r="H199" s="56" t="s">
        <v>2385</v>
      </c>
      <c r="I199" s="142"/>
      <c r="J199" s="56"/>
      <c r="K199" s="142" t="s">
        <v>2386</v>
      </c>
      <c r="L199" s="142"/>
      <c r="M199" s="149" t="s">
        <v>284</v>
      </c>
      <c r="N199" s="147" t="s">
        <v>1107</v>
      </c>
      <c r="O199" s="148" t="str">
        <f>CONCATENATE(N199,": ",VLOOKUP(N199,'Issue Code Table'!$A$2:$C$418,2,0))</f>
        <v>HCM48: Low-risk operating system settings are not configured securely</v>
      </c>
      <c r="P199" s="34"/>
      <c r="Q199" s="144" t="s">
        <v>2339</v>
      </c>
      <c r="R199" s="142" t="s">
        <v>2387</v>
      </c>
      <c r="S199" s="54" t="s">
        <v>2215</v>
      </c>
      <c r="T199" s="54" t="s">
        <v>2388</v>
      </c>
      <c r="U199" s="54" t="s">
        <v>2217</v>
      </c>
      <c r="V199" s="54" t="s">
        <v>2389</v>
      </c>
      <c r="W199" s="139" t="s">
        <v>2390</v>
      </c>
      <c r="X199" s="51"/>
      <c r="Y199" s="19"/>
      <c r="AA199" s="140">
        <f>IF(OR(J199="Fail",ISBLANK(J199)),INDEX('Issue Code Table'!C:C,MATCH(N:N,'Issue Code Table'!A:A,0)),IF(M199="Critical",6,IF(M199="Significant",5,IF(M199="Moderate",3,2))))</f>
        <v>3</v>
      </c>
    </row>
    <row r="200" spans="1:27" ht="138.75" customHeight="1" x14ac:dyDescent="0.25">
      <c r="A200" s="79" t="s">
        <v>2391</v>
      </c>
      <c r="B200" s="56" t="s">
        <v>347</v>
      </c>
      <c r="C200" s="56" t="s">
        <v>348</v>
      </c>
      <c r="D200" s="56" t="s">
        <v>219</v>
      </c>
      <c r="E200" s="56" t="s">
        <v>2314</v>
      </c>
      <c r="F200" s="56" t="s">
        <v>2315</v>
      </c>
      <c r="G200" s="56" t="s">
        <v>2392</v>
      </c>
      <c r="H200" s="56" t="s">
        <v>2317</v>
      </c>
      <c r="I200" s="142"/>
      <c r="J200" s="56"/>
      <c r="K200" s="142" t="s">
        <v>2317</v>
      </c>
      <c r="L200" s="142"/>
      <c r="M200" s="149" t="s">
        <v>284</v>
      </c>
      <c r="N200" s="143" t="s">
        <v>2238</v>
      </c>
      <c r="O200" s="143" t="s">
        <v>2239</v>
      </c>
      <c r="P200" s="34"/>
      <c r="Q200" s="144" t="s">
        <v>2339</v>
      </c>
      <c r="R200" s="142" t="s">
        <v>2393</v>
      </c>
      <c r="S200" s="54" t="s">
        <v>2319</v>
      </c>
      <c r="T200" s="54" t="s">
        <v>2394</v>
      </c>
      <c r="U200" s="54" t="s">
        <v>2288</v>
      </c>
      <c r="V200" s="54" t="s">
        <v>2395</v>
      </c>
      <c r="W200" s="139" t="s">
        <v>2396</v>
      </c>
      <c r="X200" s="51"/>
      <c r="Y200" s="19"/>
      <c r="AA200" s="140">
        <f>IF(OR(J200="Fail",ISBLANK(J200)),INDEX('Issue Code Table'!C:C,MATCH(N:N,'Issue Code Table'!A:A,0)),IF(M200="Critical",6,IF(M200="Significant",5,IF(M200="Moderate",3,2))))</f>
        <v>3</v>
      </c>
    </row>
    <row r="201" spans="1:27" ht="83.15" customHeight="1" x14ac:dyDescent="0.25">
      <c r="A201" s="79" t="s">
        <v>2397</v>
      </c>
      <c r="B201" s="56" t="s">
        <v>347</v>
      </c>
      <c r="C201" s="56" t="s">
        <v>348</v>
      </c>
      <c r="D201" s="56" t="s">
        <v>219</v>
      </c>
      <c r="E201" s="56" t="s">
        <v>2398</v>
      </c>
      <c r="F201" s="56" t="s">
        <v>2399</v>
      </c>
      <c r="G201" s="56" t="s">
        <v>2400</v>
      </c>
      <c r="H201" s="56" t="s">
        <v>2401</v>
      </c>
      <c r="I201" s="142"/>
      <c r="J201" s="56"/>
      <c r="K201" s="142" t="s">
        <v>2402</v>
      </c>
      <c r="L201" s="142"/>
      <c r="M201" s="149" t="s">
        <v>284</v>
      </c>
      <c r="N201" s="143" t="s">
        <v>2403</v>
      </c>
      <c r="O201" s="146" t="s">
        <v>2404</v>
      </c>
      <c r="P201" s="34"/>
      <c r="Q201" s="144" t="s">
        <v>2339</v>
      </c>
      <c r="R201" s="142" t="s">
        <v>2405</v>
      </c>
      <c r="S201" s="54" t="s">
        <v>2227</v>
      </c>
      <c r="T201" s="54" t="s">
        <v>2406</v>
      </c>
      <c r="U201" s="54" t="s">
        <v>2242</v>
      </c>
      <c r="V201" s="54" t="s">
        <v>2407</v>
      </c>
      <c r="W201" s="139" t="s">
        <v>2408</v>
      </c>
      <c r="X201" s="51"/>
      <c r="Y201" s="19"/>
      <c r="AA201" s="140">
        <f>IF(OR(J201="Fail",ISBLANK(J201)),INDEX('Issue Code Table'!C:C,MATCH(N:N,'Issue Code Table'!A:A,0)),IF(M201="Critical",6,IF(M201="Significant",5,IF(M201="Moderate",3,2))))</f>
        <v>3</v>
      </c>
    </row>
    <row r="202" spans="1:27" ht="83.15" customHeight="1" x14ac:dyDescent="0.25">
      <c r="A202" s="79" t="s">
        <v>2409</v>
      </c>
      <c r="B202" s="157" t="s">
        <v>278</v>
      </c>
      <c r="C202" s="152" t="s">
        <v>279</v>
      </c>
      <c r="D202" s="56" t="s">
        <v>219</v>
      </c>
      <c r="E202" s="56" t="s">
        <v>2410</v>
      </c>
      <c r="F202" s="56" t="s">
        <v>2269</v>
      </c>
      <c r="G202" s="56" t="s">
        <v>2411</v>
      </c>
      <c r="H202" s="56" t="s">
        <v>2412</v>
      </c>
      <c r="I202" s="142"/>
      <c r="J202" s="56"/>
      <c r="K202" s="142" t="s">
        <v>2413</v>
      </c>
      <c r="L202" s="142"/>
      <c r="M202" s="149" t="s">
        <v>284</v>
      </c>
      <c r="N202" s="143" t="s">
        <v>2238</v>
      </c>
      <c r="O202" s="143" t="s">
        <v>2239</v>
      </c>
      <c r="P202" s="34"/>
      <c r="Q202" s="144" t="s">
        <v>2339</v>
      </c>
      <c r="R202" s="142" t="s">
        <v>2414</v>
      </c>
      <c r="S202" s="54" t="s">
        <v>2274</v>
      </c>
      <c r="T202" s="54" t="s">
        <v>2415</v>
      </c>
      <c r="U202" s="54" t="s">
        <v>2276</v>
      </c>
      <c r="V202" s="54" t="s">
        <v>2416</v>
      </c>
      <c r="W202" s="139" t="s">
        <v>2417</v>
      </c>
      <c r="X202" s="51"/>
      <c r="Y202" s="19"/>
      <c r="AA202" s="140">
        <f>IF(OR(J202="Fail",ISBLANK(J202)),INDEX('Issue Code Table'!C:C,MATCH(N:N,'Issue Code Table'!A:A,0)),IF(M202="Critical",6,IF(M202="Significant",5,IF(M202="Moderate",3,2))))</f>
        <v>3</v>
      </c>
    </row>
    <row r="203" spans="1:27" ht="83.15" customHeight="1" x14ac:dyDescent="0.25">
      <c r="A203" s="79" t="s">
        <v>2418</v>
      </c>
      <c r="B203" s="56" t="s">
        <v>347</v>
      </c>
      <c r="C203" s="56" t="s">
        <v>348</v>
      </c>
      <c r="D203" s="56" t="s">
        <v>219</v>
      </c>
      <c r="E203" s="56" t="s">
        <v>2419</v>
      </c>
      <c r="F203" s="56" t="s">
        <v>2304</v>
      </c>
      <c r="G203" s="56" t="s">
        <v>2420</v>
      </c>
      <c r="H203" s="56" t="s">
        <v>2421</v>
      </c>
      <c r="I203" s="142"/>
      <c r="J203" s="56"/>
      <c r="K203" s="142" t="s">
        <v>2422</v>
      </c>
      <c r="L203" s="142"/>
      <c r="M203" s="149" t="s">
        <v>284</v>
      </c>
      <c r="N203" s="143" t="s">
        <v>353</v>
      </c>
      <c r="O203" s="146" t="s">
        <v>354</v>
      </c>
      <c r="P203" s="34"/>
      <c r="Q203" s="144" t="s">
        <v>2339</v>
      </c>
      <c r="R203" s="142" t="s">
        <v>2423</v>
      </c>
      <c r="S203" s="54" t="s">
        <v>2227</v>
      </c>
      <c r="T203" s="54" t="s">
        <v>2424</v>
      </c>
      <c r="U203" s="54" t="s">
        <v>2310</v>
      </c>
      <c r="V203" s="54" t="s">
        <v>2425</v>
      </c>
      <c r="W203" s="139" t="s">
        <v>2426</v>
      </c>
      <c r="X203" s="51"/>
      <c r="Y203" s="19"/>
      <c r="AA203" s="140">
        <f>IF(OR(J203="Fail",ISBLANK(J203)),INDEX('Issue Code Table'!C:C,MATCH(N:N,'Issue Code Table'!A:A,0)),IF(M203="Critical",6,IF(M203="Significant",5,IF(M203="Moderate",3,2))))</f>
        <v>5</v>
      </c>
    </row>
    <row r="204" spans="1:27" ht="83.15" customHeight="1" x14ac:dyDescent="0.25">
      <c r="A204" s="79" t="s">
        <v>2427</v>
      </c>
      <c r="B204" s="56" t="s">
        <v>347</v>
      </c>
      <c r="C204" s="56" t="s">
        <v>348</v>
      </c>
      <c r="D204" s="56" t="s">
        <v>219</v>
      </c>
      <c r="E204" s="56" t="s">
        <v>2428</v>
      </c>
      <c r="F204" s="56" t="s">
        <v>2293</v>
      </c>
      <c r="G204" s="56" t="s">
        <v>2429</v>
      </c>
      <c r="H204" s="56" t="s">
        <v>2430</v>
      </c>
      <c r="I204" s="142"/>
      <c r="J204" s="56"/>
      <c r="K204" s="142" t="s">
        <v>2431</v>
      </c>
      <c r="L204" s="142"/>
      <c r="M204" s="143" t="s">
        <v>186</v>
      </c>
      <c r="N204" s="143" t="s">
        <v>379</v>
      </c>
      <c r="O204" s="146" t="s">
        <v>471</v>
      </c>
      <c r="P204" s="34"/>
      <c r="Q204" s="144" t="s">
        <v>2339</v>
      </c>
      <c r="R204" s="142" t="s">
        <v>2432</v>
      </c>
      <c r="S204" s="54" t="s">
        <v>2227</v>
      </c>
      <c r="T204" s="54" t="s">
        <v>2433</v>
      </c>
      <c r="U204" s="54" t="s">
        <v>2299</v>
      </c>
      <c r="V204" s="54" t="s">
        <v>2434</v>
      </c>
      <c r="W204" s="139" t="s">
        <v>2435</v>
      </c>
      <c r="X204" s="51" t="s">
        <v>234</v>
      </c>
      <c r="Y204" s="19"/>
      <c r="AA204" s="140">
        <f>IF(OR(J204="Fail",ISBLANK(J204)),INDEX('Issue Code Table'!C:C,MATCH(N:N,'Issue Code Table'!A:A,0)),IF(M204="Critical",6,IF(M204="Significant",5,IF(M204="Moderate",3,2))))</f>
        <v>5</v>
      </c>
    </row>
    <row r="205" spans="1:27" ht="83.15" customHeight="1" x14ac:dyDescent="0.25">
      <c r="A205" s="79" t="s">
        <v>2436</v>
      </c>
      <c r="B205" s="54" t="s">
        <v>347</v>
      </c>
      <c r="C205" s="54" t="s">
        <v>348</v>
      </c>
      <c r="D205" s="56" t="s">
        <v>219</v>
      </c>
      <c r="E205" s="56" t="s">
        <v>2437</v>
      </c>
      <c r="F205" s="56" t="s">
        <v>2346</v>
      </c>
      <c r="G205" s="56" t="s">
        <v>2438</v>
      </c>
      <c r="H205" s="56" t="s">
        <v>2439</v>
      </c>
      <c r="I205" s="142"/>
      <c r="J205" s="56"/>
      <c r="K205" s="142" t="s">
        <v>2440</v>
      </c>
      <c r="L205" s="142"/>
      <c r="M205" s="149" t="s">
        <v>284</v>
      </c>
      <c r="N205" s="143" t="s">
        <v>2238</v>
      </c>
      <c r="O205" s="143" t="s">
        <v>2239</v>
      </c>
      <c r="P205" s="34"/>
      <c r="Q205" s="144" t="s">
        <v>2441</v>
      </c>
      <c r="R205" s="142" t="s">
        <v>2442</v>
      </c>
      <c r="S205" s="54" t="s">
        <v>2286</v>
      </c>
      <c r="T205" s="54" t="s">
        <v>2443</v>
      </c>
      <c r="U205" s="54" t="s">
        <v>2288</v>
      </c>
      <c r="V205" s="54" t="s">
        <v>2444</v>
      </c>
      <c r="W205" s="139" t="s">
        <v>2445</v>
      </c>
      <c r="X205" s="51"/>
      <c r="Y205" s="19"/>
      <c r="AA205" s="140">
        <f>IF(OR(J205="Fail",ISBLANK(J205)),INDEX('Issue Code Table'!C:C,MATCH(N:N,'Issue Code Table'!A:A,0)),IF(M205="Critical",6,IF(M205="Significant",5,IF(M205="Moderate",3,2))))</f>
        <v>3</v>
      </c>
    </row>
    <row r="206" spans="1:27" ht="83.15" customHeight="1" x14ac:dyDescent="0.25">
      <c r="A206" s="79" t="s">
        <v>2446</v>
      </c>
      <c r="B206" s="56" t="s">
        <v>1270</v>
      </c>
      <c r="C206" s="56" t="s">
        <v>1271</v>
      </c>
      <c r="D206" s="56" t="s">
        <v>219</v>
      </c>
      <c r="E206" s="56" t="s">
        <v>2447</v>
      </c>
      <c r="F206" s="56" t="s">
        <v>2247</v>
      </c>
      <c r="G206" s="56" t="s">
        <v>2448</v>
      </c>
      <c r="H206" s="56" t="s">
        <v>2449</v>
      </c>
      <c r="I206" s="142"/>
      <c r="J206" s="56"/>
      <c r="K206" s="142" t="s">
        <v>2450</v>
      </c>
      <c r="L206" s="142"/>
      <c r="M206" s="149" t="s">
        <v>284</v>
      </c>
      <c r="N206" s="147" t="s">
        <v>2238</v>
      </c>
      <c r="O206" s="148" t="str">
        <f>CONCATENATE(N206,": ",VLOOKUP(N206,'Issue Code Table'!$A$2:$C$418,2,0))</f>
        <v>HAC62: Host-based firewall is not configured according to industry standard best practice</v>
      </c>
      <c r="P206" s="34"/>
      <c r="Q206" s="144" t="s">
        <v>2441</v>
      </c>
      <c r="R206" s="142" t="s">
        <v>2451</v>
      </c>
      <c r="S206" s="54" t="s">
        <v>2252</v>
      </c>
      <c r="T206" s="54" t="s">
        <v>2452</v>
      </c>
      <c r="U206" s="54" t="s">
        <v>2254</v>
      </c>
      <c r="V206" s="54" t="s">
        <v>2453</v>
      </c>
      <c r="W206" s="139" t="s">
        <v>2454</v>
      </c>
      <c r="X206" s="51"/>
      <c r="Y206" s="19"/>
      <c r="AA206" s="140">
        <f>IF(OR(J206="Fail",ISBLANK(J206)),INDEX('Issue Code Table'!C:C,MATCH(N:N,'Issue Code Table'!A:A,0)),IF(M206="Critical",6,IF(M206="Significant",5,IF(M206="Moderate",3,2))))</f>
        <v>3</v>
      </c>
    </row>
    <row r="207" spans="1:27" ht="83.15" customHeight="1" x14ac:dyDescent="0.25">
      <c r="A207" s="79" t="s">
        <v>2455</v>
      </c>
      <c r="B207" s="54" t="s">
        <v>278</v>
      </c>
      <c r="C207" s="54" t="s">
        <v>279</v>
      </c>
      <c r="D207" s="56" t="s">
        <v>219</v>
      </c>
      <c r="E207" s="56" t="s">
        <v>2456</v>
      </c>
      <c r="F207" s="56" t="s">
        <v>2457</v>
      </c>
      <c r="G207" s="56" t="s">
        <v>2458</v>
      </c>
      <c r="H207" s="56" t="s">
        <v>2459</v>
      </c>
      <c r="I207" s="142"/>
      <c r="J207" s="56"/>
      <c r="K207" s="142" t="s">
        <v>2460</v>
      </c>
      <c r="L207" s="142"/>
      <c r="M207" s="149" t="s">
        <v>284</v>
      </c>
      <c r="N207" s="143" t="s">
        <v>2238</v>
      </c>
      <c r="O207" s="143" t="s">
        <v>2239</v>
      </c>
      <c r="P207" s="34"/>
      <c r="Q207" s="144" t="s">
        <v>2441</v>
      </c>
      <c r="R207" s="142" t="s">
        <v>2461</v>
      </c>
      <c r="S207" s="54" t="s">
        <v>2252</v>
      </c>
      <c r="T207" s="54" t="s">
        <v>2462</v>
      </c>
      <c r="U207" s="54" t="s">
        <v>2254</v>
      </c>
      <c r="V207" s="54" t="s">
        <v>2463</v>
      </c>
      <c r="W207" s="139" t="s">
        <v>2464</v>
      </c>
      <c r="X207" s="51"/>
      <c r="Y207" s="19"/>
      <c r="AA207" s="140">
        <f>IF(OR(J207="Fail",ISBLANK(J207)),INDEX('Issue Code Table'!C:C,MATCH(N:N,'Issue Code Table'!A:A,0)),IF(M207="Critical",6,IF(M207="Significant",5,IF(M207="Moderate",3,2))))</f>
        <v>3</v>
      </c>
    </row>
    <row r="208" spans="1:27" ht="83.15" customHeight="1" x14ac:dyDescent="0.25">
      <c r="A208" s="79" t="s">
        <v>2465</v>
      </c>
      <c r="B208" s="56" t="s">
        <v>347</v>
      </c>
      <c r="C208" s="56" t="s">
        <v>348</v>
      </c>
      <c r="D208" s="56" t="s">
        <v>219</v>
      </c>
      <c r="E208" s="56" t="s">
        <v>2466</v>
      </c>
      <c r="F208" s="56" t="s">
        <v>2293</v>
      </c>
      <c r="G208" s="56" t="s">
        <v>2467</v>
      </c>
      <c r="H208" s="56" t="s">
        <v>2468</v>
      </c>
      <c r="I208" s="142"/>
      <c r="J208" s="56"/>
      <c r="K208" s="142" t="s">
        <v>2469</v>
      </c>
      <c r="L208" s="142"/>
      <c r="M208" s="149" t="s">
        <v>284</v>
      </c>
      <c r="N208" s="143" t="s">
        <v>379</v>
      </c>
      <c r="O208" s="146" t="s">
        <v>471</v>
      </c>
      <c r="P208" s="34"/>
      <c r="Q208" s="144" t="s">
        <v>2441</v>
      </c>
      <c r="R208" s="142" t="s">
        <v>2470</v>
      </c>
      <c r="S208" s="54" t="s">
        <v>2227</v>
      </c>
      <c r="T208" s="54" t="s">
        <v>2471</v>
      </c>
      <c r="U208" s="54" t="s">
        <v>2299</v>
      </c>
      <c r="V208" s="54" t="s">
        <v>2472</v>
      </c>
      <c r="W208" s="139" t="s">
        <v>2473</v>
      </c>
      <c r="X208" s="51"/>
      <c r="Y208" s="19"/>
      <c r="AA208" s="140">
        <f>IF(OR(J208="Fail",ISBLANK(J208)),INDEX('Issue Code Table'!C:C,MATCH(N:N,'Issue Code Table'!A:A,0)),IF(M208="Critical",6,IF(M208="Significant",5,IF(M208="Moderate",3,2))))</f>
        <v>5</v>
      </c>
    </row>
    <row r="209" spans="1:27" ht="83.15" customHeight="1" x14ac:dyDescent="0.25">
      <c r="A209" s="79" t="s">
        <v>2474</v>
      </c>
      <c r="B209" s="56" t="s">
        <v>1969</v>
      </c>
      <c r="C209" s="56" t="s">
        <v>1970</v>
      </c>
      <c r="D209" s="56" t="s">
        <v>219</v>
      </c>
      <c r="E209" s="56" t="s">
        <v>2475</v>
      </c>
      <c r="F209" s="56" t="s">
        <v>2476</v>
      </c>
      <c r="G209" s="56" t="s">
        <v>2477</v>
      </c>
      <c r="H209" s="56" t="s">
        <v>2478</v>
      </c>
      <c r="I209" s="142"/>
      <c r="J209" s="56"/>
      <c r="K209" s="142" t="s">
        <v>2479</v>
      </c>
      <c r="L209" s="142"/>
      <c r="M209" s="149" t="s">
        <v>284</v>
      </c>
      <c r="N209" s="147" t="s">
        <v>2238</v>
      </c>
      <c r="O209" s="148" t="str">
        <f>CONCATENATE(N209,": ",VLOOKUP(N209,'Issue Code Table'!$A$2:$C$418,2,0))</f>
        <v>HAC62: Host-based firewall is not configured according to industry standard best practice</v>
      </c>
      <c r="P209" s="34"/>
      <c r="Q209" s="144" t="s">
        <v>2441</v>
      </c>
      <c r="R209" s="142" t="s">
        <v>2480</v>
      </c>
      <c r="S209" s="54" t="s">
        <v>2215</v>
      </c>
      <c r="T209" s="54" t="s">
        <v>2481</v>
      </c>
      <c r="U209" s="54" t="s">
        <v>2217</v>
      </c>
      <c r="V209" s="54" t="s">
        <v>2482</v>
      </c>
      <c r="W209" s="139" t="s">
        <v>2483</v>
      </c>
      <c r="X209" s="51"/>
      <c r="Y209" s="19"/>
      <c r="AA209" s="140">
        <f>IF(OR(J209="Fail",ISBLANK(J209)),INDEX('Issue Code Table'!C:C,MATCH(N:N,'Issue Code Table'!A:A,0)),IF(M209="Critical",6,IF(M209="Significant",5,IF(M209="Moderate",3,2))))</f>
        <v>3</v>
      </c>
    </row>
    <row r="210" spans="1:27" ht="83.15" customHeight="1" x14ac:dyDescent="0.25">
      <c r="A210" s="79" t="s">
        <v>2484</v>
      </c>
      <c r="B210" s="157" t="s">
        <v>278</v>
      </c>
      <c r="C210" s="152" t="s">
        <v>279</v>
      </c>
      <c r="D210" s="56" t="s">
        <v>219</v>
      </c>
      <c r="E210" s="56" t="s">
        <v>2485</v>
      </c>
      <c r="F210" s="56" t="s">
        <v>2269</v>
      </c>
      <c r="G210" s="56" t="s">
        <v>2486</v>
      </c>
      <c r="H210" s="56" t="s">
        <v>2487</v>
      </c>
      <c r="I210" s="142"/>
      <c r="J210" s="56"/>
      <c r="K210" s="142" t="s">
        <v>2488</v>
      </c>
      <c r="L210" s="142"/>
      <c r="M210" s="149" t="s">
        <v>284</v>
      </c>
      <c r="N210" s="143" t="s">
        <v>2238</v>
      </c>
      <c r="O210" s="143" t="s">
        <v>2239</v>
      </c>
      <c r="P210" s="34"/>
      <c r="Q210" s="144" t="s">
        <v>2441</v>
      </c>
      <c r="R210" s="142" t="s">
        <v>2489</v>
      </c>
      <c r="S210" s="54" t="s">
        <v>2274</v>
      </c>
      <c r="T210" s="54" t="s">
        <v>2490</v>
      </c>
      <c r="U210" s="54" t="s">
        <v>2276</v>
      </c>
      <c r="V210" s="54" t="s">
        <v>2491</v>
      </c>
      <c r="W210" s="139" t="s">
        <v>2492</v>
      </c>
      <c r="X210" s="51"/>
      <c r="Y210" s="19"/>
      <c r="AA210" s="140">
        <f>IF(OR(J210="Fail",ISBLANK(J210)),INDEX('Issue Code Table'!C:C,MATCH(N:N,'Issue Code Table'!A:A,0)),IF(M210="Critical",6,IF(M210="Significant",5,IF(M210="Moderate",3,2))))</f>
        <v>3</v>
      </c>
    </row>
    <row r="211" spans="1:27" ht="83.15" customHeight="1" x14ac:dyDescent="0.25">
      <c r="A211" s="79" t="s">
        <v>2493</v>
      </c>
      <c r="B211" s="56" t="s">
        <v>347</v>
      </c>
      <c r="C211" s="56" t="s">
        <v>348</v>
      </c>
      <c r="D211" s="56" t="s">
        <v>219</v>
      </c>
      <c r="E211" s="56" t="s">
        <v>2494</v>
      </c>
      <c r="F211" s="56" t="s">
        <v>2495</v>
      </c>
      <c r="G211" s="56" t="s">
        <v>2496</v>
      </c>
      <c r="H211" s="56" t="s">
        <v>2497</v>
      </c>
      <c r="I211" s="142"/>
      <c r="J211" s="56"/>
      <c r="K211" s="142" t="s">
        <v>2498</v>
      </c>
      <c r="L211" s="142"/>
      <c r="M211" s="149" t="s">
        <v>284</v>
      </c>
      <c r="N211" s="143" t="s">
        <v>2403</v>
      </c>
      <c r="O211" s="146" t="s">
        <v>2404</v>
      </c>
      <c r="P211" s="34"/>
      <c r="Q211" s="144" t="s">
        <v>2441</v>
      </c>
      <c r="R211" s="142" t="s">
        <v>2499</v>
      </c>
      <c r="S211" s="54" t="s">
        <v>2227</v>
      </c>
      <c r="T211" s="54" t="s">
        <v>2500</v>
      </c>
      <c r="U211" s="54" t="s">
        <v>2242</v>
      </c>
      <c r="V211" s="54" t="s">
        <v>2501</v>
      </c>
      <c r="W211" s="139" t="s">
        <v>2502</v>
      </c>
      <c r="X211" s="51"/>
      <c r="Y211" s="19"/>
      <c r="AA211" s="140">
        <f>IF(OR(J211="Fail",ISBLANK(J211)),INDEX('Issue Code Table'!C:C,MATCH(N:N,'Issue Code Table'!A:A,0)),IF(M211="Critical",6,IF(M211="Significant",5,IF(M211="Moderate",3,2))))</f>
        <v>3</v>
      </c>
    </row>
    <row r="212" spans="1:27" ht="83.15" customHeight="1" x14ac:dyDescent="0.25">
      <c r="A212" s="79" t="s">
        <v>2503</v>
      </c>
      <c r="B212" s="56" t="s">
        <v>347</v>
      </c>
      <c r="C212" s="56" t="s">
        <v>348</v>
      </c>
      <c r="D212" s="56" t="s">
        <v>219</v>
      </c>
      <c r="E212" s="56" t="s">
        <v>2504</v>
      </c>
      <c r="F212" s="56" t="s">
        <v>2304</v>
      </c>
      <c r="G212" s="56" t="s">
        <v>2505</v>
      </c>
      <c r="H212" s="56" t="s">
        <v>2506</v>
      </c>
      <c r="I212" s="142"/>
      <c r="J212" s="56"/>
      <c r="K212" s="142" t="s">
        <v>2507</v>
      </c>
      <c r="L212" s="142"/>
      <c r="M212" s="149" t="s">
        <v>284</v>
      </c>
      <c r="N212" s="143" t="s">
        <v>353</v>
      </c>
      <c r="O212" s="146" t="s">
        <v>354</v>
      </c>
      <c r="P212" s="34"/>
      <c r="Q212" s="144" t="s">
        <v>2441</v>
      </c>
      <c r="R212" s="142" t="s">
        <v>2508</v>
      </c>
      <c r="S212" s="54" t="s">
        <v>2227</v>
      </c>
      <c r="T212" s="54" t="s">
        <v>2509</v>
      </c>
      <c r="U212" s="54" t="s">
        <v>2310</v>
      </c>
      <c r="V212" s="54" t="s">
        <v>2510</v>
      </c>
      <c r="W212" s="139" t="s">
        <v>2511</v>
      </c>
      <c r="X212" s="51"/>
      <c r="Y212" s="19"/>
      <c r="AA212" s="140">
        <f>IF(OR(J212="Fail",ISBLANK(J212)),INDEX('Issue Code Table'!C:C,MATCH(N:N,'Issue Code Table'!A:A,0)),IF(M212="Critical",6,IF(M212="Significant",5,IF(M212="Moderate",3,2))))</f>
        <v>5</v>
      </c>
    </row>
    <row r="213" spans="1:27" ht="83.15" customHeight="1" x14ac:dyDescent="0.25">
      <c r="A213" s="79" t="s">
        <v>2512</v>
      </c>
      <c r="B213" s="56" t="s">
        <v>347</v>
      </c>
      <c r="C213" s="56" t="s">
        <v>348</v>
      </c>
      <c r="D213" s="56" t="s">
        <v>219</v>
      </c>
      <c r="E213" s="56" t="s">
        <v>2513</v>
      </c>
      <c r="F213" s="56" t="s">
        <v>2222</v>
      </c>
      <c r="G213" s="56" t="s">
        <v>2514</v>
      </c>
      <c r="H213" s="56" t="s">
        <v>2515</v>
      </c>
      <c r="I213" s="142"/>
      <c r="J213" s="56"/>
      <c r="K213" s="142" t="s">
        <v>2516</v>
      </c>
      <c r="L213" s="142"/>
      <c r="M213" s="143" t="s">
        <v>241</v>
      </c>
      <c r="N213" s="143" t="s">
        <v>1304</v>
      </c>
      <c r="O213" s="146" t="s">
        <v>1305</v>
      </c>
      <c r="P213" s="34"/>
      <c r="Q213" s="144" t="s">
        <v>2441</v>
      </c>
      <c r="R213" s="142" t="s">
        <v>2517</v>
      </c>
      <c r="S213" s="54" t="s">
        <v>2227</v>
      </c>
      <c r="T213" s="54" t="s">
        <v>2518</v>
      </c>
      <c r="U213" s="54" t="s">
        <v>2229</v>
      </c>
      <c r="V213" s="54" t="s">
        <v>2519</v>
      </c>
      <c r="W213" s="139" t="s">
        <v>2520</v>
      </c>
      <c r="X213" s="51"/>
      <c r="Y213" s="19"/>
      <c r="AA213" s="140">
        <f>IF(OR(J213="Fail",ISBLANK(J213)),INDEX('Issue Code Table'!C:C,MATCH(N:N,'Issue Code Table'!A:A,0)),IF(M213="Critical",6,IF(M213="Significant",5,IF(M213="Moderate",3,2))))</f>
        <v>2</v>
      </c>
    </row>
    <row r="214" spans="1:27" ht="83.15" customHeight="1" x14ac:dyDescent="0.25">
      <c r="A214" s="79" t="s">
        <v>2521</v>
      </c>
      <c r="B214" s="54" t="s">
        <v>1270</v>
      </c>
      <c r="C214" s="54" t="s">
        <v>1271</v>
      </c>
      <c r="D214" s="56" t="s">
        <v>219</v>
      </c>
      <c r="E214" s="56" t="s">
        <v>2522</v>
      </c>
      <c r="F214" s="56" t="s">
        <v>2325</v>
      </c>
      <c r="G214" s="56" t="s">
        <v>2523</v>
      </c>
      <c r="H214" s="56" t="s">
        <v>2524</v>
      </c>
      <c r="I214" s="142"/>
      <c r="J214" s="56"/>
      <c r="K214" s="142" t="s">
        <v>2525</v>
      </c>
      <c r="L214" s="142"/>
      <c r="M214" s="149" t="s">
        <v>284</v>
      </c>
      <c r="N214" s="143" t="s">
        <v>2238</v>
      </c>
      <c r="O214" s="143" t="s">
        <v>2239</v>
      </c>
      <c r="P214" s="34"/>
      <c r="Q214" s="144" t="s">
        <v>2441</v>
      </c>
      <c r="R214" s="142" t="s">
        <v>2526</v>
      </c>
      <c r="S214" s="54" t="s">
        <v>2330</v>
      </c>
      <c r="T214" s="54" t="s">
        <v>2527</v>
      </c>
      <c r="U214" s="54" t="s">
        <v>2288</v>
      </c>
      <c r="V214" s="54" t="s">
        <v>2528</v>
      </c>
      <c r="W214" s="139" t="s">
        <v>2529</v>
      </c>
      <c r="X214" s="51"/>
      <c r="Y214" s="19"/>
      <c r="AA214" s="140">
        <f>IF(OR(J214="Fail",ISBLANK(J214)),INDEX('Issue Code Table'!C:C,MATCH(N:N,'Issue Code Table'!A:A,0)),IF(M214="Critical",6,IF(M214="Significant",5,IF(M214="Moderate",3,2))))</f>
        <v>3</v>
      </c>
    </row>
    <row r="215" spans="1:27" ht="83.15" customHeight="1" x14ac:dyDescent="0.25">
      <c r="A215" s="79" t="s">
        <v>2530</v>
      </c>
      <c r="B215" s="54" t="s">
        <v>347</v>
      </c>
      <c r="C215" s="54" t="s">
        <v>348</v>
      </c>
      <c r="D215" s="56" t="s">
        <v>219</v>
      </c>
      <c r="E215" s="56" t="s">
        <v>2314</v>
      </c>
      <c r="F215" s="56" t="s">
        <v>2315</v>
      </c>
      <c r="G215" s="56" t="s">
        <v>2531</v>
      </c>
      <c r="H215" s="56" t="s">
        <v>2317</v>
      </c>
      <c r="I215" s="142"/>
      <c r="J215" s="56"/>
      <c r="K215" s="142" t="s">
        <v>2317</v>
      </c>
      <c r="L215" s="142"/>
      <c r="M215" s="149" t="s">
        <v>284</v>
      </c>
      <c r="N215" s="143" t="s">
        <v>2238</v>
      </c>
      <c r="O215" s="143" t="s">
        <v>2239</v>
      </c>
      <c r="P215" s="34"/>
      <c r="Q215" s="144" t="s">
        <v>2441</v>
      </c>
      <c r="R215" s="142" t="s">
        <v>2532</v>
      </c>
      <c r="S215" s="54" t="s">
        <v>2319</v>
      </c>
      <c r="T215" s="54" t="s">
        <v>2533</v>
      </c>
      <c r="U215" s="54" t="s">
        <v>2288</v>
      </c>
      <c r="V215" s="54" t="s">
        <v>2534</v>
      </c>
      <c r="W215" s="139" t="s">
        <v>2535</v>
      </c>
      <c r="X215" s="51"/>
      <c r="Y215" s="19"/>
      <c r="AA215" s="140">
        <f>IF(OR(J215="Fail",ISBLANK(J215)),INDEX('Issue Code Table'!C:C,MATCH(N:N,'Issue Code Table'!A:A,0)),IF(M215="Critical",6,IF(M215="Significant",5,IF(M215="Moderate",3,2))))</f>
        <v>3</v>
      </c>
    </row>
    <row r="216" spans="1:27" ht="83.15" customHeight="1" x14ac:dyDescent="0.25">
      <c r="A216" s="79" t="s">
        <v>2536</v>
      </c>
      <c r="B216" s="56" t="s">
        <v>1969</v>
      </c>
      <c r="C216" s="56" t="s">
        <v>1970</v>
      </c>
      <c r="D216" s="56" t="s">
        <v>219</v>
      </c>
      <c r="E216" s="56" t="s">
        <v>2537</v>
      </c>
      <c r="F216" s="56" t="s">
        <v>2538</v>
      </c>
      <c r="G216" s="56" t="s">
        <v>2539</v>
      </c>
      <c r="H216" s="56" t="s">
        <v>2540</v>
      </c>
      <c r="I216" s="142"/>
      <c r="J216" s="56"/>
      <c r="K216" s="142" t="s">
        <v>2541</v>
      </c>
      <c r="L216" s="142"/>
      <c r="M216" s="149" t="s">
        <v>186</v>
      </c>
      <c r="N216" s="147" t="s">
        <v>925</v>
      </c>
      <c r="O216" s="148" t="str">
        <f>CONCATENATE(N216,": ",VLOOKUP(N216,'Issue Code Table'!$A$2:$C$418,2,0))</f>
        <v>HCM45: System configuration provides additional attack surface</v>
      </c>
      <c r="P216" s="34"/>
      <c r="Q216" s="144" t="s">
        <v>2542</v>
      </c>
      <c r="R216" s="142" t="s">
        <v>2543</v>
      </c>
      <c r="S216" s="54" t="s">
        <v>2544</v>
      </c>
      <c r="T216" s="54" t="s">
        <v>2545</v>
      </c>
      <c r="U216" s="54" t="s">
        <v>2546</v>
      </c>
      <c r="V216" s="54" t="s">
        <v>2547</v>
      </c>
      <c r="W216" s="139" t="s">
        <v>2548</v>
      </c>
      <c r="X216" s="51" t="s">
        <v>234</v>
      </c>
      <c r="Y216" s="19"/>
      <c r="AA216" s="140">
        <f>IF(OR(J216="Fail",ISBLANK(J216)),INDEX('Issue Code Table'!C:C,MATCH(N:N,'Issue Code Table'!A:A,0)),IF(M216="Critical",6,IF(M216="Significant",5,IF(M216="Moderate",3,2))))</f>
        <v>5</v>
      </c>
    </row>
    <row r="217" spans="1:27" ht="83.15" customHeight="1" x14ac:dyDescent="0.25">
      <c r="A217" s="79" t="s">
        <v>2549</v>
      </c>
      <c r="B217" s="56" t="s">
        <v>179</v>
      </c>
      <c r="C217" s="56" t="s">
        <v>180</v>
      </c>
      <c r="D217" s="56" t="s">
        <v>219</v>
      </c>
      <c r="E217" s="56" t="s">
        <v>2550</v>
      </c>
      <c r="F217" s="56" t="s">
        <v>2551</v>
      </c>
      <c r="G217" s="56" t="s">
        <v>2552</v>
      </c>
      <c r="H217" s="56" t="s">
        <v>2553</v>
      </c>
      <c r="I217" s="142"/>
      <c r="J217" s="56"/>
      <c r="K217" s="142" t="s">
        <v>2554</v>
      </c>
      <c r="L217" s="142"/>
      <c r="M217" s="149" t="s">
        <v>186</v>
      </c>
      <c r="N217" s="147" t="s">
        <v>925</v>
      </c>
      <c r="O217" s="148" t="str">
        <f>CONCATENATE(N217,": ",VLOOKUP(N217,'Issue Code Table'!$A$2:$C$418,2,0))</f>
        <v>HCM45: System configuration provides additional attack surface</v>
      </c>
      <c r="P217" s="34"/>
      <c r="Q217" s="144" t="s">
        <v>2542</v>
      </c>
      <c r="R217" s="142" t="s">
        <v>2555</v>
      </c>
      <c r="S217" s="54" t="s">
        <v>2556</v>
      </c>
      <c r="T217" s="54" t="s">
        <v>2557</v>
      </c>
      <c r="U217" s="54" t="s">
        <v>2558</v>
      </c>
      <c r="V217" s="54" t="s">
        <v>2559</v>
      </c>
      <c r="W217" s="139" t="s">
        <v>2560</v>
      </c>
      <c r="X217" s="51" t="s">
        <v>234</v>
      </c>
      <c r="Y217" s="19"/>
      <c r="AA217" s="140">
        <f>IF(OR(J217="Fail",ISBLANK(J217)),INDEX('Issue Code Table'!C:C,MATCH(N:N,'Issue Code Table'!A:A,0)),IF(M217="Critical",6,IF(M217="Significant",5,IF(M217="Moderate",3,2))))</f>
        <v>5</v>
      </c>
    </row>
    <row r="218" spans="1:27" ht="83.15" customHeight="1" x14ac:dyDescent="0.25">
      <c r="A218" s="79" t="s">
        <v>2561</v>
      </c>
      <c r="B218" s="56" t="s">
        <v>278</v>
      </c>
      <c r="C218" s="56" t="s">
        <v>279</v>
      </c>
      <c r="D218" s="56" t="s">
        <v>219</v>
      </c>
      <c r="E218" s="56" t="s">
        <v>2562</v>
      </c>
      <c r="F218" s="56" t="s">
        <v>2563</v>
      </c>
      <c r="G218" s="56" t="s">
        <v>2564</v>
      </c>
      <c r="H218" s="56" t="s">
        <v>2565</v>
      </c>
      <c r="I218" s="142"/>
      <c r="J218" s="56"/>
      <c r="K218" s="142" t="s">
        <v>2566</v>
      </c>
      <c r="L218" s="142"/>
      <c r="M218" s="149" t="s">
        <v>186</v>
      </c>
      <c r="N218" s="147" t="s">
        <v>925</v>
      </c>
      <c r="O218" s="148" t="str">
        <f>CONCATENATE(N218,": ",VLOOKUP(N218,'Issue Code Table'!$A$2:$C$418,2,0))</f>
        <v>HCM45: System configuration provides additional attack surface</v>
      </c>
      <c r="P218" s="34"/>
      <c r="Q218" s="144" t="s">
        <v>2542</v>
      </c>
      <c r="R218" s="142" t="s">
        <v>2567</v>
      </c>
      <c r="S218" s="54" t="s">
        <v>2568</v>
      </c>
      <c r="T218" s="54" t="s">
        <v>2569</v>
      </c>
      <c r="U218" s="54" t="s">
        <v>2570</v>
      </c>
      <c r="V218" s="54" t="s">
        <v>2571</v>
      </c>
      <c r="W218" s="139" t="s">
        <v>2572</v>
      </c>
      <c r="X218" s="51" t="s">
        <v>234</v>
      </c>
      <c r="Y218" s="19"/>
      <c r="AA218" s="140">
        <f>IF(OR(J218="Fail",ISBLANK(J218)),INDEX('Issue Code Table'!C:C,MATCH(N:N,'Issue Code Table'!A:A,0)),IF(M218="Critical",6,IF(M218="Significant",5,IF(M218="Moderate",3,2))))</f>
        <v>5</v>
      </c>
    </row>
    <row r="219" spans="1:27" ht="83.15" customHeight="1" x14ac:dyDescent="0.25">
      <c r="A219" s="79" t="s">
        <v>2573</v>
      </c>
      <c r="B219" s="56" t="s">
        <v>2574</v>
      </c>
      <c r="C219" s="56" t="s">
        <v>2575</v>
      </c>
      <c r="D219" s="56" t="s">
        <v>219</v>
      </c>
      <c r="E219" s="56" t="s">
        <v>2576</v>
      </c>
      <c r="F219" s="56" t="s">
        <v>2577</v>
      </c>
      <c r="G219" s="56" t="s">
        <v>2578</v>
      </c>
      <c r="H219" s="56" t="s">
        <v>2579</v>
      </c>
      <c r="I219" s="142"/>
      <c r="J219" s="56"/>
      <c r="K219" s="142" t="s">
        <v>2580</v>
      </c>
      <c r="L219" s="142"/>
      <c r="M219" s="149" t="s">
        <v>186</v>
      </c>
      <c r="N219" s="147" t="s">
        <v>925</v>
      </c>
      <c r="O219" s="148" t="str">
        <f>CONCATENATE(N219,": ",VLOOKUP(N219,'Issue Code Table'!$A$2:$C$418,2,0))</f>
        <v>HCM45: System configuration provides additional attack surface</v>
      </c>
      <c r="P219" s="34"/>
      <c r="Q219" s="144" t="s">
        <v>2542</v>
      </c>
      <c r="R219" s="142" t="s">
        <v>2581</v>
      </c>
      <c r="S219" s="54" t="s">
        <v>2582</v>
      </c>
      <c r="T219" s="54" t="s">
        <v>2583</v>
      </c>
      <c r="U219" s="54" t="s">
        <v>2584</v>
      </c>
      <c r="V219" s="54" t="s">
        <v>2585</v>
      </c>
      <c r="W219" s="139" t="s">
        <v>2586</v>
      </c>
      <c r="X219" s="51" t="s">
        <v>234</v>
      </c>
      <c r="Y219" s="19"/>
      <c r="AA219" s="140">
        <f>IF(OR(J219="Fail",ISBLANK(J219)),INDEX('Issue Code Table'!C:C,MATCH(N:N,'Issue Code Table'!A:A,0)),IF(M219="Critical",6,IF(M219="Significant",5,IF(M219="Moderate",3,2))))</f>
        <v>5</v>
      </c>
    </row>
    <row r="220" spans="1:27" ht="83.15" customHeight="1" x14ac:dyDescent="0.25">
      <c r="A220" s="79" t="s">
        <v>2587</v>
      </c>
      <c r="B220" s="56" t="s">
        <v>2588</v>
      </c>
      <c r="C220" s="56" t="s">
        <v>2589</v>
      </c>
      <c r="D220" s="56" t="s">
        <v>219</v>
      </c>
      <c r="E220" s="56" t="s">
        <v>2590</v>
      </c>
      <c r="F220" s="56" t="s">
        <v>2591</v>
      </c>
      <c r="G220" s="56" t="s">
        <v>2592</v>
      </c>
      <c r="H220" s="56" t="s">
        <v>2593</v>
      </c>
      <c r="I220" s="142"/>
      <c r="J220" s="56"/>
      <c r="K220" s="142" t="s">
        <v>2594</v>
      </c>
      <c r="L220" s="142"/>
      <c r="M220" s="149" t="s">
        <v>186</v>
      </c>
      <c r="N220" s="147" t="s">
        <v>925</v>
      </c>
      <c r="O220" s="148" t="str">
        <f>CONCATENATE(N220,": ",VLOOKUP(N220,'Issue Code Table'!$A$2:$C$418,2,0))</f>
        <v>HCM45: System configuration provides additional attack surface</v>
      </c>
      <c r="P220" s="34"/>
      <c r="Q220" s="144" t="s">
        <v>2542</v>
      </c>
      <c r="R220" s="142" t="s">
        <v>2595</v>
      </c>
      <c r="S220" s="54" t="s">
        <v>2596</v>
      </c>
      <c r="T220" s="54" t="s">
        <v>2597</v>
      </c>
      <c r="U220" s="54" t="s">
        <v>2598</v>
      </c>
      <c r="V220" s="54" t="s">
        <v>2599</v>
      </c>
      <c r="W220" s="141" t="s">
        <v>2600</v>
      </c>
      <c r="X220" s="51" t="s">
        <v>234</v>
      </c>
      <c r="Y220" s="19"/>
      <c r="AA220" s="140">
        <f>IF(OR(J220="Fail",ISBLANK(J220)),INDEX('Issue Code Table'!C:C,MATCH(N:N,'Issue Code Table'!A:A,0)),IF(M220="Critical",6,IF(M220="Significant",5,IF(M220="Moderate",3,2))))</f>
        <v>5</v>
      </c>
    </row>
    <row r="221" spans="1:27" ht="83.15" customHeight="1" x14ac:dyDescent="0.25">
      <c r="A221" s="79" t="s">
        <v>2601</v>
      </c>
      <c r="B221" s="56" t="s">
        <v>1969</v>
      </c>
      <c r="C221" s="56" t="s">
        <v>1970</v>
      </c>
      <c r="D221" s="56" t="s">
        <v>219</v>
      </c>
      <c r="E221" s="56" t="s">
        <v>2602</v>
      </c>
      <c r="F221" s="56" t="s">
        <v>2603</v>
      </c>
      <c r="G221" s="56" t="s">
        <v>2604</v>
      </c>
      <c r="H221" s="56" t="s">
        <v>2605</v>
      </c>
      <c r="I221" s="142"/>
      <c r="J221" s="56"/>
      <c r="K221" s="142" t="s">
        <v>2606</v>
      </c>
      <c r="L221" s="142"/>
      <c r="M221" s="149" t="s">
        <v>186</v>
      </c>
      <c r="N221" s="147" t="s">
        <v>925</v>
      </c>
      <c r="O221" s="148" t="str">
        <f>CONCATENATE(N221,": ",VLOOKUP(N221,'Issue Code Table'!$A$2:$C$418,2,0))</f>
        <v>HCM45: System configuration provides additional attack surface</v>
      </c>
      <c r="P221" s="34"/>
      <c r="Q221" s="144" t="s">
        <v>2542</v>
      </c>
      <c r="R221" s="142" t="s">
        <v>2607</v>
      </c>
      <c r="S221" s="54" t="s">
        <v>2608</v>
      </c>
      <c r="T221" s="54" t="s">
        <v>2609</v>
      </c>
      <c r="U221" s="54" t="s">
        <v>2610</v>
      </c>
      <c r="V221" s="54" t="s">
        <v>2611</v>
      </c>
      <c r="W221" s="141" t="s">
        <v>2612</v>
      </c>
      <c r="X221" s="51" t="s">
        <v>234</v>
      </c>
      <c r="Y221" s="19"/>
      <c r="AA221" s="140">
        <f>IF(OR(J221="Fail",ISBLANK(J221)),INDEX('Issue Code Table'!C:C,MATCH(N:N,'Issue Code Table'!A:A,0)),IF(M221="Critical",6,IF(M221="Significant",5,IF(M221="Moderate",3,2))))</f>
        <v>5</v>
      </c>
    </row>
    <row r="222" spans="1:27" ht="83.15" customHeight="1" x14ac:dyDescent="0.25">
      <c r="A222" s="79" t="s">
        <v>2613</v>
      </c>
      <c r="B222" s="56" t="s">
        <v>1969</v>
      </c>
      <c r="C222" s="56" t="s">
        <v>1970</v>
      </c>
      <c r="D222" s="56" t="s">
        <v>219</v>
      </c>
      <c r="E222" s="56" t="s">
        <v>2614</v>
      </c>
      <c r="F222" s="56" t="s">
        <v>2615</v>
      </c>
      <c r="G222" s="56" t="s">
        <v>2616</v>
      </c>
      <c r="H222" s="56" t="s">
        <v>2617</v>
      </c>
      <c r="I222" s="142"/>
      <c r="J222" s="56"/>
      <c r="K222" s="142" t="s">
        <v>2618</v>
      </c>
      <c r="L222" s="142"/>
      <c r="M222" s="149" t="s">
        <v>186</v>
      </c>
      <c r="N222" s="147" t="s">
        <v>925</v>
      </c>
      <c r="O222" s="148" t="str">
        <f>CONCATENATE(N222,": ",VLOOKUP(N222,'Issue Code Table'!$A$2:$C$418,2,0))</f>
        <v>HCM45: System configuration provides additional attack surface</v>
      </c>
      <c r="P222" s="34"/>
      <c r="Q222" s="144" t="s">
        <v>2542</v>
      </c>
      <c r="R222" s="142" t="s">
        <v>2619</v>
      </c>
      <c r="S222" s="54" t="s">
        <v>2620</v>
      </c>
      <c r="T222" s="54" t="s">
        <v>2621</v>
      </c>
      <c r="U222" s="54" t="s">
        <v>2622</v>
      </c>
      <c r="V222" s="54" t="s">
        <v>2623</v>
      </c>
      <c r="W222" s="141" t="s">
        <v>2624</v>
      </c>
      <c r="X222" s="51" t="s">
        <v>234</v>
      </c>
      <c r="Y222" s="19"/>
      <c r="AA222" s="140">
        <f>IF(OR(J222="Fail",ISBLANK(J222)),INDEX('Issue Code Table'!C:C,MATCH(N:N,'Issue Code Table'!A:A,0)),IF(M222="Critical",6,IF(M222="Significant",5,IF(M222="Moderate",3,2))))</f>
        <v>5</v>
      </c>
    </row>
    <row r="223" spans="1:27" ht="83.15" customHeight="1" x14ac:dyDescent="0.25">
      <c r="A223" s="79" t="s">
        <v>2625</v>
      </c>
      <c r="B223" s="56" t="s">
        <v>278</v>
      </c>
      <c r="C223" s="56" t="s">
        <v>279</v>
      </c>
      <c r="D223" s="56" t="s">
        <v>219</v>
      </c>
      <c r="E223" s="56" t="s">
        <v>2626</v>
      </c>
      <c r="F223" s="56" t="s">
        <v>2627</v>
      </c>
      <c r="G223" s="56" t="s">
        <v>2628</v>
      </c>
      <c r="H223" s="56" t="s">
        <v>2629</v>
      </c>
      <c r="I223" s="142"/>
      <c r="J223" s="56"/>
      <c r="K223" s="142" t="s">
        <v>2630</v>
      </c>
      <c r="L223" s="142"/>
      <c r="M223" s="143" t="s">
        <v>186</v>
      </c>
      <c r="N223" s="143" t="s">
        <v>1093</v>
      </c>
      <c r="O223" s="146" t="s">
        <v>1094</v>
      </c>
      <c r="P223" s="34"/>
      <c r="Q223" s="144" t="s">
        <v>2631</v>
      </c>
      <c r="R223" s="142" t="s">
        <v>2632</v>
      </c>
      <c r="S223" s="54" t="s">
        <v>2633</v>
      </c>
      <c r="T223" s="54" t="s">
        <v>2634</v>
      </c>
      <c r="U223" s="54"/>
      <c r="V223" s="54" t="s">
        <v>2635</v>
      </c>
      <c r="W223" s="141" t="s">
        <v>2636</v>
      </c>
      <c r="X223" s="51" t="s">
        <v>234</v>
      </c>
      <c r="Y223" s="19"/>
      <c r="AA223" s="140">
        <f>IF(OR(J223="Fail",ISBLANK(J223)),INDEX('Issue Code Table'!C:C,MATCH(N:N,'Issue Code Table'!A:A,0)),IF(M223="Critical",6,IF(M223="Significant",5,IF(M223="Moderate",3,2))))</f>
        <v>5</v>
      </c>
    </row>
    <row r="224" spans="1:27" ht="83.15" customHeight="1" x14ac:dyDescent="0.25">
      <c r="A224" s="79" t="s">
        <v>2637</v>
      </c>
      <c r="B224" s="54" t="s">
        <v>855</v>
      </c>
      <c r="C224" s="54" t="s">
        <v>856</v>
      </c>
      <c r="D224" s="56" t="s">
        <v>219</v>
      </c>
      <c r="E224" s="56" t="s">
        <v>2638</v>
      </c>
      <c r="F224" s="56" t="s">
        <v>2639</v>
      </c>
      <c r="G224" s="56" t="s">
        <v>2640</v>
      </c>
      <c r="H224" s="56" t="s">
        <v>2641</v>
      </c>
      <c r="I224" s="142"/>
      <c r="J224" s="56"/>
      <c r="K224" s="142" t="s">
        <v>2642</v>
      </c>
      <c r="L224" s="142"/>
      <c r="M224" s="149" t="s">
        <v>186</v>
      </c>
      <c r="N224" s="143" t="s">
        <v>925</v>
      </c>
      <c r="O224" s="146" t="s">
        <v>926</v>
      </c>
      <c r="P224" s="34"/>
      <c r="Q224" s="144" t="s">
        <v>2631</v>
      </c>
      <c r="R224" s="142" t="s">
        <v>2643</v>
      </c>
      <c r="S224" s="54" t="s">
        <v>2644</v>
      </c>
      <c r="T224" s="54" t="s">
        <v>2645</v>
      </c>
      <c r="U224" s="54"/>
      <c r="V224" s="54" t="s">
        <v>2646</v>
      </c>
      <c r="W224" s="141" t="s">
        <v>2647</v>
      </c>
      <c r="X224" s="51" t="s">
        <v>234</v>
      </c>
      <c r="Y224" s="19"/>
      <c r="AA224" s="140">
        <f>IF(OR(J224="Fail",ISBLANK(J224)),INDEX('Issue Code Table'!C:C,MATCH(N:N,'Issue Code Table'!A:A,0)),IF(M224="Critical",6,IF(M224="Significant",5,IF(M224="Moderate",3,2))))</f>
        <v>5</v>
      </c>
    </row>
    <row r="225" spans="1:27" ht="83.15" customHeight="1" x14ac:dyDescent="0.25">
      <c r="A225" s="79" t="s">
        <v>2648</v>
      </c>
      <c r="B225" s="56" t="s">
        <v>1074</v>
      </c>
      <c r="C225" s="56" t="s">
        <v>1075</v>
      </c>
      <c r="D225" s="56" t="s">
        <v>219</v>
      </c>
      <c r="E225" s="56" t="s">
        <v>2649</v>
      </c>
      <c r="F225" s="56" t="s">
        <v>2650</v>
      </c>
      <c r="G225" s="56" t="s">
        <v>2651</v>
      </c>
      <c r="H225" s="56" t="s">
        <v>2652</v>
      </c>
      <c r="I225" s="142"/>
      <c r="J225" s="56"/>
      <c r="K225" s="142" t="s">
        <v>2653</v>
      </c>
      <c r="L225" s="142"/>
      <c r="M225" s="153" t="s">
        <v>186</v>
      </c>
      <c r="N225" s="143" t="s">
        <v>925</v>
      </c>
      <c r="O225" s="146" t="s">
        <v>926</v>
      </c>
      <c r="P225" s="34"/>
      <c r="Q225" s="144" t="s">
        <v>2631</v>
      </c>
      <c r="R225" s="142" t="s">
        <v>2654</v>
      </c>
      <c r="S225" s="54" t="s">
        <v>2644</v>
      </c>
      <c r="T225" s="54" t="s">
        <v>2655</v>
      </c>
      <c r="U225" s="54"/>
      <c r="V225" s="54" t="s">
        <v>2656</v>
      </c>
      <c r="W225" s="141" t="s">
        <v>2657</v>
      </c>
      <c r="X225" s="51" t="s">
        <v>234</v>
      </c>
      <c r="Y225" s="19"/>
      <c r="AA225" s="140">
        <f>IF(OR(J225="Fail",ISBLANK(J225)),INDEX('Issue Code Table'!C:C,MATCH(N:N,'Issue Code Table'!A:A,0)),IF(M225="Critical",6,IF(M225="Significant",5,IF(M225="Moderate",3,2))))</f>
        <v>5</v>
      </c>
    </row>
    <row r="226" spans="1:27" ht="83.15" customHeight="1" x14ac:dyDescent="0.25">
      <c r="A226" s="79" t="s">
        <v>2658</v>
      </c>
      <c r="B226" s="56" t="s">
        <v>262</v>
      </c>
      <c r="C226" s="56" t="s">
        <v>263</v>
      </c>
      <c r="D226" s="56" t="s">
        <v>219</v>
      </c>
      <c r="E226" s="56" t="s">
        <v>2659</v>
      </c>
      <c r="F226" s="56" t="s">
        <v>2660</v>
      </c>
      <c r="G226" s="56" t="s">
        <v>2661</v>
      </c>
      <c r="H226" s="56" t="s">
        <v>2662</v>
      </c>
      <c r="I226" s="142"/>
      <c r="J226" s="56"/>
      <c r="K226" s="142" t="s">
        <v>2663</v>
      </c>
      <c r="L226" s="142"/>
      <c r="M226" s="153" t="s">
        <v>186</v>
      </c>
      <c r="N226" s="143" t="s">
        <v>925</v>
      </c>
      <c r="O226" s="143" t="s">
        <v>926</v>
      </c>
      <c r="P226" s="34"/>
      <c r="Q226" s="144" t="s">
        <v>2664</v>
      </c>
      <c r="R226" s="142" t="s">
        <v>2665</v>
      </c>
      <c r="S226" s="54" t="s">
        <v>2666</v>
      </c>
      <c r="T226" s="54" t="s">
        <v>2667</v>
      </c>
      <c r="U226" s="54" t="s">
        <v>2668</v>
      </c>
      <c r="V226" s="54" t="s">
        <v>2669</v>
      </c>
      <c r="W226" s="141" t="s">
        <v>2670</v>
      </c>
      <c r="X226" s="51" t="s">
        <v>234</v>
      </c>
      <c r="Y226" s="19"/>
      <c r="AA226" s="140">
        <f>IF(OR(J226="Fail",ISBLANK(J226)),INDEX('Issue Code Table'!C:C,MATCH(N:N,'Issue Code Table'!A:A,0)),IF(M226="Critical",6,IF(M226="Significant",5,IF(M226="Moderate",3,2))))</f>
        <v>5</v>
      </c>
    </row>
    <row r="227" spans="1:27" ht="83.15" customHeight="1" x14ac:dyDescent="0.25">
      <c r="A227" s="79" t="s">
        <v>2671</v>
      </c>
      <c r="B227" s="56" t="s">
        <v>262</v>
      </c>
      <c r="C227" s="56" t="s">
        <v>263</v>
      </c>
      <c r="D227" s="56" t="s">
        <v>219</v>
      </c>
      <c r="E227" s="56" t="s">
        <v>2672</v>
      </c>
      <c r="F227" s="56" t="s">
        <v>2660</v>
      </c>
      <c r="G227" s="56" t="s">
        <v>2673</v>
      </c>
      <c r="H227" s="56" t="s">
        <v>2674</v>
      </c>
      <c r="I227" s="142"/>
      <c r="J227" s="56"/>
      <c r="K227" s="142" t="s">
        <v>2675</v>
      </c>
      <c r="L227" s="142"/>
      <c r="M227" s="153" t="s">
        <v>186</v>
      </c>
      <c r="N227" s="143" t="s">
        <v>925</v>
      </c>
      <c r="O227" s="143" t="s">
        <v>926</v>
      </c>
      <c r="P227" s="34"/>
      <c r="Q227" s="144" t="s">
        <v>2664</v>
      </c>
      <c r="R227" s="142" t="s">
        <v>2676</v>
      </c>
      <c r="S227" s="54" t="s">
        <v>2666</v>
      </c>
      <c r="T227" s="54" t="s">
        <v>2677</v>
      </c>
      <c r="U227" s="54" t="s">
        <v>2668</v>
      </c>
      <c r="V227" s="54" t="s">
        <v>2678</v>
      </c>
      <c r="W227" s="141" t="s">
        <v>2679</v>
      </c>
      <c r="X227" s="51" t="s">
        <v>234</v>
      </c>
      <c r="Y227" s="19"/>
      <c r="AA227" s="140">
        <f>IF(OR(J227="Fail",ISBLANK(J227)),INDEX('Issue Code Table'!C:C,MATCH(N:N,'Issue Code Table'!A:A,0)),IF(M227="Critical",6,IF(M227="Significant",5,IF(M227="Moderate",3,2))))</f>
        <v>5</v>
      </c>
    </row>
    <row r="228" spans="1:27" ht="83.15" customHeight="1" x14ac:dyDescent="0.25">
      <c r="A228" s="79" t="s">
        <v>2680</v>
      </c>
      <c r="B228" s="56" t="s">
        <v>1969</v>
      </c>
      <c r="C228" s="56" t="s">
        <v>1970</v>
      </c>
      <c r="D228" s="56" t="s">
        <v>219</v>
      </c>
      <c r="E228" s="56" t="s">
        <v>2681</v>
      </c>
      <c r="F228" s="56" t="s">
        <v>2682</v>
      </c>
      <c r="G228" s="56" t="s">
        <v>2683</v>
      </c>
      <c r="H228" s="56" t="s">
        <v>2684</v>
      </c>
      <c r="I228" s="142"/>
      <c r="J228" s="56"/>
      <c r="K228" s="142" t="s">
        <v>2685</v>
      </c>
      <c r="L228" s="142"/>
      <c r="M228" s="153" t="s">
        <v>186</v>
      </c>
      <c r="N228" s="145" t="s">
        <v>2686</v>
      </c>
      <c r="O228" s="146" t="s">
        <v>2687</v>
      </c>
      <c r="P228" s="34"/>
      <c r="Q228" s="144" t="s">
        <v>2688</v>
      </c>
      <c r="R228" s="142" t="s">
        <v>2689</v>
      </c>
      <c r="S228" s="54" t="s">
        <v>2690</v>
      </c>
      <c r="T228" s="54" t="s">
        <v>2691</v>
      </c>
      <c r="U228" s="54" t="s">
        <v>2692</v>
      </c>
      <c r="V228" s="54" t="s">
        <v>2693</v>
      </c>
      <c r="W228" s="141" t="s">
        <v>2694</v>
      </c>
      <c r="X228" s="51" t="s">
        <v>234</v>
      </c>
      <c r="Y228" s="19"/>
      <c r="AA228" s="140">
        <f>IF(OR(J228="Fail",ISBLANK(J228)),INDEX('Issue Code Table'!C:C,MATCH(N:N,'Issue Code Table'!A:A,0)),IF(M228="Critical",6,IF(M228="Significant",5,IF(M228="Moderate",3,2))))</f>
        <v>6</v>
      </c>
    </row>
    <row r="229" spans="1:27" ht="83.15" customHeight="1" x14ac:dyDescent="0.25">
      <c r="A229" s="79" t="s">
        <v>2695</v>
      </c>
      <c r="B229" s="56" t="s">
        <v>1969</v>
      </c>
      <c r="C229" s="56" t="s">
        <v>1970</v>
      </c>
      <c r="D229" s="56" t="s">
        <v>219</v>
      </c>
      <c r="E229" s="56" t="s">
        <v>2696</v>
      </c>
      <c r="F229" s="56" t="s">
        <v>2697</v>
      </c>
      <c r="G229" s="56" t="s">
        <v>2698</v>
      </c>
      <c r="H229" s="56" t="s">
        <v>2699</v>
      </c>
      <c r="I229" s="142"/>
      <c r="J229" s="56"/>
      <c r="K229" s="142" t="s">
        <v>2700</v>
      </c>
      <c r="L229" s="142"/>
      <c r="M229" s="153" t="s">
        <v>186</v>
      </c>
      <c r="N229" s="145" t="s">
        <v>2686</v>
      </c>
      <c r="O229" s="146" t="s">
        <v>2687</v>
      </c>
      <c r="P229" s="34"/>
      <c r="Q229" s="144" t="s">
        <v>2688</v>
      </c>
      <c r="R229" s="142" t="s">
        <v>2701</v>
      </c>
      <c r="S229" s="54" t="s">
        <v>2702</v>
      </c>
      <c r="T229" s="54" t="s">
        <v>2703</v>
      </c>
      <c r="U229" s="54" t="s">
        <v>2704</v>
      </c>
      <c r="V229" s="54" t="s">
        <v>2705</v>
      </c>
      <c r="W229" s="141" t="s">
        <v>2706</v>
      </c>
      <c r="X229" s="51" t="s">
        <v>234</v>
      </c>
      <c r="Y229" s="19"/>
      <c r="AA229" s="140">
        <f>IF(OR(J229="Fail",ISBLANK(J229)),INDEX('Issue Code Table'!C:C,MATCH(N:N,'Issue Code Table'!A:A,0)),IF(M229="Critical",6,IF(M229="Significant",5,IF(M229="Moderate",3,2))))</f>
        <v>6</v>
      </c>
    </row>
    <row r="230" spans="1:27" ht="83.15" customHeight="1" x14ac:dyDescent="0.25">
      <c r="A230" s="79" t="s">
        <v>2707</v>
      </c>
      <c r="B230" s="56" t="s">
        <v>278</v>
      </c>
      <c r="C230" s="56" t="s">
        <v>279</v>
      </c>
      <c r="D230" s="56" t="s">
        <v>219</v>
      </c>
      <c r="E230" s="56" t="s">
        <v>2708</v>
      </c>
      <c r="F230" s="56" t="s">
        <v>2709</v>
      </c>
      <c r="G230" s="56" t="s">
        <v>2710</v>
      </c>
      <c r="H230" s="56" t="s">
        <v>2711</v>
      </c>
      <c r="I230" s="142"/>
      <c r="J230" s="56"/>
      <c r="K230" s="142" t="s">
        <v>2712</v>
      </c>
      <c r="L230" s="142"/>
      <c r="M230" s="153" t="s">
        <v>284</v>
      </c>
      <c r="N230" s="147" t="s">
        <v>1107</v>
      </c>
      <c r="O230" s="148" t="str">
        <f>CONCATENATE(N230,": ",VLOOKUP(N230,'Issue Code Table'!$A$2:$C$418,2,0))</f>
        <v>HCM48: Low-risk operating system settings are not configured securely</v>
      </c>
      <c r="P230" s="34"/>
      <c r="Q230" s="144" t="s">
        <v>2713</v>
      </c>
      <c r="R230" s="142" t="s">
        <v>2714</v>
      </c>
      <c r="S230" s="54" t="s">
        <v>2715</v>
      </c>
      <c r="T230" s="54" t="s">
        <v>2716</v>
      </c>
      <c r="U230" s="54" t="s">
        <v>2717</v>
      </c>
      <c r="V230" s="54" t="s">
        <v>2718</v>
      </c>
      <c r="W230" s="141" t="s">
        <v>2719</v>
      </c>
      <c r="X230" s="51"/>
      <c r="Y230" s="19"/>
      <c r="AA230" s="140">
        <f>IF(OR(J230="Fail",ISBLANK(J230)),INDEX('Issue Code Table'!C:C,MATCH(N:N,'Issue Code Table'!A:A,0)),IF(M230="Critical",6,IF(M230="Significant",5,IF(M230="Moderate",3,2))))</f>
        <v>3</v>
      </c>
    </row>
    <row r="231" spans="1:27" ht="83.15" customHeight="1" x14ac:dyDescent="0.25">
      <c r="A231" s="79" t="s">
        <v>2720</v>
      </c>
      <c r="B231" s="56" t="s">
        <v>278</v>
      </c>
      <c r="C231" s="56" t="s">
        <v>279</v>
      </c>
      <c r="D231" s="56" t="s">
        <v>219</v>
      </c>
      <c r="E231" s="56" t="s">
        <v>2721</v>
      </c>
      <c r="F231" s="56" t="s">
        <v>2722</v>
      </c>
      <c r="G231" s="56" t="s">
        <v>2723</v>
      </c>
      <c r="H231" s="56" t="s">
        <v>2724</v>
      </c>
      <c r="I231" s="142"/>
      <c r="J231" s="56"/>
      <c r="K231" s="142" t="s">
        <v>2725</v>
      </c>
      <c r="L231" s="142"/>
      <c r="M231" s="153" t="s">
        <v>284</v>
      </c>
      <c r="N231" s="147" t="s">
        <v>1107</v>
      </c>
      <c r="O231" s="148" t="str">
        <f>CONCATENATE(N231,": ",VLOOKUP(N231,'Issue Code Table'!$A$2:$C$418,2,0))</f>
        <v>HCM48: Low-risk operating system settings are not configured securely</v>
      </c>
      <c r="P231" s="34"/>
      <c r="Q231" s="144" t="s">
        <v>2713</v>
      </c>
      <c r="R231" s="142" t="s">
        <v>2726</v>
      </c>
      <c r="S231" s="54" t="s">
        <v>2727</v>
      </c>
      <c r="T231" s="54" t="s">
        <v>2728</v>
      </c>
      <c r="U231" s="54" t="s">
        <v>2729</v>
      </c>
      <c r="V231" s="54" t="s">
        <v>2730</v>
      </c>
      <c r="W231" s="141" t="s">
        <v>2731</v>
      </c>
      <c r="X231" s="51"/>
      <c r="Y231" s="19"/>
      <c r="AA231" s="140">
        <f>IF(OR(J231="Fail",ISBLANK(J231)),INDEX('Issue Code Table'!C:C,MATCH(N:N,'Issue Code Table'!A:A,0)),IF(M231="Critical",6,IF(M231="Significant",5,IF(M231="Moderate",3,2))))</f>
        <v>3</v>
      </c>
    </row>
    <row r="232" spans="1:27" ht="83.15" customHeight="1" x14ac:dyDescent="0.25">
      <c r="A232" s="79" t="s">
        <v>2732</v>
      </c>
      <c r="B232" s="56" t="s">
        <v>1969</v>
      </c>
      <c r="C232" s="56" t="s">
        <v>1970</v>
      </c>
      <c r="D232" s="56" t="s">
        <v>219</v>
      </c>
      <c r="E232" s="56" t="s">
        <v>2733</v>
      </c>
      <c r="F232" s="56" t="s">
        <v>2734</v>
      </c>
      <c r="G232" s="56" t="s">
        <v>2735</v>
      </c>
      <c r="H232" s="56" t="s">
        <v>2736</v>
      </c>
      <c r="I232" s="142"/>
      <c r="J232" s="56"/>
      <c r="K232" s="142" t="s">
        <v>2737</v>
      </c>
      <c r="L232" s="142"/>
      <c r="M232" s="143" t="s">
        <v>284</v>
      </c>
      <c r="N232" s="143" t="s">
        <v>1067</v>
      </c>
      <c r="O232" s="146" t="s">
        <v>2738</v>
      </c>
      <c r="P232" s="34"/>
      <c r="Q232" s="144" t="s">
        <v>2713</v>
      </c>
      <c r="R232" s="142" t="s">
        <v>2739</v>
      </c>
      <c r="S232" s="54" t="s">
        <v>2740</v>
      </c>
      <c r="T232" s="54" t="s">
        <v>2741</v>
      </c>
      <c r="U232" s="54" t="s">
        <v>2742</v>
      </c>
      <c r="V232" s="54" t="s">
        <v>2743</v>
      </c>
      <c r="W232" s="141" t="s">
        <v>2744</v>
      </c>
      <c r="X232" s="51"/>
      <c r="Y232" s="19"/>
      <c r="AA232" s="140">
        <f>IF(OR(J232="Fail",ISBLANK(J232)),INDEX('Issue Code Table'!C:C,MATCH(N:N,'Issue Code Table'!A:A,0)),IF(M232="Critical",6,IF(M232="Significant",5,IF(M232="Moderate",3,2))))</f>
        <v>5</v>
      </c>
    </row>
    <row r="233" spans="1:27" ht="83.15" customHeight="1" x14ac:dyDescent="0.25">
      <c r="A233" s="79" t="s">
        <v>2745</v>
      </c>
      <c r="B233" s="56" t="s">
        <v>1969</v>
      </c>
      <c r="C233" s="56" t="s">
        <v>1970</v>
      </c>
      <c r="D233" s="56" t="s">
        <v>219</v>
      </c>
      <c r="E233" s="56" t="s">
        <v>2746</v>
      </c>
      <c r="F233" s="56" t="s">
        <v>2747</v>
      </c>
      <c r="G233" s="56" t="s">
        <v>2748</v>
      </c>
      <c r="H233" s="56" t="s">
        <v>2749</v>
      </c>
      <c r="I233" s="142"/>
      <c r="J233" s="56"/>
      <c r="K233" s="142" t="s">
        <v>2750</v>
      </c>
      <c r="L233" s="142"/>
      <c r="M233" s="143" t="s">
        <v>284</v>
      </c>
      <c r="N233" s="143" t="s">
        <v>1067</v>
      </c>
      <c r="O233" s="146" t="s">
        <v>2738</v>
      </c>
      <c r="P233" s="34"/>
      <c r="Q233" s="144" t="s">
        <v>2713</v>
      </c>
      <c r="R233" s="142" t="s">
        <v>2751</v>
      </c>
      <c r="S233" s="54" t="s">
        <v>2740</v>
      </c>
      <c r="T233" s="54" t="s">
        <v>2752</v>
      </c>
      <c r="U233" s="54" t="s">
        <v>2742</v>
      </c>
      <c r="V233" s="54"/>
      <c r="W233" s="141" t="s">
        <v>2753</v>
      </c>
      <c r="X233" s="51"/>
      <c r="Y233" s="19"/>
      <c r="AA233" s="140">
        <f>IF(OR(J233="Fail",ISBLANK(J233)),INDEX('Issue Code Table'!C:C,MATCH(N:N,'Issue Code Table'!A:A,0)),IF(M233="Critical",6,IF(M233="Significant",5,IF(M233="Moderate",3,2))))</f>
        <v>5</v>
      </c>
    </row>
    <row r="234" spans="1:27" ht="133.5" customHeight="1" x14ac:dyDescent="0.25">
      <c r="A234" s="79" t="s">
        <v>2754</v>
      </c>
      <c r="B234" s="54" t="s">
        <v>2755</v>
      </c>
      <c r="C234" s="54" t="s">
        <v>2756</v>
      </c>
      <c r="D234" s="56" t="s">
        <v>219</v>
      </c>
      <c r="E234" s="56" t="s">
        <v>2757</v>
      </c>
      <c r="F234" s="56" t="s">
        <v>2758</v>
      </c>
      <c r="G234" s="56" t="s">
        <v>2759</v>
      </c>
      <c r="H234" s="56" t="s">
        <v>2760</v>
      </c>
      <c r="I234" s="142"/>
      <c r="J234" s="56"/>
      <c r="K234" s="142" t="s">
        <v>2761</v>
      </c>
      <c r="L234" s="142"/>
      <c r="M234" s="143" t="s">
        <v>284</v>
      </c>
      <c r="N234" s="143" t="s">
        <v>2762</v>
      </c>
      <c r="O234" s="146" t="s">
        <v>2763</v>
      </c>
      <c r="P234" s="34"/>
      <c r="Q234" s="144" t="s">
        <v>2713</v>
      </c>
      <c r="R234" s="142" t="s">
        <v>2764</v>
      </c>
      <c r="S234" s="54" t="s">
        <v>2765</v>
      </c>
      <c r="T234" s="54" t="s">
        <v>2766</v>
      </c>
      <c r="U234" s="54"/>
      <c r="V234" s="54" t="s">
        <v>2767</v>
      </c>
      <c r="W234" s="141" t="s">
        <v>2768</v>
      </c>
      <c r="X234" s="51"/>
      <c r="Y234" s="19"/>
      <c r="AA234" s="140">
        <f>IF(OR(J234="Fail",ISBLANK(J234)),INDEX('Issue Code Table'!C:C,MATCH(N:N,'Issue Code Table'!A:A,0)),IF(M234="Critical",6,IF(M234="Significant",5,IF(M234="Moderate",3,2))))</f>
        <v>5</v>
      </c>
    </row>
    <row r="235" spans="1:27" ht="133.5" customHeight="1" x14ac:dyDescent="0.25">
      <c r="A235" s="79" t="s">
        <v>2769</v>
      </c>
      <c r="B235" s="56" t="s">
        <v>278</v>
      </c>
      <c r="C235" s="56" t="s">
        <v>279</v>
      </c>
      <c r="D235" s="56" t="s">
        <v>219</v>
      </c>
      <c r="E235" s="56" t="s">
        <v>2770</v>
      </c>
      <c r="F235" s="56" t="s">
        <v>2771</v>
      </c>
      <c r="G235" s="56" t="s">
        <v>2772</v>
      </c>
      <c r="H235" s="56" t="s">
        <v>2773</v>
      </c>
      <c r="I235" s="142"/>
      <c r="J235" s="56"/>
      <c r="K235" s="142" t="s">
        <v>2774</v>
      </c>
      <c r="L235" s="142"/>
      <c r="M235" s="153" t="s">
        <v>284</v>
      </c>
      <c r="N235" s="147" t="s">
        <v>1107</v>
      </c>
      <c r="O235" s="148" t="str">
        <f>CONCATENATE(N235,": ",VLOOKUP(N235,'Issue Code Table'!$A$2:$C$418,2,0))</f>
        <v>HCM48: Low-risk operating system settings are not configured securely</v>
      </c>
      <c r="P235" s="34"/>
      <c r="Q235" s="144" t="s">
        <v>2713</v>
      </c>
      <c r="R235" s="142" t="s">
        <v>2775</v>
      </c>
      <c r="S235" s="54" t="s">
        <v>2776</v>
      </c>
      <c r="T235" s="54" t="s">
        <v>2777</v>
      </c>
      <c r="U235" s="54"/>
      <c r="V235" s="54" t="s">
        <v>2778</v>
      </c>
      <c r="W235" s="141" t="s">
        <v>2779</v>
      </c>
      <c r="X235" s="51"/>
      <c r="Y235" s="19"/>
      <c r="AA235" s="140">
        <f>IF(OR(J235="Fail",ISBLANK(J235)),INDEX('Issue Code Table'!C:C,MATCH(N:N,'Issue Code Table'!A:A,0)),IF(M235="Critical",6,IF(M235="Significant",5,IF(M235="Moderate",3,2))))</f>
        <v>3</v>
      </c>
    </row>
    <row r="236" spans="1:27" ht="83.15" customHeight="1" x14ac:dyDescent="0.25">
      <c r="A236" s="79" t="s">
        <v>2780</v>
      </c>
      <c r="B236" s="56" t="s">
        <v>278</v>
      </c>
      <c r="C236" s="56" t="s">
        <v>279</v>
      </c>
      <c r="D236" s="56" t="s">
        <v>219</v>
      </c>
      <c r="E236" s="56" t="s">
        <v>2781</v>
      </c>
      <c r="F236" s="56" t="s">
        <v>2782</v>
      </c>
      <c r="G236" s="56" t="s">
        <v>2783</v>
      </c>
      <c r="H236" s="56" t="s">
        <v>2784</v>
      </c>
      <c r="I236" s="142"/>
      <c r="J236" s="56"/>
      <c r="K236" s="142" t="s">
        <v>2785</v>
      </c>
      <c r="L236" s="142"/>
      <c r="M236" s="153" t="s">
        <v>284</v>
      </c>
      <c r="N236" s="147" t="s">
        <v>1107</v>
      </c>
      <c r="O236" s="148" t="str">
        <f>CONCATENATE(N236,": ",VLOOKUP(N236,'Issue Code Table'!$A$2:$C$418,2,0))</f>
        <v>HCM48: Low-risk operating system settings are not configured securely</v>
      </c>
      <c r="P236" s="34"/>
      <c r="Q236" s="144" t="s">
        <v>2713</v>
      </c>
      <c r="R236" s="142" t="s">
        <v>2786</v>
      </c>
      <c r="S236" s="54" t="s">
        <v>2787</v>
      </c>
      <c r="T236" s="54" t="s">
        <v>2788</v>
      </c>
      <c r="U236" s="54"/>
      <c r="V236" s="54" t="s">
        <v>2789</v>
      </c>
      <c r="W236" s="141" t="s">
        <v>2790</v>
      </c>
      <c r="X236" s="51"/>
      <c r="Y236" s="19"/>
      <c r="AA236" s="140">
        <f>IF(OR(J236="Fail",ISBLANK(J236)),INDEX('Issue Code Table'!C:C,MATCH(N:N,'Issue Code Table'!A:A,0)),IF(M236="Critical",6,IF(M236="Significant",5,IF(M236="Moderate",3,2))))</f>
        <v>3</v>
      </c>
    </row>
    <row r="237" spans="1:27" ht="83.15" customHeight="1" x14ac:dyDescent="0.25">
      <c r="A237" s="79" t="s">
        <v>2791</v>
      </c>
      <c r="B237" s="56" t="s">
        <v>347</v>
      </c>
      <c r="C237" s="56" t="s">
        <v>348</v>
      </c>
      <c r="D237" s="56" t="s">
        <v>219</v>
      </c>
      <c r="E237" s="56" t="s">
        <v>2792</v>
      </c>
      <c r="F237" s="56" t="s">
        <v>2793</v>
      </c>
      <c r="G237" s="56" t="s">
        <v>2794</v>
      </c>
      <c r="H237" s="56" t="s">
        <v>2795</v>
      </c>
      <c r="I237" s="142"/>
      <c r="J237" s="56"/>
      <c r="K237" s="142" t="s">
        <v>2796</v>
      </c>
      <c r="L237" s="142"/>
      <c r="M237" s="153" t="s">
        <v>284</v>
      </c>
      <c r="N237" s="147" t="s">
        <v>1107</v>
      </c>
      <c r="O237" s="148" t="str">
        <f>CONCATENATE(N237,": ",VLOOKUP(N237,'Issue Code Table'!$A$2:$C$418,2,0))</f>
        <v>HCM48: Low-risk operating system settings are not configured securely</v>
      </c>
      <c r="P237" s="34"/>
      <c r="Q237" s="144" t="s">
        <v>2713</v>
      </c>
      <c r="R237" s="142" t="s">
        <v>2797</v>
      </c>
      <c r="S237" s="54" t="s">
        <v>2787</v>
      </c>
      <c r="T237" s="54" t="s">
        <v>2798</v>
      </c>
      <c r="U237" s="54"/>
      <c r="V237" s="54"/>
      <c r="W237" s="141" t="s">
        <v>2799</v>
      </c>
      <c r="X237" s="51"/>
      <c r="Y237" s="19"/>
      <c r="AA237" s="140">
        <f>IF(OR(J237="Fail",ISBLANK(J237)),INDEX('Issue Code Table'!C:C,MATCH(N:N,'Issue Code Table'!A:A,0)),IF(M237="Critical",6,IF(M237="Significant",5,IF(M237="Moderate",3,2))))</f>
        <v>3</v>
      </c>
    </row>
    <row r="238" spans="1:27" ht="104.25" customHeight="1" x14ac:dyDescent="0.25">
      <c r="A238" s="79" t="s">
        <v>2800</v>
      </c>
      <c r="B238" s="56" t="s">
        <v>278</v>
      </c>
      <c r="C238" s="56" t="s">
        <v>279</v>
      </c>
      <c r="D238" s="56" t="s">
        <v>219</v>
      </c>
      <c r="E238" s="56" t="s">
        <v>2801</v>
      </c>
      <c r="F238" s="56" t="s">
        <v>2802</v>
      </c>
      <c r="G238" s="56" t="s">
        <v>2803</v>
      </c>
      <c r="H238" s="56" t="s">
        <v>2804</v>
      </c>
      <c r="I238" s="142"/>
      <c r="J238" s="56"/>
      <c r="K238" s="142" t="s">
        <v>2805</v>
      </c>
      <c r="L238" s="142"/>
      <c r="M238" s="153" t="s">
        <v>186</v>
      </c>
      <c r="N238" s="143" t="s">
        <v>2806</v>
      </c>
      <c r="O238" s="146" t="s">
        <v>2807</v>
      </c>
      <c r="P238" s="34"/>
      <c r="Q238" s="144" t="s">
        <v>2808</v>
      </c>
      <c r="R238" s="142" t="s">
        <v>2809</v>
      </c>
      <c r="S238" s="54" t="s">
        <v>2810</v>
      </c>
      <c r="T238" s="54" t="s">
        <v>2811</v>
      </c>
      <c r="U238" s="54" t="s">
        <v>2812</v>
      </c>
      <c r="V238" s="54" t="s">
        <v>2813</v>
      </c>
      <c r="W238" s="141" t="s">
        <v>2814</v>
      </c>
      <c r="X238" s="51" t="s">
        <v>234</v>
      </c>
      <c r="Y238" s="19"/>
      <c r="AA238" s="140">
        <f>IF(OR(J238="Fail",ISBLANK(J238)),INDEX('Issue Code Table'!C:C,MATCH(N:N,'Issue Code Table'!A:A,0)),IF(M238="Critical",6,IF(M238="Significant",5,IF(M238="Moderate",3,2))))</f>
        <v>6</v>
      </c>
    </row>
    <row r="239" spans="1:27" ht="83.15" customHeight="1" x14ac:dyDescent="0.25">
      <c r="A239" s="79" t="s">
        <v>2815</v>
      </c>
      <c r="B239" s="56" t="s">
        <v>1074</v>
      </c>
      <c r="C239" s="56" t="s">
        <v>1075</v>
      </c>
      <c r="D239" s="56" t="s">
        <v>219</v>
      </c>
      <c r="E239" s="56" t="s">
        <v>2816</v>
      </c>
      <c r="F239" s="56" t="s">
        <v>2817</v>
      </c>
      <c r="G239" s="56" t="s">
        <v>2818</v>
      </c>
      <c r="H239" s="56" t="s">
        <v>2819</v>
      </c>
      <c r="I239" s="142"/>
      <c r="J239" s="56"/>
      <c r="K239" s="142" t="s">
        <v>2820</v>
      </c>
      <c r="L239" s="142"/>
      <c r="M239" s="143" t="s">
        <v>186</v>
      </c>
      <c r="N239" s="143" t="s">
        <v>925</v>
      </c>
      <c r="O239" s="146" t="s">
        <v>926</v>
      </c>
      <c r="P239" s="34"/>
      <c r="Q239" s="144" t="s">
        <v>2821</v>
      </c>
      <c r="R239" s="142" t="s">
        <v>2822</v>
      </c>
      <c r="S239" s="54" t="s">
        <v>2823</v>
      </c>
      <c r="T239" s="54" t="s">
        <v>2824</v>
      </c>
      <c r="U239" s="54" t="s">
        <v>2825</v>
      </c>
      <c r="V239" s="54" t="s">
        <v>2826</v>
      </c>
      <c r="W239" s="141" t="s">
        <v>2827</v>
      </c>
      <c r="X239" s="51" t="s">
        <v>234</v>
      </c>
      <c r="Y239" s="19"/>
      <c r="AA239" s="140">
        <f>IF(OR(J239="Fail",ISBLANK(J239)),INDEX('Issue Code Table'!C:C,MATCH(N:N,'Issue Code Table'!A:A,0)),IF(M239="Critical",6,IF(M239="Significant",5,IF(M239="Moderate",3,2))))</f>
        <v>5</v>
      </c>
    </row>
    <row r="240" spans="1:27" ht="83.15" customHeight="1" x14ac:dyDescent="0.25">
      <c r="A240" s="79" t="s">
        <v>2828</v>
      </c>
      <c r="B240" s="56" t="s">
        <v>347</v>
      </c>
      <c r="C240" s="56" t="s">
        <v>348</v>
      </c>
      <c r="D240" s="56" t="s">
        <v>219</v>
      </c>
      <c r="E240" s="56" t="s">
        <v>2829</v>
      </c>
      <c r="F240" s="56" t="s">
        <v>2830</v>
      </c>
      <c r="G240" s="56" t="s">
        <v>2831</v>
      </c>
      <c r="H240" s="56" t="s">
        <v>2832</v>
      </c>
      <c r="I240" s="142"/>
      <c r="J240" s="56"/>
      <c r="K240" s="142" t="s">
        <v>2833</v>
      </c>
      <c r="L240" s="142"/>
      <c r="M240" s="143" t="s">
        <v>241</v>
      </c>
      <c r="N240" s="143" t="s">
        <v>1304</v>
      </c>
      <c r="O240" s="146" t="s">
        <v>1305</v>
      </c>
      <c r="P240" s="34"/>
      <c r="Q240" s="144" t="s">
        <v>2834</v>
      </c>
      <c r="R240" s="142" t="s">
        <v>2835</v>
      </c>
      <c r="S240" s="54" t="s">
        <v>2227</v>
      </c>
      <c r="T240" s="54" t="s">
        <v>2836</v>
      </c>
      <c r="U240" s="54" t="s">
        <v>2837</v>
      </c>
      <c r="V240" s="54" t="s">
        <v>2838</v>
      </c>
      <c r="W240" s="141" t="s">
        <v>2839</v>
      </c>
      <c r="X240" s="51"/>
      <c r="Y240" s="19"/>
      <c r="AA240" s="140">
        <f>IF(OR(J240="Fail",ISBLANK(J240)),INDEX('Issue Code Table'!C:C,MATCH(N:N,'Issue Code Table'!A:A,0)),IF(M240="Critical",6,IF(M240="Significant",5,IF(M240="Moderate",3,2))))</f>
        <v>2</v>
      </c>
    </row>
    <row r="241" spans="1:27" ht="83.15" customHeight="1" x14ac:dyDescent="0.25">
      <c r="A241" s="79" t="s">
        <v>2840</v>
      </c>
      <c r="B241" s="56" t="s">
        <v>179</v>
      </c>
      <c r="C241" s="56" t="s">
        <v>180</v>
      </c>
      <c r="D241" s="56" t="s">
        <v>219</v>
      </c>
      <c r="E241" s="56" t="s">
        <v>2841</v>
      </c>
      <c r="F241" s="56" t="s">
        <v>2842</v>
      </c>
      <c r="G241" s="56" t="s">
        <v>2843</v>
      </c>
      <c r="H241" s="56" t="s">
        <v>2844</v>
      </c>
      <c r="I241" s="142"/>
      <c r="J241" s="56"/>
      <c r="K241" s="142" t="s">
        <v>2845</v>
      </c>
      <c r="L241" s="142"/>
      <c r="M241" s="153" t="s">
        <v>284</v>
      </c>
      <c r="N241" s="143" t="s">
        <v>939</v>
      </c>
      <c r="O241" s="146" t="s">
        <v>940</v>
      </c>
      <c r="P241" s="34"/>
      <c r="Q241" s="144" t="s">
        <v>2834</v>
      </c>
      <c r="R241" s="142" t="s">
        <v>2846</v>
      </c>
      <c r="S241" s="54" t="s">
        <v>2847</v>
      </c>
      <c r="T241" s="54" t="s">
        <v>2848</v>
      </c>
      <c r="U241" s="54"/>
      <c r="V241" s="54" t="s">
        <v>2849</v>
      </c>
      <c r="W241" s="141" t="s">
        <v>2850</v>
      </c>
      <c r="X241" s="51"/>
      <c r="Y241" s="19"/>
      <c r="AA241" s="140">
        <f>IF(OR(J241="Fail",ISBLANK(J241)),INDEX('Issue Code Table'!C:C,MATCH(N:N,'Issue Code Table'!A:A,0)),IF(M241="Critical",6,IF(M241="Significant",5,IF(M241="Moderate",3,2))))</f>
        <v>4</v>
      </c>
    </row>
    <row r="242" spans="1:27" ht="83.15" customHeight="1" x14ac:dyDescent="0.25">
      <c r="A242" s="79" t="s">
        <v>2851</v>
      </c>
      <c r="B242" s="56" t="s">
        <v>179</v>
      </c>
      <c r="C242" s="56" t="s">
        <v>180</v>
      </c>
      <c r="D242" s="56" t="s">
        <v>219</v>
      </c>
      <c r="E242" s="56" t="s">
        <v>2852</v>
      </c>
      <c r="F242" s="56" t="s">
        <v>2842</v>
      </c>
      <c r="G242" s="56" t="s">
        <v>2853</v>
      </c>
      <c r="H242" s="56" t="s">
        <v>2854</v>
      </c>
      <c r="I242" s="142"/>
      <c r="J242" s="56"/>
      <c r="K242" s="142" t="s">
        <v>2855</v>
      </c>
      <c r="L242" s="142"/>
      <c r="M242" s="153" t="s">
        <v>284</v>
      </c>
      <c r="N242" s="143" t="s">
        <v>939</v>
      </c>
      <c r="O242" s="146" t="s">
        <v>940</v>
      </c>
      <c r="P242" s="34"/>
      <c r="Q242" s="144" t="s">
        <v>2834</v>
      </c>
      <c r="R242" s="142" t="s">
        <v>2856</v>
      </c>
      <c r="S242" s="54" t="s">
        <v>2847</v>
      </c>
      <c r="T242" s="54" t="s">
        <v>2857</v>
      </c>
      <c r="U242" s="54"/>
      <c r="V242" s="54" t="s">
        <v>2858</v>
      </c>
      <c r="W242" s="141" t="s">
        <v>2859</v>
      </c>
      <c r="X242" s="51"/>
      <c r="Y242" s="19"/>
      <c r="AA242" s="140">
        <f>IF(OR(J242="Fail",ISBLANK(J242)),INDEX('Issue Code Table'!C:C,MATCH(N:N,'Issue Code Table'!A:A,0)),IF(M242="Critical",6,IF(M242="Significant",5,IF(M242="Moderate",3,2))))</f>
        <v>4</v>
      </c>
    </row>
    <row r="243" spans="1:27" ht="126.75" customHeight="1" x14ac:dyDescent="0.25">
      <c r="A243" s="79" t="s">
        <v>2860</v>
      </c>
      <c r="B243" s="56" t="s">
        <v>347</v>
      </c>
      <c r="C243" s="56" t="s">
        <v>348</v>
      </c>
      <c r="D243" s="56" t="s">
        <v>219</v>
      </c>
      <c r="E243" s="56" t="s">
        <v>2861</v>
      </c>
      <c r="F243" s="56" t="s">
        <v>2830</v>
      </c>
      <c r="G243" s="56" t="s">
        <v>2862</v>
      </c>
      <c r="H243" s="56" t="s">
        <v>2863</v>
      </c>
      <c r="I243" s="142"/>
      <c r="J243" s="56"/>
      <c r="K243" s="142" t="s">
        <v>2864</v>
      </c>
      <c r="L243" s="142"/>
      <c r="M243" s="143" t="s">
        <v>241</v>
      </c>
      <c r="N243" s="143" t="s">
        <v>1304</v>
      </c>
      <c r="O243" s="146" t="s">
        <v>1305</v>
      </c>
      <c r="P243" s="34"/>
      <c r="Q243" s="144" t="s">
        <v>2834</v>
      </c>
      <c r="R243" s="142" t="s">
        <v>2865</v>
      </c>
      <c r="S243" s="54" t="s">
        <v>2227</v>
      </c>
      <c r="T243" s="54" t="s">
        <v>2866</v>
      </c>
      <c r="U243" s="54" t="s">
        <v>2837</v>
      </c>
      <c r="V243" s="54" t="s">
        <v>2867</v>
      </c>
      <c r="W243" s="141" t="s">
        <v>2868</v>
      </c>
      <c r="X243" s="51"/>
      <c r="Y243" s="19"/>
      <c r="AA243" s="140">
        <f>IF(OR(J243="Fail",ISBLANK(J243)),INDEX('Issue Code Table'!C:C,MATCH(N:N,'Issue Code Table'!A:A,0)),IF(M243="Critical",6,IF(M243="Significant",5,IF(M243="Moderate",3,2))))</f>
        <v>2</v>
      </c>
    </row>
    <row r="244" spans="1:27" ht="83.15" customHeight="1" x14ac:dyDescent="0.25">
      <c r="A244" s="79" t="s">
        <v>2869</v>
      </c>
      <c r="B244" s="56" t="s">
        <v>278</v>
      </c>
      <c r="C244" s="56" t="s">
        <v>279</v>
      </c>
      <c r="D244" s="56" t="s">
        <v>219</v>
      </c>
      <c r="E244" s="56" t="s">
        <v>2870</v>
      </c>
      <c r="F244" s="56" t="s">
        <v>2871</v>
      </c>
      <c r="G244" s="56" t="s">
        <v>2872</v>
      </c>
      <c r="H244" s="56" t="s">
        <v>2873</v>
      </c>
      <c r="I244" s="142"/>
      <c r="J244" s="56"/>
      <c r="K244" s="142" t="s">
        <v>2874</v>
      </c>
      <c r="L244" s="142"/>
      <c r="M244" s="153" t="s">
        <v>284</v>
      </c>
      <c r="N244" s="143" t="s">
        <v>939</v>
      </c>
      <c r="O244" s="146" t="s">
        <v>940</v>
      </c>
      <c r="P244" s="34"/>
      <c r="Q244" s="144" t="s">
        <v>2834</v>
      </c>
      <c r="R244" s="142" t="s">
        <v>2875</v>
      </c>
      <c r="S244" s="54" t="s">
        <v>2847</v>
      </c>
      <c r="T244" s="54" t="s">
        <v>2876</v>
      </c>
      <c r="U244" s="54"/>
      <c r="V244" s="54" t="s">
        <v>2877</v>
      </c>
      <c r="W244" s="141" t="s">
        <v>2878</v>
      </c>
      <c r="X244" s="51"/>
      <c r="Y244" s="19"/>
      <c r="AA244" s="140">
        <f>IF(OR(J244="Fail",ISBLANK(J244)),INDEX('Issue Code Table'!C:C,MATCH(N:N,'Issue Code Table'!A:A,0)),IF(M244="Critical",6,IF(M244="Significant",5,IF(M244="Moderate",3,2))))</f>
        <v>4</v>
      </c>
    </row>
    <row r="245" spans="1:27" ht="123" customHeight="1" x14ac:dyDescent="0.25">
      <c r="A245" s="79" t="s">
        <v>2879</v>
      </c>
      <c r="B245" s="56" t="s">
        <v>347</v>
      </c>
      <c r="C245" s="56" t="s">
        <v>348</v>
      </c>
      <c r="D245" s="56" t="s">
        <v>219</v>
      </c>
      <c r="E245" s="56" t="s">
        <v>2880</v>
      </c>
      <c r="F245" s="56" t="s">
        <v>2830</v>
      </c>
      <c r="G245" s="56" t="s">
        <v>2881</v>
      </c>
      <c r="H245" s="56" t="s">
        <v>2882</v>
      </c>
      <c r="I245" s="142"/>
      <c r="J245" s="56"/>
      <c r="K245" s="142" t="s">
        <v>2883</v>
      </c>
      <c r="L245" s="142"/>
      <c r="M245" s="154" t="s">
        <v>241</v>
      </c>
      <c r="N245" s="155" t="s">
        <v>1304</v>
      </c>
      <c r="O245" s="156" t="s">
        <v>1305</v>
      </c>
      <c r="P245" s="34"/>
      <c r="Q245" s="144" t="s">
        <v>2834</v>
      </c>
      <c r="R245" s="142" t="s">
        <v>2875</v>
      </c>
      <c r="S245" s="54" t="s">
        <v>2227</v>
      </c>
      <c r="T245" s="54" t="s">
        <v>2884</v>
      </c>
      <c r="U245" s="54" t="s">
        <v>2837</v>
      </c>
      <c r="V245" s="54" t="s">
        <v>2885</v>
      </c>
      <c r="W245" s="141" t="s">
        <v>2886</v>
      </c>
      <c r="X245" s="51"/>
      <c r="Y245" s="19"/>
      <c r="AA245" s="140">
        <f>IF(OR(J245="Fail",ISBLANK(J245)),INDEX('Issue Code Table'!C:C,MATCH(N:N,'Issue Code Table'!A:A,0)),IF(M245="Critical",6,IF(M245="Significant",5,IF(M245="Moderate",3,2))))</f>
        <v>2</v>
      </c>
    </row>
    <row r="246" spans="1:27" ht="83.15" customHeight="1" x14ac:dyDescent="0.25">
      <c r="A246" s="79" t="s">
        <v>2887</v>
      </c>
      <c r="B246" s="157" t="s">
        <v>2888</v>
      </c>
      <c r="C246" s="152" t="s">
        <v>2889</v>
      </c>
      <c r="D246" s="56" t="s">
        <v>219</v>
      </c>
      <c r="E246" s="56" t="s">
        <v>2890</v>
      </c>
      <c r="F246" s="56" t="s">
        <v>2891</v>
      </c>
      <c r="G246" s="56" t="s">
        <v>2892</v>
      </c>
      <c r="H246" s="56" t="s">
        <v>2893</v>
      </c>
      <c r="I246" s="142"/>
      <c r="J246" s="56"/>
      <c r="K246" s="142" t="s">
        <v>2894</v>
      </c>
      <c r="L246" s="142"/>
      <c r="M246" s="153" t="s">
        <v>186</v>
      </c>
      <c r="N246" s="143" t="s">
        <v>925</v>
      </c>
      <c r="O246" s="146" t="s">
        <v>926</v>
      </c>
      <c r="P246" s="34"/>
      <c r="Q246" s="144" t="s">
        <v>2895</v>
      </c>
      <c r="R246" s="142" t="s">
        <v>2896</v>
      </c>
      <c r="S246" s="54" t="s">
        <v>2897</v>
      </c>
      <c r="T246" s="54" t="s">
        <v>2898</v>
      </c>
      <c r="U246" s="54" t="s">
        <v>2899</v>
      </c>
      <c r="V246" s="54" t="s">
        <v>2900</v>
      </c>
      <c r="W246" s="141" t="s">
        <v>2901</v>
      </c>
      <c r="X246" s="51" t="s">
        <v>234</v>
      </c>
      <c r="Y246" s="19"/>
      <c r="AA246" s="140">
        <f>IF(OR(J246="Fail",ISBLANK(J246)),INDEX('Issue Code Table'!C:C,MATCH(N:N,'Issue Code Table'!A:A,0)),IF(M246="Critical",6,IF(M246="Significant",5,IF(M246="Moderate",3,2))))</f>
        <v>5</v>
      </c>
    </row>
    <row r="247" spans="1:27" ht="145.5" customHeight="1" x14ac:dyDescent="0.25">
      <c r="A247" s="79" t="s">
        <v>2902</v>
      </c>
      <c r="B247" s="56" t="s">
        <v>989</v>
      </c>
      <c r="C247" s="56" t="s">
        <v>990</v>
      </c>
      <c r="D247" s="56" t="s">
        <v>219</v>
      </c>
      <c r="E247" s="56" t="s">
        <v>2903</v>
      </c>
      <c r="F247" s="56" t="s">
        <v>2904</v>
      </c>
      <c r="G247" s="56" t="s">
        <v>2905</v>
      </c>
      <c r="H247" s="56" t="s">
        <v>2906</v>
      </c>
      <c r="I247" s="142"/>
      <c r="J247" s="56"/>
      <c r="K247" s="142" t="s">
        <v>2907</v>
      </c>
      <c r="L247" s="142"/>
      <c r="M247" s="153" t="s">
        <v>186</v>
      </c>
      <c r="N247" s="151" t="s">
        <v>212</v>
      </c>
      <c r="O247" s="58" t="s">
        <v>213</v>
      </c>
      <c r="P247" s="34"/>
      <c r="Q247" s="144" t="s">
        <v>2895</v>
      </c>
      <c r="R247" s="142" t="s">
        <v>2908</v>
      </c>
      <c r="S247" s="54" t="s">
        <v>2909</v>
      </c>
      <c r="T247" s="54" t="s">
        <v>2910</v>
      </c>
      <c r="U247" s="54" t="s">
        <v>2911</v>
      </c>
      <c r="V247" s="54" t="s">
        <v>2912</v>
      </c>
      <c r="W247" s="141" t="s">
        <v>2913</v>
      </c>
      <c r="X247" s="51" t="s">
        <v>234</v>
      </c>
      <c r="Y247" s="19"/>
      <c r="AA247" s="140">
        <f>IF(OR(J247="Fail",ISBLANK(J247)),INDEX('Issue Code Table'!C:C,MATCH(N:N,'Issue Code Table'!A:A,0)),IF(M247="Critical",6,IF(M247="Significant",5,IF(M247="Moderate",3,2))))</f>
        <v>6</v>
      </c>
    </row>
    <row r="248" spans="1:27" ht="83.15" customHeight="1" x14ac:dyDescent="0.25">
      <c r="A248" s="79" t="s">
        <v>2914</v>
      </c>
      <c r="B248" s="56" t="s">
        <v>1337</v>
      </c>
      <c r="C248" s="56" t="s">
        <v>1338</v>
      </c>
      <c r="D248" s="56" t="s">
        <v>219</v>
      </c>
      <c r="E248" s="56" t="s">
        <v>2915</v>
      </c>
      <c r="F248" s="56" t="s">
        <v>2916</v>
      </c>
      <c r="G248" s="56" t="s">
        <v>2917</v>
      </c>
      <c r="H248" s="56" t="s">
        <v>2918</v>
      </c>
      <c r="I248" s="142"/>
      <c r="J248" s="56"/>
      <c r="K248" s="142" t="s">
        <v>2919</v>
      </c>
      <c r="L248" s="142"/>
      <c r="M248" s="153" t="s">
        <v>186</v>
      </c>
      <c r="N248" s="143" t="s">
        <v>925</v>
      </c>
      <c r="O248" s="143" t="s">
        <v>926</v>
      </c>
      <c r="P248" s="34"/>
      <c r="Q248" s="144" t="s">
        <v>2895</v>
      </c>
      <c r="R248" s="142" t="s">
        <v>2920</v>
      </c>
      <c r="S248" s="54" t="s">
        <v>2921</v>
      </c>
      <c r="T248" s="54" t="s">
        <v>2922</v>
      </c>
      <c r="U248" s="54" t="s">
        <v>2923</v>
      </c>
      <c r="V248" s="54" t="s">
        <v>2924</v>
      </c>
      <c r="W248" s="141" t="s">
        <v>2925</v>
      </c>
      <c r="X248" s="51" t="s">
        <v>234</v>
      </c>
      <c r="Y248" s="19"/>
      <c r="AA248" s="140">
        <f>IF(OR(J248="Fail",ISBLANK(J248)),INDEX('Issue Code Table'!C:C,MATCH(N:N,'Issue Code Table'!A:A,0)),IF(M248="Critical",6,IF(M248="Significant",5,IF(M248="Moderate",3,2))))</f>
        <v>5</v>
      </c>
    </row>
    <row r="249" spans="1:27" ht="83.15" customHeight="1" x14ac:dyDescent="0.25">
      <c r="A249" s="79" t="s">
        <v>2926</v>
      </c>
      <c r="B249" s="56" t="s">
        <v>262</v>
      </c>
      <c r="C249" s="56" t="s">
        <v>2927</v>
      </c>
      <c r="D249" s="56" t="s">
        <v>219</v>
      </c>
      <c r="E249" s="56" t="s">
        <v>2928</v>
      </c>
      <c r="F249" s="56" t="s">
        <v>2929</v>
      </c>
      <c r="G249" s="56" t="s">
        <v>2930</v>
      </c>
      <c r="H249" s="56" t="s">
        <v>2931</v>
      </c>
      <c r="I249" s="142"/>
      <c r="J249" s="56"/>
      <c r="K249" s="142" t="s">
        <v>2932</v>
      </c>
      <c r="L249" s="142"/>
      <c r="M249" s="153" t="s">
        <v>186</v>
      </c>
      <c r="N249" s="145" t="s">
        <v>1093</v>
      </c>
      <c r="O249" s="146" t="s">
        <v>1094</v>
      </c>
      <c r="P249" s="34"/>
      <c r="Q249" s="144" t="s">
        <v>2895</v>
      </c>
      <c r="R249" s="142" t="s">
        <v>2933</v>
      </c>
      <c r="S249" s="54" t="s">
        <v>2934</v>
      </c>
      <c r="T249" s="54" t="s">
        <v>2935</v>
      </c>
      <c r="U249" s="54" t="s">
        <v>2936</v>
      </c>
      <c r="V249" s="54" t="s">
        <v>2937</v>
      </c>
      <c r="W249" s="141" t="s">
        <v>2938</v>
      </c>
      <c r="X249" s="51" t="s">
        <v>234</v>
      </c>
      <c r="Y249" s="19"/>
      <c r="AA249" s="140">
        <f>IF(OR(J249="Fail",ISBLANK(J249)),INDEX('Issue Code Table'!C:C,MATCH(N:N,'Issue Code Table'!A:A,0)),IF(M249="Critical",6,IF(M249="Significant",5,IF(M249="Moderate",3,2))))</f>
        <v>5</v>
      </c>
    </row>
    <row r="250" spans="1:27" ht="83.15" customHeight="1" x14ac:dyDescent="0.25">
      <c r="A250" s="79" t="s">
        <v>2939</v>
      </c>
      <c r="B250" s="56" t="s">
        <v>278</v>
      </c>
      <c r="C250" s="56" t="s">
        <v>279</v>
      </c>
      <c r="D250" s="56" t="s">
        <v>219</v>
      </c>
      <c r="E250" s="56" t="s">
        <v>2940</v>
      </c>
      <c r="F250" s="56" t="s">
        <v>2941</v>
      </c>
      <c r="G250" s="56" t="s">
        <v>2942</v>
      </c>
      <c r="H250" s="56" t="s">
        <v>2943</v>
      </c>
      <c r="I250" s="142"/>
      <c r="J250" s="56"/>
      <c r="K250" s="142" t="s">
        <v>2944</v>
      </c>
      <c r="L250" s="142"/>
      <c r="M250" s="153" t="s">
        <v>186</v>
      </c>
      <c r="N250" s="151" t="s">
        <v>212</v>
      </c>
      <c r="O250" s="58" t="s">
        <v>213</v>
      </c>
      <c r="P250" s="34"/>
      <c r="Q250" s="144" t="s">
        <v>2945</v>
      </c>
      <c r="R250" s="142" t="s">
        <v>2946</v>
      </c>
      <c r="S250" s="54" t="s">
        <v>2947</v>
      </c>
      <c r="T250" s="54" t="s">
        <v>2948</v>
      </c>
      <c r="U250" s="54"/>
      <c r="V250" s="54" t="s">
        <v>2949</v>
      </c>
      <c r="W250" s="141" t="s">
        <v>2950</v>
      </c>
      <c r="X250" s="51" t="s">
        <v>234</v>
      </c>
      <c r="Y250" s="19"/>
      <c r="AA250" s="140">
        <f>IF(OR(J250="Fail",ISBLANK(J250)),INDEX('Issue Code Table'!C:C,MATCH(N:N,'Issue Code Table'!A:A,0)),IF(M250="Critical",6,IF(M250="Significant",5,IF(M250="Moderate",3,2))))</f>
        <v>6</v>
      </c>
    </row>
    <row r="251" spans="1:27" ht="83.15" customHeight="1" x14ac:dyDescent="0.25">
      <c r="A251" s="79" t="s">
        <v>2951</v>
      </c>
      <c r="B251" s="56" t="s">
        <v>278</v>
      </c>
      <c r="C251" s="56" t="s">
        <v>279</v>
      </c>
      <c r="D251" s="56" t="s">
        <v>219</v>
      </c>
      <c r="E251" s="56" t="s">
        <v>2952</v>
      </c>
      <c r="F251" s="56" t="s">
        <v>2953</v>
      </c>
      <c r="G251" s="56" t="s">
        <v>2954</v>
      </c>
      <c r="H251" s="56" t="s">
        <v>2955</v>
      </c>
      <c r="I251" s="142"/>
      <c r="J251" s="56"/>
      <c r="K251" s="142" t="s">
        <v>2956</v>
      </c>
      <c r="L251" s="142"/>
      <c r="M251" s="153" t="s">
        <v>186</v>
      </c>
      <c r="N251" s="145" t="s">
        <v>996</v>
      </c>
      <c r="O251" s="146" t="s">
        <v>997</v>
      </c>
      <c r="P251" s="34"/>
      <c r="Q251" s="144" t="s">
        <v>2945</v>
      </c>
      <c r="R251" s="142" t="s">
        <v>2957</v>
      </c>
      <c r="S251" s="54" t="s">
        <v>2958</v>
      </c>
      <c r="T251" s="54" t="s">
        <v>2959</v>
      </c>
      <c r="U251" s="54"/>
      <c r="V251" s="54" t="s">
        <v>2960</v>
      </c>
      <c r="W251" s="141" t="s">
        <v>2961</v>
      </c>
      <c r="X251" s="51" t="s">
        <v>234</v>
      </c>
      <c r="Y251" s="19"/>
      <c r="AA251" s="140">
        <f>IF(OR(J251="Fail",ISBLANK(J251)),INDEX('Issue Code Table'!C:C,MATCH(N:N,'Issue Code Table'!A:A,0)),IF(M251="Critical",6,IF(M251="Significant",5,IF(M251="Moderate",3,2))))</f>
        <v>6</v>
      </c>
    </row>
    <row r="252" spans="1:27" ht="83.15" customHeight="1" x14ac:dyDescent="0.25">
      <c r="A252" s="79" t="s">
        <v>2962</v>
      </c>
      <c r="B252" s="56" t="s">
        <v>278</v>
      </c>
      <c r="C252" s="56" t="s">
        <v>279</v>
      </c>
      <c r="D252" s="56" t="s">
        <v>219</v>
      </c>
      <c r="E252" s="56" t="s">
        <v>2952</v>
      </c>
      <c r="F252" s="56" t="s">
        <v>2963</v>
      </c>
      <c r="G252" s="56" t="s">
        <v>2964</v>
      </c>
      <c r="H252" s="56" t="s">
        <v>2955</v>
      </c>
      <c r="I252" s="142"/>
      <c r="J252" s="56"/>
      <c r="K252" s="142" t="s">
        <v>2956</v>
      </c>
      <c r="L252" s="142"/>
      <c r="M252" s="153" t="s">
        <v>186</v>
      </c>
      <c r="N252" s="145" t="s">
        <v>996</v>
      </c>
      <c r="O252" s="146" t="s">
        <v>997</v>
      </c>
      <c r="P252" s="34"/>
      <c r="Q252" s="144" t="s">
        <v>2945</v>
      </c>
      <c r="R252" s="142" t="s">
        <v>2965</v>
      </c>
      <c r="S252" s="54" t="s">
        <v>2958</v>
      </c>
      <c r="T252" s="54" t="s">
        <v>2966</v>
      </c>
      <c r="U252" s="54"/>
      <c r="V252" s="54" t="s">
        <v>2967</v>
      </c>
      <c r="W252" s="141" t="s">
        <v>2968</v>
      </c>
      <c r="X252" s="51" t="s">
        <v>234</v>
      </c>
      <c r="Y252" s="19"/>
      <c r="AA252" s="140">
        <f>IF(OR(J252="Fail",ISBLANK(J252)),INDEX('Issue Code Table'!C:C,MATCH(N:N,'Issue Code Table'!A:A,0)),IF(M252="Critical",6,IF(M252="Significant",5,IF(M252="Moderate",3,2))))</f>
        <v>6</v>
      </c>
    </row>
    <row r="253" spans="1:27" ht="83.15" customHeight="1" x14ac:dyDescent="0.25">
      <c r="A253" s="79" t="s">
        <v>2969</v>
      </c>
      <c r="B253" s="56" t="s">
        <v>278</v>
      </c>
      <c r="C253" s="56" t="s">
        <v>279</v>
      </c>
      <c r="D253" s="56" t="s">
        <v>219</v>
      </c>
      <c r="E253" s="56" t="s">
        <v>2970</v>
      </c>
      <c r="F253" s="56" t="s">
        <v>2971</v>
      </c>
      <c r="G253" s="56" t="s">
        <v>2972</v>
      </c>
      <c r="H253" s="56" t="s">
        <v>2973</v>
      </c>
      <c r="I253" s="142"/>
      <c r="J253" s="56"/>
      <c r="K253" s="142" t="s">
        <v>2974</v>
      </c>
      <c r="L253" s="142"/>
      <c r="M253" s="153" t="s">
        <v>186</v>
      </c>
      <c r="N253" s="143" t="s">
        <v>1093</v>
      </c>
      <c r="O253" s="146" t="s">
        <v>1094</v>
      </c>
      <c r="P253" s="34"/>
      <c r="Q253" s="144" t="s">
        <v>2945</v>
      </c>
      <c r="R253" s="142" t="s">
        <v>2975</v>
      </c>
      <c r="S253" s="54" t="s">
        <v>2976</v>
      </c>
      <c r="T253" s="54" t="s">
        <v>2977</v>
      </c>
      <c r="U253" s="54"/>
      <c r="V253" s="54" t="s">
        <v>2978</v>
      </c>
      <c r="W253" s="141" t="s">
        <v>2979</v>
      </c>
      <c r="X253" s="51" t="s">
        <v>234</v>
      </c>
      <c r="Y253" s="19"/>
      <c r="AA253" s="140">
        <f>IF(OR(J253="Fail",ISBLANK(J253)),INDEX('Issue Code Table'!C:C,MATCH(N:N,'Issue Code Table'!A:A,0)),IF(M253="Critical",6,IF(M253="Significant",5,IF(M253="Moderate",3,2))))</f>
        <v>5</v>
      </c>
    </row>
    <row r="254" spans="1:27" ht="83.15" customHeight="1" x14ac:dyDescent="0.25">
      <c r="A254" s="79" t="s">
        <v>2980</v>
      </c>
      <c r="B254" s="56" t="s">
        <v>347</v>
      </c>
      <c r="C254" s="56" t="s">
        <v>348</v>
      </c>
      <c r="D254" s="56" t="s">
        <v>219</v>
      </c>
      <c r="E254" s="56" t="s">
        <v>2981</v>
      </c>
      <c r="F254" s="56" t="s">
        <v>2982</v>
      </c>
      <c r="G254" s="56" t="s">
        <v>2983</v>
      </c>
      <c r="H254" s="56" t="s">
        <v>2984</v>
      </c>
      <c r="I254" s="142"/>
      <c r="J254" s="56"/>
      <c r="K254" s="142" t="s">
        <v>2985</v>
      </c>
      <c r="L254" s="142"/>
      <c r="M254" s="153" t="s">
        <v>186</v>
      </c>
      <c r="N254" s="151" t="s">
        <v>212</v>
      </c>
      <c r="O254" s="58" t="s">
        <v>213</v>
      </c>
      <c r="P254" s="34"/>
      <c r="Q254" s="144" t="s">
        <v>2945</v>
      </c>
      <c r="R254" s="142" t="s">
        <v>2986</v>
      </c>
      <c r="S254" s="54" t="s">
        <v>2987</v>
      </c>
      <c r="T254" s="54" t="s">
        <v>2988</v>
      </c>
      <c r="U254" s="54"/>
      <c r="V254" s="54" t="s">
        <v>2989</v>
      </c>
      <c r="W254" s="141" t="s">
        <v>2990</v>
      </c>
      <c r="X254" s="51" t="s">
        <v>234</v>
      </c>
      <c r="Y254" s="19"/>
      <c r="AA254" s="140">
        <f>IF(OR(J254="Fail",ISBLANK(J254)),INDEX('Issue Code Table'!C:C,MATCH(N:N,'Issue Code Table'!A:A,0)),IF(M254="Critical",6,IF(M254="Significant",5,IF(M254="Moderate",3,2))))</f>
        <v>6</v>
      </c>
    </row>
    <row r="255" spans="1:27" ht="83.15" customHeight="1" x14ac:dyDescent="0.25">
      <c r="A255" s="79" t="s">
        <v>2991</v>
      </c>
      <c r="B255" s="56" t="s">
        <v>347</v>
      </c>
      <c r="C255" s="56" t="s">
        <v>348</v>
      </c>
      <c r="D255" s="56" t="s">
        <v>219</v>
      </c>
      <c r="E255" s="56" t="s">
        <v>2981</v>
      </c>
      <c r="F255" s="56" t="s">
        <v>2992</v>
      </c>
      <c r="G255" s="56" t="s">
        <v>2993</v>
      </c>
      <c r="H255" s="56" t="s">
        <v>2984</v>
      </c>
      <c r="I255" s="142"/>
      <c r="J255" s="56"/>
      <c r="K255" s="142" t="s">
        <v>2985</v>
      </c>
      <c r="L255" s="142"/>
      <c r="M255" s="153" t="s">
        <v>186</v>
      </c>
      <c r="N255" s="151" t="s">
        <v>212</v>
      </c>
      <c r="O255" s="58" t="s">
        <v>213</v>
      </c>
      <c r="P255" s="34"/>
      <c r="Q255" s="144" t="s">
        <v>2945</v>
      </c>
      <c r="R255" s="142" t="s">
        <v>2994</v>
      </c>
      <c r="S255" s="54" t="s">
        <v>2987</v>
      </c>
      <c r="T255" s="54" t="s">
        <v>2995</v>
      </c>
      <c r="U255" s="54"/>
      <c r="V255" s="54" t="s">
        <v>2996</v>
      </c>
      <c r="W255" s="141" t="s">
        <v>2997</v>
      </c>
      <c r="X255" s="51" t="s">
        <v>234</v>
      </c>
      <c r="Y255" s="19"/>
      <c r="AA255" s="140">
        <f>IF(OR(J255="Fail",ISBLANK(J255)),INDEX('Issue Code Table'!C:C,MATCH(N:N,'Issue Code Table'!A:A,0)),IF(M255="Critical",6,IF(M255="Significant",5,IF(M255="Moderate",3,2))))</f>
        <v>6</v>
      </c>
    </row>
    <row r="256" spans="1:27" ht="83.15" customHeight="1" x14ac:dyDescent="0.25">
      <c r="A256" s="79" t="s">
        <v>2998</v>
      </c>
      <c r="B256" s="56" t="s">
        <v>179</v>
      </c>
      <c r="C256" s="56" t="s">
        <v>180</v>
      </c>
      <c r="D256" s="56" t="s">
        <v>219</v>
      </c>
      <c r="E256" s="56" t="s">
        <v>2999</v>
      </c>
      <c r="F256" s="56" t="s">
        <v>3000</v>
      </c>
      <c r="G256" s="56" t="s">
        <v>3001</v>
      </c>
      <c r="H256" s="56" t="s">
        <v>3002</v>
      </c>
      <c r="I256" s="142"/>
      <c r="J256" s="56"/>
      <c r="K256" s="142" t="s">
        <v>3003</v>
      </c>
      <c r="L256" s="142"/>
      <c r="M256" s="153" t="s">
        <v>186</v>
      </c>
      <c r="N256" s="147" t="s">
        <v>1067</v>
      </c>
      <c r="O256" s="148" t="str">
        <f>CONCATENATE(N256,": ",VLOOKUP(N256,'Issue Code Table'!$A$2:$C$418,2,0))</f>
        <v>HSI14: The system's automatic update feature is not configured appropriately</v>
      </c>
      <c r="P256" s="34"/>
      <c r="Q256" s="144" t="s">
        <v>3004</v>
      </c>
      <c r="R256" s="142" t="s">
        <v>3005</v>
      </c>
      <c r="S256" s="54" t="s">
        <v>1069</v>
      </c>
      <c r="T256" s="54" t="s">
        <v>3006</v>
      </c>
      <c r="U256" s="54" t="s">
        <v>1071</v>
      </c>
      <c r="V256" s="54" t="s">
        <v>3007</v>
      </c>
      <c r="W256" s="141" t="s">
        <v>3008</v>
      </c>
      <c r="X256" s="51" t="s">
        <v>234</v>
      </c>
      <c r="Y256" s="19"/>
      <c r="AA256" s="140">
        <f>IF(OR(J256="Fail",ISBLANK(J256)),INDEX('Issue Code Table'!C:C,MATCH(N:N,'Issue Code Table'!A:A,0)),IF(M256="Critical",6,IF(M256="Significant",5,IF(M256="Moderate",3,2))))</f>
        <v>5</v>
      </c>
    </row>
    <row r="257" spans="1:27" ht="83.15" customHeight="1" x14ac:dyDescent="0.25">
      <c r="A257" s="79" t="s">
        <v>3009</v>
      </c>
      <c r="B257" s="56" t="s">
        <v>278</v>
      </c>
      <c r="C257" s="56" t="s">
        <v>279</v>
      </c>
      <c r="D257" s="56" t="s">
        <v>219</v>
      </c>
      <c r="E257" s="56" t="s">
        <v>3010</v>
      </c>
      <c r="F257" s="56" t="s">
        <v>3011</v>
      </c>
      <c r="G257" s="56" t="s">
        <v>3012</v>
      </c>
      <c r="H257" s="56" t="s">
        <v>3013</v>
      </c>
      <c r="I257" s="142"/>
      <c r="J257" s="56"/>
      <c r="K257" s="142" t="s">
        <v>3014</v>
      </c>
      <c r="L257" s="142"/>
      <c r="M257" s="153" t="s">
        <v>186</v>
      </c>
      <c r="N257" s="147" t="s">
        <v>1067</v>
      </c>
      <c r="O257" s="148" t="str">
        <f>CONCATENATE(N257,": ",VLOOKUP(N257,'Issue Code Table'!$A$2:$C$418,2,0))</f>
        <v>HSI14: The system's automatic update feature is not configured appropriately</v>
      </c>
      <c r="P257" s="34"/>
      <c r="Q257" s="144" t="s">
        <v>3004</v>
      </c>
      <c r="R257" s="142" t="s">
        <v>3015</v>
      </c>
      <c r="S257" s="54" t="s">
        <v>3016</v>
      </c>
      <c r="T257" s="54" t="s">
        <v>3017</v>
      </c>
      <c r="U257" s="54" t="s">
        <v>3018</v>
      </c>
      <c r="V257" s="54" t="s">
        <v>3019</v>
      </c>
      <c r="W257" s="141" t="s">
        <v>3020</v>
      </c>
      <c r="X257" s="51" t="s">
        <v>234</v>
      </c>
      <c r="Y257" s="19"/>
      <c r="AA257" s="140">
        <f>IF(OR(J257="Fail",ISBLANK(J257)),INDEX('Issue Code Table'!C:C,MATCH(N:N,'Issue Code Table'!A:A,0)),IF(M257="Critical",6,IF(M257="Significant",5,IF(M257="Moderate",3,2))))</f>
        <v>5</v>
      </c>
    </row>
    <row r="258" spans="1:27" ht="83.15" customHeight="1" x14ac:dyDescent="0.25">
      <c r="A258" s="79" t="s">
        <v>3021</v>
      </c>
      <c r="B258" s="56" t="s">
        <v>1969</v>
      </c>
      <c r="C258" s="56" t="s">
        <v>1970</v>
      </c>
      <c r="D258" s="56" t="s">
        <v>219</v>
      </c>
      <c r="E258" s="56" t="s">
        <v>3022</v>
      </c>
      <c r="F258" s="56" t="s">
        <v>3023</v>
      </c>
      <c r="G258" s="56" t="s">
        <v>3024</v>
      </c>
      <c r="H258" s="56" t="s">
        <v>3025</v>
      </c>
      <c r="I258" s="142"/>
      <c r="J258" s="56"/>
      <c r="K258" s="142" t="s">
        <v>3026</v>
      </c>
      <c r="L258" s="142"/>
      <c r="M258" s="153" t="s">
        <v>186</v>
      </c>
      <c r="N258" s="143" t="s">
        <v>1067</v>
      </c>
      <c r="O258" s="146" t="s">
        <v>2738</v>
      </c>
      <c r="P258" s="34"/>
      <c r="Q258" s="144" t="s">
        <v>3004</v>
      </c>
      <c r="R258" s="142" t="s">
        <v>3027</v>
      </c>
      <c r="S258" s="54" t="s">
        <v>3028</v>
      </c>
      <c r="T258" s="54" t="s">
        <v>3029</v>
      </c>
      <c r="U258" s="54" t="s">
        <v>3030</v>
      </c>
      <c r="V258" s="54" t="s">
        <v>3031</v>
      </c>
      <c r="W258" s="141" t="s">
        <v>3032</v>
      </c>
      <c r="X258" s="51" t="s">
        <v>234</v>
      </c>
      <c r="Y258" s="19"/>
      <c r="AA258" s="140">
        <f>IF(OR(J258="Fail",ISBLANK(J258)),INDEX('Issue Code Table'!C:C,MATCH(N:N,'Issue Code Table'!A:A,0)),IF(M258="Critical",6,IF(M258="Significant",5,IF(M258="Moderate",3,2))))</f>
        <v>5</v>
      </c>
    </row>
    <row r="259" spans="1:27" ht="83.15" customHeight="1" x14ac:dyDescent="0.25">
      <c r="A259" s="79" t="s">
        <v>3033</v>
      </c>
      <c r="B259" s="56" t="s">
        <v>1969</v>
      </c>
      <c r="C259" s="56" t="s">
        <v>1970</v>
      </c>
      <c r="D259" s="56" t="s">
        <v>219</v>
      </c>
      <c r="E259" s="56" t="s">
        <v>3034</v>
      </c>
      <c r="F259" s="56" t="s">
        <v>3035</v>
      </c>
      <c r="G259" s="56" t="s">
        <v>3036</v>
      </c>
      <c r="H259" s="56" t="s">
        <v>3037</v>
      </c>
      <c r="I259" s="142"/>
      <c r="J259" s="56"/>
      <c r="K259" s="142" t="s">
        <v>3038</v>
      </c>
      <c r="L259" s="142"/>
      <c r="M259" s="153" t="s">
        <v>186</v>
      </c>
      <c r="N259" s="147" t="s">
        <v>1067</v>
      </c>
      <c r="O259" s="148" t="str">
        <f>CONCATENATE(N259,": ",VLOOKUP(N259,'Issue Code Table'!$A$2:$C$418,2,0))</f>
        <v>HSI14: The system's automatic update feature is not configured appropriately</v>
      </c>
      <c r="P259" s="34"/>
      <c r="Q259" s="144" t="s">
        <v>3004</v>
      </c>
      <c r="R259" s="142" t="s">
        <v>3039</v>
      </c>
      <c r="S259" s="54" t="s">
        <v>3028</v>
      </c>
      <c r="T259" s="54" t="s">
        <v>3040</v>
      </c>
      <c r="U259" s="54" t="s">
        <v>3030</v>
      </c>
      <c r="V259" s="54"/>
      <c r="W259" s="141" t="s">
        <v>3041</v>
      </c>
      <c r="X259" s="51" t="s">
        <v>234</v>
      </c>
      <c r="Y259" s="19"/>
      <c r="AA259" s="140">
        <f>IF(OR(J259="Fail",ISBLANK(J259)),INDEX('Issue Code Table'!C:C,MATCH(N:N,'Issue Code Table'!A:A,0)),IF(M259="Critical",6,IF(M259="Significant",5,IF(M259="Moderate",3,2))))</f>
        <v>5</v>
      </c>
    </row>
    <row r="260" spans="1:27" ht="83.15" customHeight="1" x14ac:dyDescent="0.25">
      <c r="A260" s="79" t="s">
        <v>3042</v>
      </c>
      <c r="B260" s="56" t="s">
        <v>278</v>
      </c>
      <c r="C260" s="56" t="s">
        <v>279</v>
      </c>
      <c r="D260" s="56" t="s">
        <v>219</v>
      </c>
      <c r="E260" s="56" t="s">
        <v>3043</v>
      </c>
      <c r="F260" s="56" t="s">
        <v>3044</v>
      </c>
      <c r="G260" s="56" t="s">
        <v>3045</v>
      </c>
      <c r="H260" s="56" t="s">
        <v>3046</v>
      </c>
      <c r="I260" s="142"/>
      <c r="J260" s="56"/>
      <c r="K260" s="142" t="s">
        <v>3047</v>
      </c>
      <c r="L260" s="142"/>
      <c r="M260" s="153" t="s">
        <v>186</v>
      </c>
      <c r="N260" s="143" t="s">
        <v>1067</v>
      </c>
      <c r="O260" s="146" t="s">
        <v>2738</v>
      </c>
      <c r="P260" s="34"/>
      <c r="Q260" s="144" t="s">
        <v>3004</v>
      </c>
      <c r="R260" s="142" t="s">
        <v>3048</v>
      </c>
      <c r="S260" s="54" t="s">
        <v>3028</v>
      </c>
      <c r="T260" s="54" t="s">
        <v>3049</v>
      </c>
      <c r="U260" s="54" t="s">
        <v>3030</v>
      </c>
      <c r="V260" s="54"/>
      <c r="W260" s="141" t="s">
        <v>3050</v>
      </c>
      <c r="X260" s="51" t="s">
        <v>234</v>
      </c>
      <c r="Y260" s="19"/>
      <c r="AA260" s="140">
        <f>IF(OR(J260="Fail",ISBLANK(J260)),INDEX('Issue Code Table'!C:C,MATCH(N:N,'Issue Code Table'!A:A,0)),IF(M260="Critical",6,IF(M260="Significant",5,IF(M260="Moderate",3,2))))</f>
        <v>5</v>
      </c>
    </row>
    <row r="261" spans="1:27" ht="83.15" customHeight="1" x14ac:dyDescent="0.25">
      <c r="A261" s="79" t="s">
        <v>3051</v>
      </c>
      <c r="B261" s="56" t="s">
        <v>278</v>
      </c>
      <c r="C261" s="56" t="s">
        <v>279</v>
      </c>
      <c r="D261" s="56" t="s">
        <v>219</v>
      </c>
      <c r="E261" s="56" t="s">
        <v>3052</v>
      </c>
      <c r="F261" s="56" t="s">
        <v>3053</v>
      </c>
      <c r="G261" s="56" t="s">
        <v>3054</v>
      </c>
      <c r="H261" s="56" t="s">
        <v>3055</v>
      </c>
      <c r="I261" s="142"/>
      <c r="J261" s="56"/>
      <c r="K261" s="142" t="s">
        <v>3056</v>
      </c>
      <c r="L261" s="142"/>
      <c r="M261" s="143" t="s">
        <v>284</v>
      </c>
      <c r="N261" s="143" t="s">
        <v>1067</v>
      </c>
      <c r="O261" s="146" t="s">
        <v>2738</v>
      </c>
      <c r="P261" s="34"/>
      <c r="Q261" s="144" t="s">
        <v>3004</v>
      </c>
      <c r="R261" s="142" t="s">
        <v>3057</v>
      </c>
      <c r="S261" s="54" t="s">
        <v>3058</v>
      </c>
      <c r="T261" s="54" t="s">
        <v>3059</v>
      </c>
      <c r="U261" s="54" t="s">
        <v>3060</v>
      </c>
      <c r="V261" s="54" t="s">
        <v>3061</v>
      </c>
      <c r="W261" s="141" t="s">
        <v>3062</v>
      </c>
      <c r="X261" s="51"/>
      <c r="Y261" s="19"/>
      <c r="AA261" s="140">
        <f>IF(OR(J261="Fail",ISBLANK(J261)),INDEX('Issue Code Table'!C:C,MATCH(N:N,'Issue Code Table'!A:A,0)),IF(M261="Critical",6,IF(M261="Significant",5,IF(M261="Moderate",3,2))))</f>
        <v>5</v>
      </c>
    </row>
    <row r="262" spans="1:27" ht="83.15" customHeight="1" x14ac:dyDescent="0.25">
      <c r="A262" s="79" t="s">
        <v>3063</v>
      </c>
      <c r="B262" s="56" t="s">
        <v>278</v>
      </c>
      <c r="C262" s="56" t="s">
        <v>279</v>
      </c>
      <c r="D262" s="56" t="s">
        <v>219</v>
      </c>
      <c r="E262" s="56" t="s">
        <v>3064</v>
      </c>
      <c r="F262" s="56" t="s">
        <v>3065</v>
      </c>
      <c r="G262" s="56" t="s">
        <v>3066</v>
      </c>
      <c r="H262" s="56" t="s">
        <v>3067</v>
      </c>
      <c r="I262" s="142"/>
      <c r="J262" s="56"/>
      <c r="K262" s="142" t="s">
        <v>3068</v>
      </c>
      <c r="L262" s="142"/>
      <c r="M262" s="153" t="s">
        <v>284</v>
      </c>
      <c r="N262" s="147" t="s">
        <v>1067</v>
      </c>
      <c r="O262" s="148" t="str">
        <f>CONCATENATE(N262,": ",VLOOKUP(N262,'Issue Code Table'!$A$2:$C$418,2,0))</f>
        <v>HSI14: The system's automatic update feature is not configured appropriately</v>
      </c>
      <c r="P262" s="34"/>
      <c r="Q262" s="144" t="s">
        <v>3004</v>
      </c>
      <c r="R262" s="142" t="s">
        <v>3069</v>
      </c>
      <c r="S262" s="54" t="s">
        <v>3016</v>
      </c>
      <c r="T262" s="54" t="s">
        <v>3070</v>
      </c>
      <c r="U262" s="54" t="s">
        <v>3071</v>
      </c>
      <c r="V262" s="54" t="s">
        <v>3072</v>
      </c>
      <c r="W262" s="141" t="s">
        <v>3073</v>
      </c>
      <c r="X262" s="51"/>
      <c r="Y262" s="19"/>
      <c r="AA262" s="140">
        <f>IF(OR(J262="Fail",ISBLANK(J262)),INDEX('Issue Code Table'!C:C,MATCH(N:N,'Issue Code Table'!A:A,0)),IF(M262="Critical",6,IF(M262="Significant",5,IF(M262="Moderate",3,2))))</f>
        <v>5</v>
      </c>
    </row>
    <row r="263" spans="1:27" ht="83.15" customHeight="1" x14ac:dyDescent="0.25">
      <c r="A263" s="79" t="s">
        <v>3074</v>
      </c>
      <c r="B263" s="56" t="s">
        <v>1969</v>
      </c>
      <c r="C263" s="56" t="s">
        <v>1970</v>
      </c>
      <c r="D263" s="56" t="s">
        <v>219</v>
      </c>
      <c r="E263" s="56" t="s">
        <v>3075</v>
      </c>
      <c r="F263" s="56" t="s">
        <v>3076</v>
      </c>
      <c r="G263" s="56" t="s">
        <v>3077</v>
      </c>
      <c r="H263" s="56" t="s">
        <v>3078</v>
      </c>
      <c r="I263" s="142"/>
      <c r="J263" s="56"/>
      <c r="K263" s="142" t="s">
        <v>3079</v>
      </c>
      <c r="L263" s="142"/>
      <c r="M263" s="153" t="s">
        <v>186</v>
      </c>
      <c r="N263" s="143" t="s">
        <v>3080</v>
      </c>
      <c r="O263" s="146" t="s">
        <v>3081</v>
      </c>
      <c r="P263" s="34"/>
      <c r="Q263" s="144" t="s">
        <v>3082</v>
      </c>
      <c r="R263" s="142" t="s">
        <v>3083</v>
      </c>
      <c r="S263" s="54" t="s">
        <v>3084</v>
      </c>
      <c r="T263" s="54" t="s">
        <v>3085</v>
      </c>
      <c r="U263" s="54" t="s">
        <v>3086</v>
      </c>
      <c r="V263" s="54" t="s">
        <v>3087</v>
      </c>
      <c r="W263" s="141" t="s">
        <v>3088</v>
      </c>
      <c r="X263" s="51" t="s">
        <v>234</v>
      </c>
      <c r="Y263" s="19"/>
      <c r="AA263" s="140">
        <f>IF(OR(J263="Fail",ISBLANK(J263)),INDEX('Issue Code Table'!C:C,MATCH(N:N,'Issue Code Table'!A:A,0)),IF(M263="Critical",6,IF(M263="Significant",5,IF(M263="Moderate",3,2))))</f>
        <v>5</v>
      </c>
    </row>
    <row r="264" spans="1:27" ht="83.15" customHeight="1" x14ac:dyDescent="0.25">
      <c r="A264" s="79" t="s">
        <v>3089</v>
      </c>
      <c r="B264" s="54" t="s">
        <v>3090</v>
      </c>
      <c r="C264" s="54" t="s">
        <v>3091</v>
      </c>
      <c r="D264" s="56" t="s">
        <v>219</v>
      </c>
      <c r="E264" s="56" t="s">
        <v>3092</v>
      </c>
      <c r="F264" s="56" t="s">
        <v>3093</v>
      </c>
      <c r="G264" s="56" t="s">
        <v>3094</v>
      </c>
      <c r="H264" s="56" t="s">
        <v>3095</v>
      </c>
      <c r="I264" s="142"/>
      <c r="J264" s="56"/>
      <c r="K264" s="142" t="s">
        <v>3096</v>
      </c>
      <c r="L264" s="142"/>
      <c r="M264" s="153" t="s">
        <v>186</v>
      </c>
      <c r="N264" s="145" t="s">
        <v>1366</v>
      </c>
      <c r="O264" s="146" t="s">
        <v>1367</v>
      </c>
      <c r="P264" s="34"/>
      <c r="Q264" s="144" t="s">
        <v>3082</v>
      </c>
      <c r="R264" s="142" t="s">
        <v>3097</v>
      </c>
      <c r="S264" s="54" t="s">
        <v>3098</v>
      </c>
      <c r="T264" s="54" t="s">
        <v>3099</v>
      </c>
      <c r="U264" s="54" t="s">
        <v>3100</v>
      </c>
      <c r="V264" s="54" t="s">
        <v>3101</v>
      </c>
      <c r="W264" s="141" t="s">
        <v>3102</v>
      </c>
      <c r="X264" s="51" t="s">
        <v>234</v>
      </c>
      <c r="Y264" s="19"/>
      <c r="AA264" s="140">
        <f>IF(OR(J264="Fail",ISBLANK(J264)),INDEX('Issue Code Table'!C:C,MATCH(N:N,'Issue Code Table'!A:A,0)),IF(M264="Critical",6,IF(M264="Significant",5,IF(M264="Moderate",3,2))))</f>
        <v>5</v>
      </c>
    </row>
    <row r="265" spans="1:27" ht="91.5" customHeight="1" x14ac:dyDescent="0.25">
      <c r="A265" s="79" t="s">
        <v>3103</v>
      </c>
      <c r="B265" s="56" t="s">
        <v>278</v>
      </c>
      <c r="C265" s="56" t="s">
        <v>279</v>
      </c>
      <c r="D265" s="56" t="s">
        <v>219</v>
      </c>
      <c r="E265" s="56" t="s">
        <v>3104</v>
      </c>
      <c r="F265" s="56" t="s">
        <v>3105</v>
      </c>
      <c r="G265" s="56" t="s">
        <v>3106</v>
      </c>
      <c r="H265" s="56" t="s">
        <v>3107</v>
      </c>
      <c r="I265" s="142"/>
      <c r="J265" s="56"/>
      <c r="K265" s="142" t="s">
        <v>3108</v>
      </c>
      <c r="L265" s="142"/>
      <c r="M265" s="153" t="s">
        <v>186</v>
      </c>
      <c r="N265" s="147" t="s">
        <v>1366</v>
      </c>
      <c r="O265" s="148" t="str">
        <f>CONCATENATE(N265,": ",VLOOKUP(N265,'Issue Code Table'!$A$2:$C$418,2,0))</f>
        <v>HAC11: User access was not established with concept of least privilege</v>
      </c>
      <c r="P265" s="34"/>
      <c r="Q265" s="144" t="s">
        <v>3082</v>
      </c>
      <c r="R265" s="142" t="s">
        <v>3109</v>
      </c>
      <c r="S265" s="54" t="s">
        <v>3110</v>
      </c>
      <c r="T265" s="54" t="s">
        <v>3111</v>
      </c>
      <c r="U265" s="54"/>
      <c r="V265" s="54" t="s">
        <v>3112</v>
      </c>
      <c r="W265" s="141" t="s">
        <v>3113</v>
      </c>
      <c r="X265" s="51" t="s">
        <v>234</v>
      </c>
      <c r="Y265" s="19"/>
      <c r="AA265" s="140">
        <f>IF(OR(J265="Fail",ISBLANK(J265)),INDEX('Issue Code Table'!C:C,MATCH(N:N,'Issue Code Table'!A:A,0)),IF(M265="Critical",6,IF(M265="Significant",5,IF(M265="Moderate",3,2))))</f>
        <v>5</v>
      </c>
    </row>
    <row r="266" spans="1:27" ht="83.15" customHeight="1" x14ac:dyDescent="0.25">
      <c r="A266" s="79" t="s">
        <v>3114</v>
      </c>
      <c r="B266" s="56" t="s">
        <v>1337</v>
      </c>
      <c r="C266" s="56" t="s">
        <v>1338</v>
      </c>
      <c r="D266" s="56" t="s">
        <v>219</v>
      </c>
      <c r="E266" s="56" t="s">
        <v>3115</v>
      </c>
      <c r="F266" s="56" t="s">
        <v>3116</v>
      </c>
      <c r="G266" s="56" t="s">
        <v>3117</v>
      </c>
      <c r="H266" s="56" t="s">
        <v>3118</v>
      </c>
      <c r="I266" s="142"/>
      <c r="J266" s="56"/>
      <c r="K266" s="142" t="s">
        <v>3119</v>
      </c>
      <c r="L266" s="142"/>
      <c r="M266" s="153" t="s">
        <v>284</v>
      </c>
      <c r="N266" s="147" t="s">
        <v>2686</v>
      </c>
      <c r="O266" s="148" t="str">
        <f>CONCATENATE(N266,": ",VLOOKUP(N266,'Issue Code Table'!$A$2:$C$418,2,0))</f>
        <v>HRM7: The agency does not adequately control remote access to its systems</v>
      </c>
      <c r="P266" s="34"/>
      <c r="Q266" s="144" t="s">
        <v>3082</v>
      </c>
      <c r="R266" s="142" t="s">
        <v>3120</v>
      </c>
      <c r="S266" s="54" t="s">
        <v>3121</v>
      </c>
      <c r="T266" s="54" t="s">
        <v>3122</v>
      </c>
      <c r="U266" s="54" t="s">
        <v>3123</v>
      </c>
      <c r="V266" s="54" t="s">
        <v>3124</v>
      </c>
      <c r="W266" s="141" t="s">
        <v>3125</v>
      </c>
      <c r="X266" s="51"/>
      <c r="Y266" s="19"/>
      <c r="AA266" s="140">
        <f>IF(OR(J266="Fail",ISBLANK(J266)),INDEX('Issue Code Table'!C:C,MATCH(N:N,'Issue Code Table'!A:A,0)),IF(M266="Critical",6,IF(M266="Significant",5,IF(M266="Moderate",3,2))))</f>
        <v>6</v>
      </c>
    </row>
    <row r="267" spans="1:27" ht="83.15" customHeight="1" x14ac:dyDescent="0.25">
      <c r="A267" s="79" t="s">
        <v>3126</v>
      </c>
      <c r="B267" s="56" t="s">
        <v>278</v>
      </c>
      <c r="C267" s="56" t="s">
        <v>279</v>
      </c>
      <c r="D267" s="56" t="s">
        <v>219</v>
      </c>
      <c r="E267" s="56" t="s">
        <v>3127</v>
      </c>
      <c r="F267" s="56" t="s">
        <v>3128</v>
      </c>
      <c r="G267" s="56" t="s">
        <v>3129</v>
      </c>
      <c r="H267" s="56" t="s">
        <v>3130</v>
      </c>
      <c r="I267" s="142"/>
      <c r="J267" s="56"/>
      <c r="K267" s="142" t="s">
        <v>3131</v>
      </c>
      <c r="L267" s="142"/>
      <c r="M267" s="143" t="s">
        <v>284</v>
      </c>
      <c r="N267" s="143" t="s">
        <v>2762</v>
      </c>
      <c r="O267" s="146" t="s">
        <v>2763</v>
      </c>
      <c r="P267" s="34"/>
      <c r="Q267" s="144">
        <v>2</v>
      </c>
      <c r="R267" s="158">
        <v>2.2999999999999998</v>
      </c>
      <c r="S267" s="54" t="s">
        <v>3132</v>
      </c>
      <c r="T267" s="54" t="s">
        <v>3133</v>
      </c>
      <c r="U267" s="54" t="s">
        <v>3134</v>
      </c>
      <c r="V267" s="54" t="s">
        <v>3135</v>
      </c>
      <c r="W267" s="141" t="s">
        <v>3136</v>
      </c>
      <c r="X267" s="51"/>
      <c r="Y267" s="19"/>
      <c r="AA267" s="140">
        <f>IF(OR(J267="Fail",ISBLANK(J267)),INDEX('Issue Code Table'!C:C,MATCH(N:N,'Issue Code Table'!A:A,0)),IF(M267="Critical",6,IF(M267="Significant",5,IF(M267="Moderate",3,2))))</f>
        <v>5</v>
      </c>
    </row>
    <row r="268" spans="1:27" ht="83.15" customHeight="1" x14ac:dyDescent="0.25">
      <c r="A268" s="79" t="s">
        <v>3137</v>
      </c>
      <c r="B268" s="56" t="s">
        <v>278</v>
      </c>
      <c r="C268" s="56" t="s">
        <v>279</v>
      </c>
      <c r="D268" s="56" t="s">
        <v>219</v>
      </c>
      <c r="E268" s="56" t="s">
        <v>3138</v>
      </c>
      <c r="F268" s="56" t="s">
        <v>3139</v>
      </c>
      <c r="G268" s="56" t="s">
        <v>3140</v>
      </c>
      <c r="H268" s="56" t="s">
        <v>3141</v>
      </c>
      <c r="I268" s="142"/>
      <c r="J268" s="56"/>
      <c r="K268" s="142" t="s">
        <v>3142</v>
      </c>
      <c r="L268" s="142"/>
      <c r="M268" s="153" t="s">
        <v>186</v>
      </c>
      <c r="N268" s="143" t="s">
        <v>925</v>
      </c>
      <c r="O268" s="146" t="s">
        <v>926</v>
      </c>
      <c r="P268" s="34"/>
      <c r="Q268" s="144">
        <v>2</v>
      </c>
      <c r="R268" s="158">
        <v>2.4</v>
      </c>
      <c r="S268" s="54" t="s">
        <v>3143</v>
      </c>
      <c r="T268" s="54" t="s">
        <v>3144</v>
      </c>
      <c r="U268" s="54" t="s">
        <v>2288</v>
      </c>
      <c r="V268" s="54" t="s">
        <v>3145</v>
      </c>
      <c r="W268" s="141" t="s">
        <v>3146</v>
      </c>
      <c r="X268" s="51" t="s">
        <v>234</v>
      </c>
      <c r="Y268" s="19"/>
      <c r="AA268" s="140">
        <f>IF(OR(J268="Fail",ISBLANK(J268)),INDEX('Issue Code Table'!C:C,MATCH(N:N,'Issue Code Table'!A:A,0)),IF(M268="Critical",6,IF(M268="Significant",5,IF(M268="Moderate",3,2))))</f>
        <v>5</v>
      </c>
    </row>
    <row r="269" spans="1:27" ht="83.15" customHeight="1" x14ac:dyDescent="0.25">
      <c r="A269" s="79" t="s">
        <v>3147</v>
      </c>
      <c r="B269" s="54" t="s">
        <v>3148</v>
      </c>
      <c r="C269" s="54" t="s">
        <v>3149</v>
      </c>
      <c r="D269" s="56" t="s">
        <v>219</v>
      </c>
      <c r="E269" s="56" t="s">
        <v>3150</v>
      </c>
      <c r="F269" s="56" t="s">
        <v>3151</v>
      </c>
      <c r="G269" s="56" t="s">
        <v>3152</v>
      </c>
      <c r="H269" s="56" t="s">
        <v>3153</v>
      </c>
      <c r="I269" s="142"/>
      <c r="J269" s="56"/>
      <c r="K269" s="142" t="s">
        <v>3154</v>
      </c>
      <c r="L269" s="142"/>
      <c r="M269" s="143" t="s">
        <v>186</v>
      </c>
      <c r="N269" s="143" t="s">
        <v>925</v>
      </c>
      <c r="O269" s="143" t="s">
        <v>926</v>
      </c>
      <c r="P269" s="34"/>
      <c r="Q269" s="144">
        <v>2</v>
      </c>
      <c r="R269" s="158">
        <v>2.8</v>
      </c>
      <c r="S269" s="54" t="s">
        <v>1166</v>
      </c>
      <c r="T269" s="54" t="s">
        <v>3155</v>
      </c>
      <c r="U269" s="54" t="s">
        <v>3156</v>
      </c>
      <c r="V269" s="54" t="s">
        <v>3157</v>
      </c>
      <c r="W269" s="141" t="s">
        <v>3158</v>
      </c>
      <c r="X269" s="51" t="s">
        <v>234</v>
      </c>
      <c r="Y269" s="19"/>
      <c r="AA269" s="140">
        <f>IF(OR(J269="Fail",ISBLANK(J269)),INDEX('Issue Code Table'!C:C,MATCH(N:N,'Issue Code Table'!A:A,0)),IF(M269="Critical",6,IF(M269="Significant",5,IF(M269="Moderate",3,2))))</f>
        <v>5</v>
      </c>
    </row>
    <row r="270" spans="1:27" ht="105" customHeight="1" x14ac:dyDescent="0.25">
      <c r="A270" s="79" t="s">
        <v>3159</v>
      </c>
      <c r="B270" s="56" t="s">
        <v>278</v>
      </c>
      <c r="C270" s="56" t="s">
        <v>279</v>
      </c>
      <c r="D270" s="56" t="s">
        <v>219</v>
      </c>
      <c r="E270" s="56" t="s">
        <v>3160</v>
      </c>
      <c r="F270" s="56" t="s">
        <v>3161</v>
      </c>
      <c r="G270" s="56" t="s">
        <v>3162</v>
      </c>
      <c r="H270" s="56" t="s">
        <v>3163</v>
      </c>
      <c r="I270" s="142"/>
      <c r="J270" s="56"/>
      <c r="K270" s="142" t="s">
        <v>3164</v>
      </c>
      <c r="L270" s="142"/>
      <c r="M270" s="143" t="s">
        <v>284</v>
      </c>
      <c r="N270" s="143" t="s">
        <v>862</v>
      </c>
      <c r="O270" s="146" t="s">
        <v>863</v>
      </c>
      <c r="P270" s="34"/>
      <c r="Q270" s="144">
        <v>2</v>
      </c>
      <c r="R270" s="158">
        <v>2.9</v>
      </c>
      <c r="S270" s="54" t="s">
        <v>1166</v>
      </c>
      <c r="T270" s="54" t="s">
        <v>3165</v>
      </c>
      <c r="U270" s="54" t="s">
        <v>3166</v>
      </c>
      <c r="V270" s="54" t="s">
        <v>3167</v>
      </c>
      <c r="W270" s="141" t="s">
        <v>3168</v>
      </c>
      <c r="X270" s="51"/>
      <c r="Y270" s="19"/>
      <c r="AA270" s="140">
        <f>IF(OR(J270="Fail",ISBLANK(J270)),INDEX('Issue Code Table'!C:C,MATCH(N:N,'Issue Code Table'!A:A,0)),IF(M270="Critical",6,IF(M270="Significant",5,IF(M270="Moderate",3,2))))</f>
        <v>4</v>
      </c>
    </row>
    <row r="271" spans="1:27" ht="126.75" customHeight="1" x14ac:dyDescent="0.25">
      <c r="A271" s="79" t="s">
        <v>3169</v>
      </c>
      <c r="B271" s="54" t="s">
        <v>3148</v>
      </c>
      <c r="C271" s="54" t="s">
        <v>3149</v>
      </c>
      <c r="D271" s="56" t="s">
        <v>219</v>
      </c>
      <c r="E271" s="56" t="s">
        <v>3170</v>
      </c>
      <c r="F271" s="56" t="s">
        <v>3171</v>
      </c>
      <c r="G271" s="56" t="s">
        <v>3172</v>
      </c>
      <c r="H271" s="56" t="s">
        <v>3173</v>
      </c>
      <c r="I271" s="142"/>
      <c r="J271" s="56"/>
      <c r="K271" s="142" t="s">
        <v>3174</v>
      </c>
      <c r="L271" s="142"/>
      <c r="M271" s="153" t="s">
        <v>284</v>
      </c>
      <c r="N271" s="143" t="s">
        <v>1163</v>
      </c>
      <c r="O271" s="146" t="s">
        <v>1164</v>
      </c>
      <c r="P271" s="34"/>
      <c r="Q271" s="144">
        <v>2</v>
      </c>
      <c r="R271" s="158">
        <v>2.1</v>
      </c>
      <c r="S271" s="54" t="s">
        <v>1166</v>
      </c>
      <c r="T271" s="54" t="s">
        <v>3175</v>
      </c>
      <c r="U271" s="54" t="s">
        <v>1168</v>
      </c>
      <c r="V271" s="54" t="s">
        <v>3176</v>
      </c>
      <c r="W271" s="141" t="s">
        <v>3177</v>
      </c>
      <c r="X271" s="51"/>
      <c r="Y271" s="19"/>
      <c r="AA271" s="140">
        <f>IF(OR(J271="Fail",ISBLANK(J271)),INDEX('Issue Code Table'!C:C,MATCH(N:N,'Issue Code Table'!A:A,0)),IF(M271="Critical",6,IF(M271="Significant",5,IF(M271="Moderate",3,2))))</f>
        <v>4</v>
      </c>
    </row>
    <row r="272" spans="1:27" ht="135.75" customHeight="1" x14ac:dyDescent="0.25">
      <c r="A272" s="79" t="s">
        <v>3178</v>
      </c>
      <c r="B272" s="56" t="s">
        <v>278</v>
      </c>
      <c r="C272" s="56" t="s">
        <v>279</v>
      </c>
      <c r="D272" s="56" t="s">
        <v>219</v>
      </c>
      <c r="E272" s="56" t="s">
        <v>3179</v>
      </c>
      <c r="F272" s="56" t="s">
        <v>3180</v>
      </c>
      <c r="G272" s="56" t="s">
        <v>3181</v>
      </c>
      <c r="H272" s="56" t="s">
        <v>3182</v>
      </c>
      <c r="I272" s="142"/>
      <c r="J272" s="56"/>
      <c r="K272" s="142" t="s">
        <v>3183</v>
      </c>
      <c r="L272" s="142"/>
      <c r="M272" s="153" t="s">
        <v>284</v>
      </c>
      <c r="N272" s="143" t="s">
        <v>862</v>
      </c>
      <c r="O272" s="146" t="s">
        <v>863</v>
      </c>
      <c r="P272" s="34"/>
      <c r="Q272" s="144">
        <v>2</v>
      </c>
      <c r="R272" s="158">
        <v>2.11</v>
      </c>
      <c r="S272" s="54" t="s">
        <v>1166</v>
      </c>
      <c r="T272" s="54" t="s">
        <v>3184</v>
      </c>
      <c r="U272" s="54" t="s">
        <v>3185</v>
      </c>
      <c r="V272" s="54" t="s">
        <v>3186</v>
      </c>
      <c r="W272" s="141" t="s">
        <v>3187</v>
      </c>
      <c r="X272" s="51"/>
      <c r="Y272" s="19"/>
      <c r="AA272" s="140">
        <f>IF(OR(J272="Fail",ISBLANK(J272)),INDEX('Issue Code Table'!C:C,MATCH(N:N,'Issue Code Table'!A:A,0)),IF(M272="Critical",6,IF(M272="Significant",5,IF(M272="Moderate",3,2))))</f>
        <v>4</v>
      </c>
    </row>
    <row r="273" spans="1:27" s="22" customFormat="1" ht="12.5" x14ac:dyDescent="0.25">
      <c r="A273" s="159"/>
      <c r="B273" s="160" t="s">
        <v>3188</v>
      </c>
      <c r="C273" s="160"/>
      <c r="D273" s="159"/>
      <c r="E273" s="159"/>
      <c r="F273" s="159"/>
      <c r="G273" s="159"/>
      <c r="H273" s="159"/>
      <c r="I273" s="159"/>
      <c r="J273" s="159"/>
      <c r="K273" s="159"/>
      <c r="L273" s="159"/>
      <c r="M273" s="159"/>
      <c r="N273" s="159"/>
      <c r="O273" s="159"/>
      <c r="P273" s="34"/>
      <c r="Q273" s="159"/>
      <c r="R273" s="159"/>
      <c r="S273" s="159"/>
      <c r="T273" s="159"/>
      <c r="U273" s="159"/>
      <c r="V273" s="159"/>
      <c r="W273" s="159"/>
      <c r="X273" s="159"/>
      <c r="AA273" s="159"/>
    </row>
    <row r="275" spans="1:27" ht="25" hidden="1" x14ac:dyDescent="0.25">
      <c r="I275" s="19" t="s">
        <v>3189</v>
      </c>
    </row>
    <row r="276" spans="1:27" ht="12.5" hidden="1" x14ac:dyDescent="0.25">
      <c r="I276" s="19" t="s">
        <v>59</v>
      </c>
    </row>
    <row r="277" spans="1:27" ht="12.5" hidden="1" x14ac:dyDescent="0.25">
      <c r="I277" s="19" t="s">
        <v>60</v>
      </c>
    </row>
    <row r="278" spans="1:27" ht="12.5" hidden="1" x14ac:dyDescent="0.25">
      <c r="I278" s="19" t="s">
        <v>48</v>
      </c>
    </row>
    <row r="279" spans="1:27" ht="12.5" hidden="1" x14ac:dyDescent="0.25">
      <c r="I279" s="19" t="s">
        <v>3190</v>
      </c>
    </row>
    <row r="280" spans="1:27" ht="12.5" hidden="1" x14ac:dyDescent="0.25"/>
    <row r="281" spans="1:27" ht="12.5" hidden="1" x14ac:dyDescent="0.25">
      <c r="I281" s="22" t="s">
        <v>3191</v>
      </c>
    </row>
    <row r="282" spans="1:27" ht="12.5" hidden="1" x14ac:dyDescent="0.25">
      <c r="I282" s="23" t="s">
        <v>172</v>
      </c>
    </row>
    <row r="283" spans="1:27" ht="12.5" hidden="1" x14ac:dyDescent="0.25">
      <c r="I283" s="22" t="s">
        <v>186</v>
      </c>
    </row>
    <row r="284" spans="1:27" ht="12.5" hidden="1" x14ac:dyDescent="0.25">
      <c r="I284" s="22" t="s">
        <v>284</v>
      </c>
    </row>
    <row r="285" spans="1:27" ht="12.5" hidden="1" x14ac:dyDescent="0.25">
      <c r="I285" s="22" t="s">
        <v>241</v>
      </c>
    </row>
    <row r="286" spans="1:27" ht="12.75" hidden="1" customHeight="1" x14ac:dyDescent="0.25"/>
    <row r="287" spans="1:27" ht="12.75" hidden="1" customHeight="1" x14ac:dyDescent="0.25"/>
    <row r="288" spans="1:27" ht="12.75" hidden="1" customHeight="1" x14ac:dyDescent="0.25"/>
    <row r="289" ht="12.75" hidden="1" customHeight="1" x14ac:dyDescent="0.25"/>
    <row r="290" ht="12.75" hidden="1" customHeight="1" x14ac:dyDescent="0.25"/>
    <row r="291" ht="12.75" hidden="1" customHeight="1" x14ac:dyDescent="0.25"/>
  </sheetData>
  <protectedRanges>
    <protectedRange password="E1A2" sqref="N7:O17 N25:O25 N18:N24 N26" name="Range1_2"/>
    <protectedRange password="E1A2" sqref="N2:O2" name="Range1_5_1_1"/>
    <protectedRange password="E1A2" sqref="AA2" name="Range1_1_2"/>
    <protectedRange password="E1A2" sqref="AA3:AA272" name="Range1_1_1_1"/>
    <protectedRange password="E1A2" sqref="N3:O3" name="Range1_2_1_1"/>
    <protectedRange password="E1A2" sqref="N4:O4" name="Range1_4_1"/>
    <protectedRange password="E1A2" sqref="W2" name="Range1_14"/>
    <protectedRange password="E1A2" sqref="P5:P6" name="Range1_2_2"/>
    <protectedRange password="E1A2" sqref="O5" name="Range1_1_2_1"/>
  </protectedRanges>
  <autoFilter ref="A2:Y273" xr:uid="{57BE3BD6-5B1C-4832-9503-F1F75D0911BB}"/>
  <sortState xmlns:xlrd2="http://schemas.microsoft.com/office/spreadsheetml/2017/richdata2" ref="A2:L281">
    <sortCondition ref="A1"/>
  </sortState>
  <phoneticPr fontId="4" type="noConversion"/>
  <conditionalFormatting sqref="J3:J4 J7:J272">
    <cfRule type="cellIs" dxfId="209" priority="186" stopIfTrue="1" operator="equal">
      <formula>"Pass"</formula>
    </cfRule>
    <cfRule type="cellIs" dxfId="208" priority="187" stopIfTrue="1" operator="equal">
      <formula>"Fail"</formula>
    </cfRule>
    <cfRule type="cellIs" dxfId="207" priority="188" stopIfTrue="1" operator="equal">
      <formula>"Info"</formula>
    </cfRule>
  </conditionalFormatting>
  <conditionalFormatting sqref="N3:N4 N6:N272">
    <cfRule type="expression" dxfId="206" priority="459">
      <formula>ISERROR(AA3)</formula>
    </cfRule>
  </conditionalFormatting>
  <conditionalFormatting sqref="J5">
    <cfRule type="cellIs" dxfId="205" priority="6" stopIfTrue="1" operator="equal">
      <formula>"Fail"</formula>
    </cfRule>
  </conditionalFormatting>
  <conditionalFormatting sqref="J5">
    <cfRule type="cellIs" dxfId="204" priority="7" stopIfTrue="1" operator="equal">
      <formula>"Pass"</formula>
    </cfRule>
    <cfRule type="cellIs" dxfId="203" priority="8" stopIfTrue="1" operator="equal">
      <formula>"Info"</formula>
    </cfRule>
  </conditionalFormatting>
  <conditionalFormatting sqref="J6">
    <cfRule type="cellIs" dxfId="202" priority="3" stopIfTrue="1" operator="equal">
      <formula>"Fail"</formula>
    </cfRule>
  </conditionalFormatting>
  <conditionalFormatting sqref="J6">
    <cfRule type="cellIs" dxfId="201" priority="4" stopIfTrue="1" operator="equal">
      <formula>"Pass"</formula>
    </cfRule>
    <cfRule type="cellIs" dxfId="200" priority="5" stopIfTrue="1" operator="equal">
      <formula>"Info"</formula>
    </cfRule>
  </conditionalFormatting>
  <conditionalFormatting sqref="N5">
    <cfRule type="expression" dxfId="199" priority="1">
      <formula>ISERROR(AA5)</formula>
    </cfRule>
  </conditionalFormatting>
  <dataValidations count="6">
    <dataValidation type="list" allowBlank="1" showInputMessage="1" showErrorMessage="1" sqref="J274:J1048576 J2" xr:uid="{00000000-0002-0000-0300-000000000000}">
      <formula1>$I$216:$I$216</formula1>
    </dataValidation>
    <dataValidation type="list" allowBlank="1" showInputMessage="1" showErrorMessage="1" sqref="J3:J272" xr:uid="{00000000-0002-0000-0300-000001000000}">
      <formula1>$I$276:$I$279</formula1>
    </dataValidation>
    <dataValidation type="list" allowBlank="1" showInputMessage="1" showErrorMessage="1" sqref="M3:M4 M6:M272" xr:uid="{00000000-0002-0000-0300-000002000000}">
      <formula1>$I$282:$I$285</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9DEDA0BC-2498-456E-BC2C-AC07C634E5C2}">
      <formula1>$H$42:$H$45</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918E59B4-C0BF-45CE-BF85-CB9DDD0B9C88}">
      <formula1>$I$71:$I$74</formula1>
    </dataValidation>
    <dataValidation type="list" allowBlank="1" showInputMessage="1" showErrorMessage="1" sqref="M5" xr:uid="{809F155B-B7B6-4105-BA82-A58A8A6D262C}">
      <formula1>$I$323:$I$326</formula1>
    </dataValidation>
  </dataValidations>
  <printOptions headings="1"/>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A313"/>
  <sheetViews>
    <sheetView zoomScaleNormal="100" zoomScalePageLayoutView="80" workbookViewId="0">
      <pane ySplit="2" topLeftCell="A3" activePane="bottomLeft" state="frozen"/>
      <selection pane="bottomLeft" activeCell="H5" sqref="H5"/>
    </sheetView>
  </sheetViews>
  <sheetFormatPr defaultColWidth="18.7265625" defaultRowHeight="12.75" customHeight="1" x14ac:dyDescent="0.25"/>
  <cols>
    <col min="1" max="1" width="11" style="19" customWidth="1"/>
    <col min="2" max="2" width="9.453125" style="19" customWidth="1"/>
    <col min="3" max="3" width="13.26953125" style="19" customWidth="1"/>
    <col min="4" max="4" width="12.7265625" style="19" customWidth="1"/>
    <col min="5" max="5" width="45.1796875" style="19" customWidth="1"/>
    <col min="6" max="6" width="42.81640625" style="19" customWidth="1"/>
    <col min="7" max="7" width="50.26953125" style="19" customWidth="1"/>
    <col min="8" max="8" width="30.7265625" style="19" customWidth="1"/>
    <col min="9" max="9" width="20.54296875" style="19" customWidth="1"/>
    <col min="10" max="10" width="20.26953125" style="19" customWidth="1"/>
    <col min="11" max="11" width="34" style="19" hidden="1" customWidth="1"/>
    <col min="12" max="12" width="27.453125" style="19" customWidth="1"/>
    <col min="13" max="13" width="15.26953125" style="22" customWidth="1"/>
    <col min="14" max="14" width="17.26953125" style="22" customWidth="1"/>
    <col min="15" max="15" width="55.7265625" style="22" customWidth="1"/>
    <col min="16" max="16" width="3.453125" style="19" customWidth="1"/>
    <col min="17" max="17" width="14" style="19" customWidth="1"/>
    <col min="18" max="18" width="13.7265625" style="19" customWidth="1"/>
    <col min="19" max="19" width="42.453125" style="19" customWidth="1"/>
    <col min="20" max="20" width="65.1796875" style="19" customWidth="1"/>
    <col min="21" max="21" width="45.26953125" style="19" customWidth="1"/>
    <col min="22" max="22" width="13.7265625" style="19" customWidth="1"/>
    <col min="23" max="23" width="65.54296875" hidden="1" customWidth="1"/>
    <col min="24" max="24" width="37.1796875" style="19" hidden="1" customWidth="1"/>
    <col min="26" max="26" width="18.7265625" style="19"/>
    <col min="27" max="27" width="18.54296875" hidden="1" customWidth="1"/>
    <col min="28" max="16384" width="18.7265625" style="19"/>
  </cols>
  <sheetData>
    <row r="1" spans="1:27" customFormat="1" ht="13" x14ac:dyDescent="0.3">
      <c r="A1" s="128" t="s">
        <v>58</v>
      </c>
      <c r="B1" s="129"/>
      <c r="C1" s="129"/>
      <c r="D1" s="129"/>
      <c r="E1" s="129"/>
      <c r="F1" s="129"/>
      <c r="G1" s="129"/>
      <c r="H1" s="129"/>
      <c r="I1" s="129"/>
      <c r="J1" s="129"/>
      <c r="K1" s="130"/>
      <c r="L1" s="33"/>
      <c r="M1" s="131"/>
      <c r="N1" s="131"/>
      <c r="O1" s="131"/>
      <c r="P1" s="132"/>
      <c r="Q1" s="131"/>
      <c r="R1" s="131"/>
      <c r="S1" s="131"/>
      <c r="T1" s="131"/>
      <c r="U1" s="131"/>
      <c r="V1" s="133"/>
      <c r="W1" s="133"/>
      <c r="X1" s="133"/>
      <c r="AA1" s="131"/>
    </row>
    <row r="2" spans="1:27" ht="47.15" customHeight="1" x14ac:dyDescent="0.25">
      <c r="A2" s="134" t="s">
        <v>138</v>
      </c>
      <c r="B2" s="134" t="s">
        <v>139</v>
      </c>
      <c r="C2" s="134" t="s">
        <v>140</v>
      </c>
      <c r="D2" s="134" t="s">
        <v>141</v>
      </c>
      <c r="E2" s="134" t="s">
        <v>142</v>
      </c>
      <c r="F2" s="134" t="s">
        <v>143</v>
      </c>
      <c r="G2" s="134" t="s">
        <v>144</v>
      </c>
      <c r="H2" s="134" t="s">
        <v>145</v>
      </c>
      <c r="I2" s="134" t="s">
        <v>146</v>
      </c>
      <c r="J2" s="134" t="s">
        <v>147</v>
      </c>
      <c r="K2" s="135" t="s">
        <v>148</v>
      </c>
      <c r="L2" s="134" t="s">
        <v>149</v>
      </c>
      <c r="M2" s="136" t="s">
        <v>150</v>
      </c>
      <c r="N2" s="136" t="s">
        <v>151</v>
      </c>
      <c r="O2" s="136" t="s">
        <v>152</v>
      </c>
      <c r="P2" s="36"/>
      <c r="Q2" s="137" t="s">
        <v>153</v>
      </c>
      <c r="R2" s="137" t="s">
        <v>154</v>
      </c>
      <c r="S2" s="137" t="s">
        <v>155</v>
      </c>
      <c r="T2" s="137" t="s">
        <v>156</v>
      </c>
      <c r="U2" s="137" t="s">
        <v>157</v>
      </c>
      <c r="V2" s="137" t="s">
        <v>158</v>
      </c>
      <c r="W2" s="52" t="s">
        <v>159</v>
      </c>
      <c r="X2" s="53" t="s">
        <v>160</v>
      </c>
      <c r="AA2" s="136" t="s">
        <v>3192</v>
      </c>
    </row>
    <row r="3" spans="1:27" ht="54.75" customHeight="1" x14ac:dyDescent="0.25">
      <c r="A3" s="79" t="s">
        <v>3193</v>
      </c>
      <c r="B3" s="54" t="s">
        <v>163</v>
      </c>
      <c r="C3" s="54" t="s">
        <v>164</v>
      </c>
      <c r="D3" s="55" t="s">
        <v>165</v>
      </c>
      <c r="E3" s="54" t="s">
        <v>166</v>
      </c>
      <c r="F3" s="54" t="s">
        <v>167</v>
      </c>
      <c r="G3" s="54" t="s">
        <v>168</v>
      </c>
      <c r="H3" s="55" t="s">
        <v>169</v>
      </c>
      <c r="I3" s="61"/>
      <c r="J3" s="56"/>
      <c r="K3" s="56" t="s">
        <v>170</v>
      </c>
      <c r="L3" s="82" t="s">
        <v>3194</v>
      </c>
      <c r="M3" s="57" t="s">
        <v>172</v>
      </c>
      <c r="N3" s="81" t="s">
        <v>173</v>
      </c>
      <c r="O3" s="58" t="s">
        <v>174</v>
      </c>
      <c r="P3" s="34"/>
      <c r="Q3" s="142"/>
      <c r="R3" s="142"/>
      <c r="S3" s="142"/>
      <c r="T3" s="161" t="s">
        <v>175</v>
      </c>
      <c r="U3" s="142"/>
      <c r="V3" s="142"/>
      <c r="W3" s="51" t="s">
        <v>3195</v>
      </c>
      <c r="X3" s="51" t="s">
        <v>3196</v>
      </c>
      <c r="Y3" s="19"/>
      <c r="AA3" s="140" t="e">
        <f>IF(OR(J3="Fail",ISBLANK(J3)),INDEX('Issue Code Table'!C:C,MATCH(N:N,'Issue Code Table'!A:A,0)),IF(M3="Critical",6,IF(M3="Significant",5,IF(M3="Moderate",3,2))))</f>
        <v>#N/A</v>
      </c>
    </row>
    <row r="4" spans="1:27" ht="60.75" customHeight="1" x14ac:dyDescent="0.25">
      <c r="A4" s="79" t="s">
        <v>3197</v>
      </c>
      <c r="B4" s="54" t="s">
        <v>179</v>
      </c>
      <c r="C4" s="54" t="s">
        <v>180</v>
      </c>
      <c r="D4" s="55" t="s">
        <v>165</v>
      </c>
      <c r="E4" s="54" t="s">
        <v>181</v>
      </c>
      <c r="F4" s="54" t="s">
        <v>182</v>
      </c>
      <c r="G4" s="54" t="s">
        <v>183</v>
      </c>
      <c r="H4" s="55" t="s">
        <v>184</v>
      </c>
      <c r="I4" s="80"/>
      <c r="J4" s="56"/>
      <c r="K4" s="56" t="s">
        <v>185</v>
      </c>
      <c r="L4" s="82"/>
      <c r="M4" s="57" t="s">
        <v>186</v>
      </c>
      <c r="N4" s="81" t="s">
        <v>187</v>
      </c>
      <c r="O4" s="59" t="s">
        <v>188</v>
      </c>
      <c r="P4" s="34"/>
      <c r="Q4" s="142"/>
      <c r="R4" s="142"/>
      <c r="S4" s="142"/>
      <c r="T4" s="161" t="s">
        <v>3198</v>
      </c>
      <c r="U4" s="142"/>
      <c r="V4" s="142"/>
      <c r="W4" s="51" t="s">
        <v>3198</v>
      </c>
      <c r="X4" s="51" t="s">
        <v>177</v>
      </c>
      <c r="Y4" s="19"/>
      <c r="AA4" s="140" t="e">
        <f>IF(OR(J4="Fail",ISBLANK(J4)),INDEX('Issue Code Table'!C:C,MATCH(N:N,'Issue Code Table'!A:A,0)),IF(M4="Critical",6,IF(M4="Significant",5,IF(M4="Moderate",3,2))))</f>
        <v>#N/A</v>
      </c>
    </row>
    <row r="5" spans="1:27" s="94" customFormat="1" ht="62.25" customHeight="1" x14ac:dyDescent="0.25">
      <c r="A5" s="79" t="s">
        <v>3199</v>
      </c>
      <c r="B5" s="57" t="s">
        <v>191</v>
      </c>
      <c r="C5" s="57" t="s">
        <v>192</v>
      </c>
      <c r="D5" s="90" t="s">
        <v>165</v>
      </c>
      <c r="E5" s="91" t="s">
        <v>193</v>
      </c>
      <c r="F5" s="57" t="s">
        <v>194</v>
      </c>
      <c r="G5" s="57" t="s">
        <v>3200</v>
      </c>
      <c r="H5" s="57" t="s">
        <v>196</v>
      </c>
      <c r="I5" s="61"/>
      <c r="J5" s="57"/>
      <c r="K5" s="90" t="s">
        <v>197</v>
      </c>
      <c r="L5" s="57" t="s">
        <v>198</v>
      </c>
      <c r="M5" s="92" t="s">
        <v>186</v>
      </c>
      <c r="N5" s="93" t="s">
        <v>199</v>
      </c>
      <c r="O5" s="54" t="s">
        <v>200</v>
      </c>
      <c r="P5" s="137"/>
      <c r="Q5" s="61"/>
      <c r="R5" s="61"/>
      <c r="S5" s="90"/>
      <c r="T5" s="55" t="s">
        <v>201</v>
      </c>
      <c r="U5" s="139"/>
      <c r="V5" s="139"/>
      <c r="W5" s="55" t="s">
        <v>202</v>
      </c>
      <c r="X5" s="55" t="s">
        <v>203</v>
      </c>
      <c r="AA5" s="140" t="e">
        <f>IF(OR(J5="Fail",ISBLANK(J5)),INDEX('Issue Code Table'!C:C,MATCH(N:N,'Issue Code Table'!A:A,0)),IF(M5="Critical",6,IF(M5="Significant",5,IF(M5="Moderate",3,2))))</f>
        <v>#N/A</v>
      </c>
    </row>
    <row r="6" spans="1:27" s="94" customFormat="1" ht="62.25" customHeight="1" x14ac:dyDescent="0.25">
      <c r="A6" s="79" t="s">
        <v>3201</v>
      </c>
      <c r="B6" s="57" t="s">
        <v>205</v>
      </c>
      <c r="C6" s="57" t="s">
        <v>206</v>
      </c>
      <c r="D6" s="90" t="s">
        <v>165</v>
      </c>
      <c r="E6" s="91" t="s">
        <v>207</v>
      </c>
      <c r="F6" s="57" t="s">
        <v>208</v>
      </c>
      <c r="G6" s="57" t="s">
        <v>209</v>
      </c>
      <c r="H6" s="57" t="s">
        <v>210</v>
      </c>
      <c r="I6" s="61"/>
      <c r="J6" s="57"/>
      <c r="K6" s="90" t="s">
        <v>211</v>
      </c>
      <c r="L6" s="57"/>
      <c r="M6" s="92" t="s">
        <v>186</v>
      </c>
      <c r="N6" s="54" t="s">
        <v>212</v>
      </c>
      <c r="O6" s="54" t="s">
        <v>213</v>
      </c>
      <c r="P6" s="137"/>
      <c r="Q6" s="61"/>
      <c r="R6" s="61"/>
      <c r="S6" s="90"/>
      <c r="T6" s="55" t="s">
        <v>214</v>
      </c>
      <c r="U6" s="139"/>
      <c r="V6" s="139"/>
      <c r="W6" s="55" t="s">
        <v>214</v>
      </c>
      <c r="X6" s="55" t="s">
        <v>215</v>
      </c>
      <c r="AA6" s="140">
        <f>IF(OR(J6="Fail",ISBLANK(J6)),INDEX('Issue Code Table'!C:C,MATCH(N:N,'Issue Code Table'!A:A,0)),IF(M6="Critical",6,IF(M6="Significant",5,IF(M6="Moderate",3,2))))</f>
        <v>6</v>
      </c>
    </row>
    <row r="7" spans="1:27" ht="50.25" customHeight="1" x14ac:dyDescent="0.25">
      <c r="A7" s="79" t="s">
        <v>3202</v>
      </c>
      <c r="B7" s="54" t="s">
        <v>262</v>
      </c>
      <c r="C7" s="54" t="s">
        <v>263</v>
      </c>
      <c r="D7" s="55" t="s">
        <v>219</v>
      </c>
      <c r="E7" s="54" t="s">
        <v>280</v>
      </c>
      <c r="F7" s="54" t="s">
        <v>3203</v>
      </c>
      <c r="G7" s="54" t="s">
        <v>222</v>
      </c>
      <c r="H7" s="55" t="s">
        <v>282</v>
      </c>
      <c r="I7" s="142"/>
      <c r="J7" s="56"/>
      <c r="K7" s="142" t="s">
        <v>283</v>
      </c>
      <c r="L7" s="69"/>
      <c r="M7" s="83" t="s">
        <v>284</v>
      </c>
      <c r="N7" s="143" t="s">
        <v>285</v>
      </c>
      <c r="O7" s="143" t="s">
        <v>286</v>
      </c>
      <c r="P7" s="48"/>
      <c r="Q7" s="281" t="s">
        <v>3204</v>
      </c>
      <c r="R7" s="281" t="s">
        <v>227</v>
      </c>
      <c r="S7" s="54" t="s">
        <v>3203</v>
      </c>
      <c r="T7" s="161" t="s">
        <v>3205</v>
      </c>
      <c r="U7" s="56" t="s">
        <v>290</v>
      </c>
      <c r="V7" s="56" t="s">
        <v>3206</v>
      </c>
      <c r="W7" s="51" t="s">
        <v>3207</v>
      </c>
      <c r="X7" s="51"/>
      <c r="Y7" s="19"/>
      <c r="AA7" s="140">
        <f>IF(OR(J7="Fail",ISBLANK(J7)),INDEX('Issue Code Table'!C:C,MATCH(N:N,'Issue Code Table'!A:A,0)),IF(M7="Critical",6,IF(M7="Significant",5,IF(M7="Moderate",3,2))))</f>
        <v>3</v>
      </c>
    </row>
    <row r="8" spans="1:27" ht="75.75" customHeight="1" x14ac:dyDescent="0.25">
      <c r="A8" s="79" t="s">
        <v>3208</v>
      </c>
      <c r="B8" s="54" t="s">
        <v>262</v>
      </c>
      <c r="C8" s="54" t="s">
        <v>263</v>
      </c>
      <c r="D8" s="55" t="s">
        <v>165</v>
      </c>
      <c r="E8" s="54" t="s">
        <v>3209</v>
      </c>
      <c r="F8" s="54" t="s">
        <v>341</v>
      </c>
      <c r="G8" s="54" t="s">
        <v>222</v>
      </c>
      <c r="H8" s="55" t="s">
        <v>3210</v>
      </c>
      <c r="I8" s="142"/>
      <c r="J8" s="56"/>
      <c r="K8" s="142" t="s">
        <v>336</v>
      </c>
      <c r="L8" s="69" t="s">
        <v>337</v>
      </c>
      <c r="M8" s="279" t="s">
        <v>186</v>
      </c>
      <c r="N8" s="162" t="s">
        <v>338</v>
      </c>
      <c r="O8" s="143" t="s">
        <v>339</v>
      </c>
      <c r="P8" s="48"/>
      <c r="Q8" s="281" t="s">
        <v>3204</v>
      </c>
      <c r="R8" s="281" t="s">
        <v>355</v>
      </c>
      <c r="S8" s="54" t="s">
        <v>341</v>
      </c>
      <c r="T8" s="161" t="s">
        <v>3211</v>
      </c>
      <c r="U8" s="56" t="s">
        <v>343</v>
      </c>
      <c r="V8" s="56" t="s">
        <v>3212</v>
      </c>
      <c r="W8" s="51" t="s">
        <v>3213</v>
      </c>
      <c r="X8" s="51" t="s">
        <v>234</v>
      </c>
      <c r="Y8" s="19"/>
      <c r="AA8" s="140">
        <f>IF(OR(J8="Fail",ISBLANK(J8)),INDEX('Issue Code Table'!C:C,MATCH(N:N,'Issue Code Table'!A:A,0)),IF(M8="Critical",6,IF(M8="Significant",5,IF(M8="Moderate",3,2))))</f>
        <v>5</v>
      </c>
    </row>
    <row r="9" spans="1:27" ht="51.75" customHeight="1" x14ac:dyDescent="0.25">
      <c r="A9" s="79" t="s">
        <v>3214</v>
      </c>
      <c r="B9" s="54" t="s">
        <v>262</v>
      </c>
      <c r="C9" s="54" t="s">
        <v>263</v>
      </c>
      <c r="D9" s="55" t="s">
        <v>219</v>
      </c>
      <c r="E9" s="54" t="s">
        <v>320</v>
      </c>
      <c r="F9" s="54" t="s">
        <v>327</v>
      </c>
      <c r="G9" s="54" t="s">
        <v>222</v>
      </c>
      <c r="H9" s="55" t="s">
        <v>3215</v>
      </c>
      <c r="I9" s="142"/>
      <c r="J9" s="56"/>
      <c r="K9" s="142" t="s">
        <v>3216</v>
      </c>
      <c r="L9" s="69"/>
      <c r="M9" s="279" t="s">
        <v>186</v>
      </c>
      <c r="N9" s="162" t="s">
        <v>324</v>
      </c>
      <c r="O9" s="143" t="s">
        <v>325</v>
      </c>
      <c r="P9" s="48"/>
      <c r="Q9" s="281" t="s">
        <v>3204</v>
      </c>
      <c r="R9" s="281" t="s">
        <v>3217</v>
      </c>
      <c r="S9" s="54" t="s">
        <v>327</v>
      </c>
      <c r="T9" s="161" t="s">
        <v>3218</v>
      </c>
      <c r="U9" s="56" t="s">
        <v>329</v>
      </c>
      <c r="V9" s="56" t="s">
        <v>3219</v>
      </c>
      <c r="W9" s="51" t="s">
        <v>3220</v>
      </c>
      <c r="X9" s="51" t="s">
        <v>234</v>
      </c>
      <c r="Y9" s="19"/>
      <c r="AA9" s="140">
        <f>IF(OR(J9="Fail",ISBLANK(J9)),INDEX('Issue Code Table'!C:C,MATCH(N:N,'Issue Code Table'!A:A,0)),IF(M9="Critical",6,IF(M9="Significant",5,IF(M9="Moderate",3,2))))</f>
        <v>5</v>
      </c>
    </row>
    <row r="10" spans="1:27" ht="61.5" customHeight="1" x14ac:dyDescent="0.25">
      <c r="A10" s="79" t="s">
        <v>3221</v>
      </c>
      <c r="B10" s="54" t="s">
        <v>262</v>
      </c>
      <c r="C10" s="54" t="s">
        <v>263</v>
      </c>
      <c r="D10" s="55" t="s">
        <v>219</v>
      </c>
      <c r="E10" s="54" t="s">
        <v>264</v>
      </c>
      <c r="F10" s="54" t="s">
        <v>272</v>
      </c>
      <c r="G10" s="54" t="s">
        <v>222</v>
      </c>
      <c r="H10" s="55" t="s">
        <v>266</v>
      </c>
      <c r="I10" s="142"/>
      <c r="J10" s="56"/>
      <c r="K10" s="142" t="s">
        <v>267</v>
      </c>
      <c r="L10" s="69" t="s">
        <v>268</v>
      </c>
      <c r="M10" s="279" t="s">
        <v>186</v>
      </c>
      <c r="N10" s="162" t="s">
        <v>269</v>
      </c>
      <c r="O10" s="143" t="s">
        <v>270</v>
      </c>
      <c r="P10" s="48"/>
      <c r="Q10" s="281" t="s">
        <v>3204</v>
      </c>
      <c r="R10" s="281" t="s">
        <v>1812</v>
      </c>
      <c r="S10" s="54" t="s">
        <v>272</v>
      </c>
      <c r="T10" s="161" t="s">
        <v>3222</v>
      </c>
      <c r="U10" s="56" t="s">
        <v>3223</v>
      </c>
      <c r="V10" s="56" t="s">
        <v>3224</v>
      </c>
      <c r="W10" s="51" t="s">
        <v>3225</v>
      </c>
      <c r="X10" s="51" t="s">
        <v>234</v>
      </c>
      <c r="Y10" s="19"/>
      <c r="AA10" s="140">
        <f>IF(OR(J10="Fail",ISBLANK(J10)),INDEX('Issue Code Table'!C:C,MATCH(N:N,'Issue Code Table'!A:A,0)),IF(M10="Critical",6,IF(M10="Significant",5,IF(M10="Moderate",3,2))))</f>
        <v>6</v>
      </c>
    </row>
    <row r="11" spans="1:27" ht="59.25" customHeight="1" x14ac:dyDescent="0.25">
      <c r="A11" s="79" t="s">
        <v>3226</v>
      </c>
      <c r="B11" s="54" t="s">
        <v>262</v>
      </c>
      <c r="C11" s="54" t="s">
        <v>263</v>
      </c>
      <c r="D11" s="55" t="s">
        <v>219</v>
      </c>
      <c r="E11" s="54" t="s">
        <v>3227</v>
      </c>
      <c r="F11" s="54" t="s">
        <v>301</v>
      </c>
      <c r="G11" s="54" t="s">
        <v>222</v>
      </c>
      <c r="H11" s="55" t="s">
        <v>3228</v>
      </c>
      <c r="I11" s="142"/>
      <c r="J11" s="56"/>
      <c r="K11" s="142" t="s">
        <v>297</v>
      </c>
      <c r="L11" s="69"/>
      <c r="M11" s="143" t="s">
        <v>186</v>
      </c>
      <c r="N11" s="143" t="s">
        <v>298</v>
      </c>
      <c r="O11" s="143" t="s">
        <v>299</v>
      </c>
      <c r="P11" s="48"/>
      <c r="Q11" s="281" t="s">
        <v>3204</v>
      </c>
      <c r="R11" s="281" t="s">
        <v>3229</v>
      </c>
      <c r="S11" s="54" t="s">
        <v>301</v>
      </c>
      <c r="T11" s="161" t="s">
        <v>3230</v>
      </c>
      <c r="U11" s="56" t="s">
        <v>3231</v>
      </c>
      <c r="V11" s="56" t="s">
        <v>3232</v>
      </c>
      <c r="W11" s="51" t="s">
        <v>3233</v>
      </c>
      <c r="X11" s="51" t="s">
        <v>234</v>
      </c>
      <c r="Y11" s="19"/>
      <c r="AA11" s="140">
        <f>IF(OR(J11="Fail",ISBLANK(J11)),INDEX('Issue Code Table'!C:C,MATCH(N:N,'Issue Code Table'!A:A,0)),IF(M11="Critical",6,IF(M11="Significant",5,IF(M11="Moderate",3,2))))</f>
        <v>4</v>
      </c>
    </row>
    <row r="12" spans="1:27" ht="48" customHeight="1" x14ac:dyDescent="0.25">
      <c r="A12" s="79" t="s">
        <v>3234</v>
      </c>
      <c r="B12" s="54" t="s">
        <v>262</v>
      </c>
      <c r="C12" s="54" t="s">
        <v>263</v>
      </c>
      <c r="D12" s="55" t="s">
        <v>219</v>
      </c>
      <c r="E12" s="54" t="s">
        <v>3235</v>
      </c>
      <c r="F12" s="54" t="s">
        <v>314</v>
      </c>
      <c r="G12" s="54" t="s">
        <v>222</v>
      </c>
      <c r="H12" s="55" t="s">
        <v>3236</v>
      </c>
      <c r="I12" s="142"/>
      <c r="J12" s="56"/>
      <c r="K12" s="142" t="s">
        <v>310</v>
      </c>
      <c r="L12" s="69"/>
      <c r="M12" s="279" t="s">
        <v>186</v>
      </c>
      <c r="N12" s="143" t="s">
        <v>311</v>
      </c>
      <c r="O12" s="143" t="s">
        <v>312</v>
      </c>
      <c r="P12" s="48"/>
      <c r="Q12" s="281" t="s">
        <v>3204</v>
      </c>
      <c r="R12" s="281" t="s">
        <v>3237</v>
      </c>
      <c r="S12" s="54" t="s">
        <v>314</v>
      </c>
      <c r="T12" s="161" t="s">
        <v>3238</v>
      </c>
      <c r="U12" s="56" t="s">
        <v>316</v>
      </c>
      <c r="V12" s="56" t="s">
        <v>3239</v>
      </c>
      <c r="W12" s="51" t="s">
        <v>3240</v>
      </c>
      <c r="X12" s="51" t="s">
        <v>234</v>
      </c>
      <c r="Y12" s="19"/>
      <c r="AA12" s="140">
        <f>IF(OR(J12="Fail",ISBLANK(J12)),INDEX('Issue Code Table'!C:C,MATCH(N:N,'Issue Code Table'!A:A,0)),IF(M12="Critical",6,IF(M12="Significant",5,IF(M12="Moderate",3,2))))</f>
        <v>7</v>
      </c>
    </row>
    <row r="13" spans="1:27" ht="61.5" customHeight="1" x14ac:dyDescent="0.25">
      <c r="A13" s="79" t="s">
        <v>3241</v>
      </c>
      <c r="B13" s="54" t="s">
        <v>855</v>
      </c>
      <c r="C13" s="54" t="s">
        <v>856</v>
      </c>
      <c r="D13" s="55" t="s">
        <v>219</v>
      </c>
      <c r="E13" s="54" t="s">
        <v>3242</v>
      </c>
      <c r="F13" s="54" t="s">
        <v>245</v>
      </c>
      <c r="G13" s="54" t="s">
        <v>222</v>
      </c>
      <c r="H13" s="55" t="s">
        <v>3243</v>
      </c>
      <c r="I13" s="142"/>
      <c r="J13" s="56"/>
      <c r="K13" s="142" t="s">
        <v>3244</v>
      </c>
      <c r="L13" s="69" t="s">
        <v>3245</v>
      </c>
      <c r="M13" s="143" t="s">
        <v>241</v>
      </c>
      <c r="N13" s="143" t="s">
        <v>242</v>
      </c>
      <c r="O13" s="143" t="s">
        <v>243</v>
      </c>
      <c r="P13" s="48"/>
      <c r="Q13" s="281" t="s">
        <v>3246</v>
      </c>
      <c r="R13" s="281" t="s">
        <v>3247</v>
      </c>
      <c r="S13" s="54" t="s">
        <v>245</v>
      </c>
      <c r="T13" s="161" t="s">
        <v>3248</v>
      </c>
      <c r="U13" s="56" t="s">
        <v>247</v>
      </c>
      <c r="V13" s="56" t="s">
        <v>3249</v>
      </c>
      <c r="W13" s="51" t="s">
        <v>3250</v>
      </c>
      <c r="X13" s="51"/>
      <c r="Y13" s="19"/>
      <c r="AA13" s="140">
        <f>IF(OR(J13="Fail",ISBLANK(J13)),INDEX('Issue Code Table'!C:C,MATCH(N:N,'Issue Code Table'!A:A,0)),IF(M13="Critical",6,IF(M13="Significant",5,IF(M13="Moderate",3,2))))</f>
        <v>1</v>
      </c>
    </row>
    <row r="14" spans="1:27" ht="67.5" customHeight="1" x14ac:dyDescent="0.25">
      <c r="A14" s="79" t="s">
        <v>3251</v>
      </c>
      <c r="B14" s="54" t="s">
        <v>217</v>
      </c>
      <c r="C14" s="54" t="s">
        <v>218</v>
      </c>
      <c r="D14" s="55" t="s">
        <v>219</v>
      </c>
      <c r="E14" s="54" t="s">
        <v>3252</v>
      </c>
      <c r="F14" s="54" t="s">
        <v>3253</v>
      </c>
      <c r="G14" s="54" t="s">
        <v>222</v>
      </c>
      <c r="H14" s="55" t="s">
        <v>3254</v>
      </c>
      <c r="I14" s="142"/>
      <c r="J14" s="56"/>
      <c r="K14" s="142" t="s">
        <v>3255</v>
      </c>
      <c r="L14" s="69" t="s">
        <v>3256</v>
      </c>
      <c r="M14" s="143" t="s">
        <v>186</v>
      </c>
      <c r="N14" s="143" t="s">
        <v>225</v>
      </c>
      <c r="O14" s="143" t="s">
        <v>226</v>
      </c>
      <c r="P14" s="48"/>
      <c r="Q14" s="281" t="s">
        <v>3246</v>
      </c>
      <c r="R14" s="281" t="s">
        <v>3257</v>
      </c>
      <c r="S14" s="54" t="s">
        <v>3253</v>
      </c>
      <c r="T14" s="161" t="s">
        <v>3258</v>
      </c>
      <c r="U14" s="56" t="s">
        <v>3259</v>
      </c>
      <c r="V14" s="56" t="s">
        <v>3260</v>
      </c>
      <c r="W14" s="51" t="s">
        <v>3261</v>
      </c>
      <c r="X14" s="51" t="s">
        <v>234</v>
      </c>
      <c r="Y14" s="19"/>
      <c r="AA14" s="140">
        <f>IF(OR(J14="Fail",ISBLANK(J14)),INDEX('Issue Code Table'!C:C,MATCH(N:N,'Issue Code Table'!A:A,0)),IF(M14="Critical",6,IF(M14="Significant",5,IF(M14="Moderate",3,2))))</f>
        <v>5</v>
      </c>
    </row>
    <row r="15" spans="1:27" ht="49.5" customHeight="1" x14ac:dyDescent="0.25">
      <c r="A15" s="79" t="s">
        <v>3262</v>
      </c>
      <c r="B15" s="54" t="s">
        <v>217</v>
      </c>
      <c r="C15" s="54" t="s">
        <v>218</v>
      </c>
      <c r="D15" s="55" t="s">
        <v>219</v>
      </c>
      <c r="E15" s="54" t="s">
        <v>3263</v>
      </c>
      <c r="F15" s="54" t="s">
        <v>256</v>
      </c>
      <c r="G15" s="54" t="s">
        <v>222</v>
      </c>
      <c r="H15" s="55" t="s">
        <v>3264</v>
      </c>
      <c r="I15" s="142"/>
      <c r="J15" s="56"/>
      <c r="K15" s="56" t="s">
        <v>3265</v>
      </c>
      <c r="L15" s="69" t="s">
        <v>3245</v>
      </c>
      <c r="M15" s="279" t="s">
        <v>241</v>
      </c>
      <c r="N15" s="162" t="s">
        <v>242</v>
      </c>
      <c r="O15" s="143" t="s">
        <v>243</v>
      </c>
      <c r="P15" s="48"/>
      <c r="Q15" s="281" t="s">
        <v>3246</v>
      </c>
      <c r="R15" s="281" t="s">
        <v>2713</v>
      </c>
      <c r="S15" s="54" t="s">
        <v>256</v>
      </c>
      <c r="T15" s="161" t="s">
        <v>3266</v>
      </c>
      <c r="U15" s="56" t="s">
        <v>258</v>
      </c>
      <c r="V15" s="56" t="s">
        <v>3267</v>
      </c>
      <c r="W15" s="51" t="s">
        <v>3268</v>
      </c>
      <c r="X15" s="51"/>
      <c r="Y15" s="19"/>
      <c r="AA15" s="140">
        <f>IF(OR(J15="Fail",ISBLANK(J15)),INDEX('Issue Code Table'!C:C,MATCH(N:N,'Issue Code Table'!A:A,0)),IF(M15="Critical",6,IF(M15="Significant",5,IF(M15="Moderate",3,2))))</f>
        <v>1</v>
      </c>
    </row>
    <row r="16" spans="1:27" ht="56.25" customHeight="1" x14ac:dyDescent="0.25">
      <c r="A16" s="79" t="s">
        <v>3269</v>
      </c>
      <c r="B16" s="54" t="s">
        <v>855</v>
      </c>
      <c r="C16" s="54" t="s">
        <v>856</v>
      </c>
      <c r="D16" s="55" t="s">
        <v>219</v>
      </c>
      <c r="E16" s="54" t="s">
        <v>2005</v>
      </c>
      <c r="F16" s="54" t="s">
        <v>2010</v>
      </c>
      <c r="G16" s="54" t="s">
        <v>222</v>
      </c>
      <c r="H16" s="55" t="s">
        <v>2007</v>
      </c>
      <c r="I16" s="142"/>
      <c r="J16" s="56"/>
      <c r="K16" s="142" t="s">
        <v>2008</v>
      </c>
      <c r="L16" s="69"/>
      <c r="M16" s="143" t="s">
        <v>186</v>
      </c>
      <c r="N16" s="143" t="s">
        <v>1366</v>
      </c>
      <c r="O16" s="143" t="s">
        <v>1367</v>
      </c>
      <c r="P16" s="48"/>
      <c r="Q16" s="281" t="s">
        <v>3270</v>
      </c>
      <c r="R16" s="281" t="s">
        <v>3271</v>
      </c>
      <c r="S16" s="54" t="s">
        <v>2010</v>
      </c>
      <c r="T16" s="161" t="s">
        <v>3272</v>
      </c>
      <c r="U16" s="56" t="s">
        <v>3273</v>
      </c>
      <c r="V16" s="56" t="s">
        <v>3274</v>
      </c>
      <c r="W16" s="51" t="s">
        <v>3275</v>
      </c>
      <c r="X16" s="51" t="s">
        <v>234</v>
      </c>
      <c r="Y16" s="19"/>
      <c r="AA16" s="140">
        <f>IF(OR(J16="Fail",ISBLANK(J16)),INDEX('Issue Code Table'!C:C,MATCH(N:N,'Issue Code Table'!A:A,0)),IF(M16="Critical",6,IF(M16="Significant",5,IF(M16="Moderate",3,2))))</f>
        <v>5</v>
      </c>
    </row>
    <row r="17" spans="1:27" ht="48.75" customHeight="1" x14ac:dyDescent="0.25">
      <c r="A17" s="79" t="s">
        <v>3276</v>
      </c>
      <c r="B17" s="54" t="s">
        <v>855</v>
      </c>
      <c r="C17" s="54" t="s">
        <v>856</v>
      </c>
      <c r="D17" s="55" t="s">
        <v>219</v>
      </c>
      <c r="E17" s="54" t="s">
        <v>3277</v>
      </c>
      <c r="F17" s="54" t="s">
        <v>3278</v>
      </c>
      <c r="G17" s="54" t="s">
        <v>222</v>
      </c>
      <c r="H17" s="55" t="s">
        <v>3279</v>
      </c>
      <c r="I17" s="142"/>
      <c r="J17" s="56"/>
      <c r="K17" s="142" t="s">
        <v>3280</v>
      </c>
      <c r="L17" s="69"/>
      <c r="M17" s="149" t="s">
        <v>186</v>
      </c>
      <c r="N17" s="143" t="s">
        <v>1366</v>
      </c>
      <c r="O17" s="143" t="s">
        <v>1367</v>
      </c>
      <c r="P17" s="48"/>
      <c r="Q17" s="281" t="s">
        <v>3270</v>
      </c>
      <c r="R17" s="281" t="s">
        <v>3281</v>
      </c>
      <c r="S17" s="54" t="s">
        <v>3278</v>
      </c>
      <c r="T17" s="161" t="s">
        <v>3282</v>
      </c>
      <c r="U17" s="56" t="s">
        <v>3283</v>
      </c>
      <c r="V17" s="56" t="s">
        <v>3284</v>
      </c>
      <c r="W17" s="51" t="s">
        <v>3285</v>
      </c>
      <c r="X17" s="51" t="s">
        <v>234</v>
      </c>
      <c r="Y17" s="19"/>
      <c r="AA17" s="140">
        <f>IF(OR(J17="Fail",ISBLANK(J17)),INDEX('Issue Code Table'!C:C,MATCH(N:N,'Issue Code Table'!A:A,0)),IF(M17="Critical",6,IF(M17="Significant",5,IF(M17="Moderate",3,2))))</f>
        <v>5</v>
      </c>
    </row>
    <row r="18" spans="1:27" ht="45.75" customHeight="1" x14ac:dyDescent="0.25">
      <c r="A18" s="79" t="s">
        <v>3286</v>
      </c>
      <c r="B18" s="54" t="s">
        <v>278</v>
      </c>
      <c r="C18" s="54" t="s">
        <v>279</v>
      </c>
      <c r="D18" s="55" t="s">
        <v>219</v>
      </c>
      <c r="E18" s="54" t="s">
        <v>1958</v>
      </c>
      <c r="F18" s="54" t="s">
        <v>3287</v>
      </c>
      <c r="G18" s="54" t="s">
        <v>222</v>
      </c>
      <c r="H18" s="55" t="s">
        <v>1960</v>
      </c>
      <c r="I18" s="142"/>
      <c r="J18" s="56"/>
      <c r="K18" s="142" t="s">
        <v>1961</v>
      </c>
      <c r="L18" s="69"/>
      <c r="M18" s="143" t="s">
        <v>186</v>
      </c>
      <c r="N18" s="143" t="s">
        <v>1366</v>
      </c>
      <c r="O18" s="143" t="s">
        <v>1367</v>
      </c>
      <c r="P18" s="48"/>
      <c r="Q18" s="281" t="s">
        <v>3270</v>
      </c>
      <c r="R18" s="281" t="s">
        <v>3288</v>
      </c>
      <c r="S18" s="54" t="s">
        <v>3287</v>
      </c>
      <c r="T18" s="161" t="s">
        <v>3289</v>
      </c>
      <c r="U18" s="56" t="s">
        <v>3290</v>
      </c>
      <c r="V18" s="56" t="s">
        <v>3291</v>
      </c>
      <c r="W18" s="51" t="s">
        <v>3292</v>
      </c>
      <c r="X18" s="51" t="s">
        <v>234</v>
      </c>
      <c r="Y18" s="19"/>
      <c r="AA18" s="140">
        <f>IF(OR(J18="Fail",ISBLANK(J18)),INDEX('Issue Code Table'!C:C,MATCH(N:N,'Issue Code Table'!A:A,0)),IF(M18="Critical",6,IF(M18="Significant",5,IF(M18="Moderate",3,2))))</f>
        <v>5</v>
      </c>
    </row>
    <row r="19" spans="1:27" ht="57.75" customHeight="1" x14ac:dyDescent="0.25">
      <c r="A19" s="79" t="s">
        <v>3293</v>
      </c>
      <c r="B19" s="54" t="s">
        <v>278</v>
      </c>
      <c r="C19" s="54" t="s">
        <v>279</v>
      </c>
      <c r="D19" s="55" t="s">
        <v>219</v>
      </c>
      <c r="E19" s="54" t="s">
        <v>3294</v>
      </c>
      <c r="F19" s="54" t="s">
        <v>3295</v>
      </c>
      <c r="G19" s="54" t="s">
        <v>222</v>
      </c>
      <c r="H19" s="55" t="s">
        <v>2071</v>
      </c>
      <c r="I19" s="142"/>
      <c r="J19" s="56"/>
      <c r="K19" s="142" t="s">
        <v>2072</v>
      </c>
      <c r="L19" s="69"/>
      <c r="M19" s="143" t="s">
        <v>284</v>
      </c>
      <c r="N19" s="143" t="s">
        <v>966</v>
      </c>
      <c r="O19" s="143" t="s">
        <v>967</v>
      </c>
      <c r="P19" s="48"/>
      <c r="Q19" s="281" t="s">
        <v>3270</v>
      </c>
      <c r="R19" s="281" t="s">
        <v>3296</v>
      </c>
      <c r="S19" s="54" t="s">
        <v>3295</v>
      </c>
      <c r="T19" s="161" t="s">
        <v>3297</v>
      </c>
      <c r="U19" s="56" t="s">
        <v>3298</v>
      </c>
      <c r="V19" s="56" t="s">
        <v>3299</v>
      </c>
      <c r="W19" s="51" t="s">
        <v>3300</v>
      </c>
      <c r="X19" s="51"/>
      <c r="Y19" s="19"/>
      <c r="AA19" s="140">
        <f>IF(OR(J19="Fail",ISBLANK(J19)),INDEX('Issue Code Table'!C:C,MATCH(N:N,'Issue Code Table'!A:A,0)),IF(M19="Critical",6,IF(M19="Significant",5,IF(M19="Moderate",3,2))))</f>
        <v>4</v>
      </c>
    </row>
    <row r="20" spans="1:27" ht="52.5" customHeight="1" x14ac:dyDescent="0.25">
      <c r="A20" s="79" t="s">
        <v>3301</v>
      </c>
      <c r="B20" s="54" t="s">
        <v>855</v>
      </c>
      <c r="C20" s="54" t="s">
        <v>856</v>
      </c>
      <c r="D20" s="55" t="s">
        <v>219</v>
      </c>
      <c r="E20" s="54" t="s">
        <v>2144</v>
      </c>
      <c r="F20" s="54" t="s">
        <v>3302</v>
      </c>
      <c r="G20" s="54" t="s">
        <v>222</v>
      </c>
      <c r="H20" s="55" t="s">
        <v>2146</v>
      </c>
      <c r="I20" s="142"/>
      <c r="J20" s="56"/>
      <c r="K20" s="142" t="s">
        <v>2147</v>
      </c>
      <c r="L20" s="69"/>
      <c r="M20" s="149" t="s">
        <v>186</v>
      </c>
      <c r="N20" s="162" t="s">
        <v>1366</v>
      </c>
      <c r="O20" s="143" t="s">
        <v>1367</v>
      </c>
      <c r="P20" s="48"/>
      <c r="Q20" s="281" t="s">
        <v>3270</v>
      </c>
      <c r="R20" s="281" t="s">
        <v>3303</v>
      </c>
      <c r="S20" s="54" t="s">
        <v>3302</v>
      </c>
      <c r="T20" s="161" t="s">
        <v>3304</v>
      </c>
      <c r="U20" s="56" t="s">
        <v>3305</v>
      </c>
      <c r="V20" s="56" t="s">
        <v>3306</v>
      </c>
      <c r="W20" s="51" t="s">
        <v>3307</v>
      </c>
      <c r="X20" s="51" t="s">
        <v>234</v>
      </c>
      <c r="Y20" s="19"/>
      <c r="AA20" s="140">
        <f>IF(OR(J20="Fail",ISBLANK(J20)),INDEX('Issue Code Table'!C:C,MATCH(N:N,'Issue Code Table'!A:A,0)),IF(M20="Critical",6,IF(M20="Significant",5,IF(M20="Moderate",3,2))))</f>
        <v>5</v>
      </c>
    </row>
    <row r="21" spans="1:27" ht="60.75" customHeight="1" x14ac:dyDescent="0.25">
      <c r="A21" s="79" t="s">
        <v>3308</v>
      </c>
      <c r="B21" s="54" t="s">
        <v>278</v>
      </c>
      <c r="C21" s="54" t="s">
        <v>279</v>
      </c>
      <c r="D21" s="55" t="s">
        <v>219</v>
      </c>
      <c r="E21" s="54" t="s">
        <v>3309</v>
      </c>
      <c r="F21" s="54" t="s">
        <v>3310</v>
      </c>
      <c r="G21" s="54" t="s">
        <v>222</v>
      </c>
      <c r="H21" s="55" t="s">
        <v>3311</v>
      </c>
      <c r="I21" s="142"/>
      <c r="J21" s="56"/>
      <c r="K21" s="142" t="s">
        <v>3312</v>
      </c>
      <c r="L21" s="69"/>
      <c r="M21" s="149" t="s">
        <v>186</v>
      </c>
      <c r="N21" s="143" t="s">
        <v>1366</v>
      </c>
      <c r="O21" s="143" t="s">
        <v>1367</v>
      </c>
      <c r="P21" s="48"/>
      <c r="Q21" s="281" t="s">
        <v>3270</v>
      </c>
      <c r="R21" s="281" t="s">
        <v>3313</v>
      </c>
      <c r="S21" s="54" t="s">
        <v>3310</v>
      </c>
      <c r="T21" s="161" t="s">
        <v>3314</v>
      </c>
      <c r="U21" s="56" t="s">
        <v>3315</v>
      </c>
      <c r="V21" s="56" t="s">
        <v>3316</v>
      </c>
      <c r="W21" s="51" t="s">
        <v>3317</v>
      </c>
      <c r="X21" s="51" t="s">
        <v>234</v>
      </c>
      <c r="Y21" s="19"/>
      <c r="AA21" s="140">
        <f>IF(OR(J21="Fail",ISBLANK(J21)),INDEX('Issue Code Table'!C:C,MATCH(N:N,'Issue Code Table'!A:A,0)),IF(M21="Critical",6,IF(M21="Significant",5,IF(M21="Moderate",3,2))))</f>
        <v>5</v>
      </c>
    </row>
    <row r="22" spans="1:27" ht="60.75" customHeight="1" x14ac:dyDescent="0.25">
      <c r="A22" s="79" t="s">
        <v>3318</v>
      </c>
      <c r="B22" s="54" t="s">
        <v>3319</v>
      </c>
      <c r="C22" s="54" t="s">
        <v>1982</v>
      </c>
      <c r="D22" s="55" t="s">
        <v>219</v>
      </c>
      <c r="E22" s="54" t="s">
        <v>1983</v>
      </c>
      <c r="F22" s="54" t="s">
        <v>1988</v>
      </c>
      <c r="G22" s="54" t="s">
        <v>222</v>
      </c>
      <c r="H22" s="55" t="s">
        <v>1985</v>
      </c>
      <c r="I22" s="142"/>
      <c r="J22" s="56"/>
      <c r="K22" s="142" t="s">
        <v>1986</v>
      </c>
      <c r="L22" s="69"/>
      <c r="M22" s="143" t="s">
        <v>284</v>
      </c>
      <c r="N22" s="143" t="s">
        <v>966</v>
      </c>
      <c r="O22" s="143" t="s">
        <v>967</v>
      </c>
      <c r="P22" s="48"/>
      <c r="Q22" s="281" t="s">
        <v>3270</v>
      </c>
      <c r="R22" s="281" t="s">
        <v>3320</v>
      </c>
      <c r="S22" s="54" t="s">
        <v>1988</v>
      </c>
      <c r="T22" s="161" t="s">
        <v>3321</v>
      </c>
      <c r="U22" s="56" t="s">
        <v>3322</v>
      </c>
      <c r="V22" s="56" t="s">
        <v>3323</v>
      </c>
      <c r="W22" s="51" t="s">
        <v>3324</v>
      </c>
      <c r="X22" s="51"/>
      <c r="Y22" s="19"/>
      <c r="AA22" s="140">
        <f>IF(OR(J22="Fail",ISBLANK(J22)),INDEX('Issue Code Table'!C:C,MATCH(N:N,'Issue Code Table'!A:A,0)),IF(M22="Critical",6,IF(M22="Significant",5,IF(M22="Moderate",3,2))))</f>
        <v>4</v>
      </c>
    </row>
    <row r="23" spans="1:27" ht="46.5" customHeight="1" x14ac:dyDescent="0.25">
      <c r="A23" s="79" t="s">
        <v>3325</v>
      </c>
      <c r="B23" s="54" t="s">
        <v>1883</v>
      </c>
      <c r="C23" s="54" t="s">
        <v>1884</v>
      </c>
      <c r="D23" s="55" t="s">
        <v>219</v>
      </c>
      <c r="E23" s="54" t="s">
        <v>3326</v>
      </c>
      <c r="F23" s="54" t="s">
        <v>3327</v>
      </c>
      <c r="G23" s="54" t="s">
        <v>222</v>
      </c>
      <c r="H23" s="55" t="s">
        <v>3328</v>
      </c>
      <c r="I23" s="142"/>
      <c r="J23" s="56"/>
      <c r="K23" s="142" t="s">
        <v>3329</v>
      </c>
      <c r="L23" s="69"/>
      <c r="M23" s="143" t="s">
        <v>284</v>
      </c>
      <c r="N23" s="143" t="s">
        <v>966</v>
      </c>
      <c r="O23" s="143" t="s">
        <v>967</v>
      </c>
      <c r="P23" s="48"/>
      <c r="Q23" s="281" t="s">
        <v>3270</v>
      </c>
      <c r="R23" s="281" t="s">
        <v>3330</v>
      </c>
      <c r="S23" s="54" t="s">
        <v>3327</v>
      </c>
      <c r="T23" s="161" t="s">
        <v>3331</v>
      </c>
      <c r="U23" s="56" t="s">
        <v>2130</v>
      </c>
      <c r="V23" s="56" t="s">
        <v>3332</v>
      </c>
      <c r="W23" s="51" t="s">
        <v>3333</v>
      </c>
      <c r="X23" s="51"/>
      <c r="Y23" s="19"/>
      <c r="AA23" s="140">
        <f>IF(OR(J23="Fail",ISBLANK(J23)),INDEX('Issue Code Table'!C:C,MATCH(N:N,'Issue Code Table'!A:A,0)),IF(M23="Critical",6,IF(M23="Significant",5,IF(M23="Moderate",3,2))))</f>
        <v>4</v>
      </c>
    </row>
    <row r="24" spans="1:27" ht="57.75" customHeight="1" x14ac:dyDescent="0.25">
      <c r="A24" s="79" t="s">
        <v>3334</v>
      </c>
      <c r="B24" s="54" t="s">
        <v>1883</v>
      </c>
      <c r="C24" s="54" t="s">
        <v>1884</v>
      </c>
      <c r="D24" s="55" t="s">
        <v>219</v>
      </c>
      <c r="E24" s="54" t="s">
        <v>3335</v>
      </c>
      <c r="F24" s="54" t="s">
        <v>3336</v>
      </c>
      <c r="G24" s="54" t="s">
        <v>222</v>
      </c>
      <c r="H24" s="55" t="s">
        <v>3337</v>
      </c>
      <c r="I24" s="142"/>
      <c r="J24" s="56"/>
      <c r="K24" s="142" t="s">
        <v>3338</v>
      </c>
      <c r="L24" s="69"/>
      <c r="M24" s="143" t="s">
        <v>284</v>
      </c>
      <c r="N24" s="143" t="s">
        <v>966</v>
      </c>
      <c r="O24" s="143" t="s">
        <v>967</v>
      </c>
      <c r="P24" s="48"/>
      <c r="Q24" s="281" t="s">
        <v>3270</v>
      </c>
      <c r="R24" s="281" t="s">
        <v>3339</v>
      </c>
      <c r="S24" s="54" t="s">
        <v>3336</v>
      </c>
      <c r="T24" s="161" t="s">
        <v>3340</v>
      </c>
      <c r="U24" s="56" t="s">
        <v>3273</v>
      </c>
      <c r="V24" s="56" t="s">
        <v>3341</v>
      </c>
      <c r="W24" s="51" t="s">
        <v>3342</v>
      </c>
      <c r="X24" s="51"/>
      <c r="Y24" s="19"/>
      <c r="AA24" s="140">
        <f>IF(OR(J24="Fail",ISBLANK(J24)),INDEX('Issue Code Table'!C:C,MATCH(N:N,'Issue Code Table'!A:A,0)),IF(M24="Critical",6,IF(M24="Significant",5,IF(M24="Moderate",3,2))))</f>
        <v>4</v>
      </c>
    </row>
    <row r="25" spans="1:27" ht="52.5" customHeight="1" x14ac:dyDescent="0.25">
      <c r="A25" s="79" t="s">
        <v>3343</v>
      </c>
      <c r="B25" s="54" t="s">
        <v>855</v>
      </c>
      <c r="C25" s="54" t="s">
        <v>856</v>
      </c>
      <c r="D25" s="55" t="s">
        <v>219</v>
      </c>
      <c r="E25" s="54" t="s">
        <v>1831</v>
      </c>
      <c r="F25" s="54" t="s">
        <v>1836</v>
      </c>
      <c r="G25" s="54" t="s">
        <v>222</v>
      </c>
      <c r="H25" s="55" t="s">
        <v>1833</v>
      </c>
      <c r="I25" s="142"/>
      <c r="J25" s="56"/>
      <c r="K25" s="142" t="s">
        <v>1834</v>
      </c>
      <c r="L25" s="69"/>
      <c r="M25" s="143" t="s">
        <v>241</v>
      </c>
      <c r="N25" s="143" t="s">
        <v>966</v>
      </c>
      <c r="O25" s="143" t="s">
        <v>967</v>
      </c>
      <c r="P25" s="48"/>
      <c r="Q25" s="281" t="s">
        <v>3270</v>
      </c>
      <c r="R25" s="281" t="s">
        <v>3344</v>
      </c>
      <c r="S25" s="54" t="s">
        <v>1836</v>
      </c>
      <c r="T25" s="161" t="s">
        <v>3345</v>
      </c>
      <c r="U25" s="56" t="s">
        <v>3273</v>
      </c>
      <c r="V25" s="56" t="s">
        <v>3346</v>
      </c>
      <c r="W25" s="51" t="s">
        <v>3347</v>
      </c>
      <c r="X25" s="51"/>
      <c r="Y25" s="19"/>
      <c r="AA25" s="140">
        <f>IF(OR(J25="Fail",ISBLANK(J25)),INDEX('Issue Code Table'!C:C,MATCH(N:N,'Issue Code Table'!A:A,0)),IF(M25="Critical",6,IF(M25="Significant",5,IF(M25="Moderate",3,2))))</f>
        <v>4</v>
      </c>
    </row>
    <row r="26" spans="1:27" ht="38.25" customHeight="1" x14ac:dyDescent="0.25">
      <c r="A26" s="79" t="s">
        <v>3348</v>
      </c>
      <c r="B26" s="54" t="s">
        <v>855</v>
      </c>
      <c r="C26" s="54" t="s">
        <v>856</v>
      </c>
      <c r="D26" s="55" t="s">
        <v>219</v>
      </c>
      <c r="E26" s="54" t="s">
        <v>2187</v>
      </c>
      <c r="F26" s="54" t="s">
        <v>3349</v>
      </c>
      <c r="G26" s="54" t="s">
        <v>222</v>
      </c>
      <c r="H26" s="55" t="s">
        <v>2189</v>
      </c>
      <c r="I26" s="142"/>
      <c r="J26" s="56"/>
      <c r="K26" s="142" t="s">
        <v>2190</v>
      </c>
      <c r="L26" s="69"/>
      <c r="M26" s="149" t="s">
        <v>186</v>
      </c>
      <c r="N26" s="162" t="s">
        <v>1366</v>
      </c>
      <c r="O26" s="143" t="s">
        <v>1367</v>
      </c>
      <c r="P26" s="48"/>
      <c r="Q26" s="281" t="s">
        <v>3270</v>
      </c>
      <c r="R26" s="281" t="s">
        <v>3350</v>
      </c>
      <c r="S26" s="54" t="s">
        <v>3349</v>
      </c>
      <c r="T26" s="161" t="s">
        <v>3351</v>
      </c>
      <c r="U26" s="56" t="s">
        <v>3273</v>
      </c>
      <c r="V26" s="56" t="s">
        <v>3352</v>
      </c>
      <c r="W26" s="51" t="s">
        <v>3353</v>
      </c>
      <c r="X26" s="51" t="s">
        <v>234</v>
      </c>
      <c r="Y26" s="19"/>
      <c r="AA26" s="140">
        <f>IF(OR(J26="Fail",ISBLANK(J26)),INDEX('Issue Code Table'!C:C,MATCH(N:N,'Issue Code Table'!A:A,0)),IF(M26="Critical",6,IF(M26="Significant",5,IF(M26="Moderate",3,2))))</f>
        <v>5</v>
      </c>
    </row>
    <row r="27" spans="1:27" ht="60" customHeight="1" x14ac:dyDescent="0.25">
      <c r="A27" s="79" t="s">
        <v>3354</v>
      </c>
      <c r="B27" s="54" t="s">
        <v>855</v>
      </c>
      <c r="C27" s="54" t="s">
        <v>856</v>
      </c>
      <c r="D27" s="55" t="s">
        <v>219</v>
      </c>
      <c r="E27" s="54" t="s">
        <v>3355</v>
      </c>
      <c r="F27" s="54" t="s">
        <v>1900</v>
      </c>
      <c r="G27" s="54" t="s">
        <v>222</v>
      </c>
      <c r="H27" s="55" t="s">
        <v>3356</v>
      </c>
      <c r="I27" s="142"/>
      <c r="J27" s="56"/>
      <c r="K27" s="142" t="s">
        <v>3357</v>
      </c>
      <c r="L27" s="69"/>
      <c r="M27" s="143" t="s">
        <v>284</v>
      </c>
      <c r="N27" s="143" t="s">
        <v>966</v>
      </c>
      <c r="O27" s="143" t="s">
        <v>967</v>
      </c>
      <c r="P27" s="48"/>
      <c r="Q27" s="281" t="s">
        <v>3270</v>
      </c>
      <c r="R27" s="281" t="s">
        <v>3358</v>
      </c>
      <c r="S27" s="54" t="s">
        <v>1900</v>
      </c>
      <c r="T27" s="161" t="s">
        <v>3359</v>
      </c>
      <c r="U27" s="56" t="s">
        <v>3273</v>
      </c>
      <c r="V27" s="56" t="s">
        <v>3360</v>
      </c>
      <c r="W27" s="51" t="s">
        <v>3361</v>
      </c>
      <c r="X27" s="51"/>
      <c r="Y27" s="19"/>
      <c r="AA27" s="140">
        <f>IF(OR(J27="Fail",ISBLANK(J27)),INDEX('Issue Code Table'!C:C,MATCH(N:N,'Issue Code Table'!A:A,0)),IF(M27="Critical",6,IF(M27="Significant",5,IF(M27="Moderate",3,2))))</f>
        <v>4</v>
      </c>
    </row>
    <row r="28" spans="1:27" ht="49.5" customHeight="1" x14ac:dyDescent="0.25">
      <c r="A28" s="79" t="s">
        <v>3362</v>
      </c>
      <c r="B28" s="54" t="s">
        <v>855</v>
      </c>
      <c r="C28" s="54" t="s">
        <v>856</v>
      </c>
      <c r="D28" s="55" t="s">
        <v>219</v>
      </c>
      <c r="E28" s="54" t="s">
        <v>1841</v>
      </c>
      <c r="F28" s="54" t="s">
        <v>3363</v>
      </c>
      <c r="G28" s="54" t="s">
        <v>222</v>
      </c>
      <c r="H28" s="55" t="s">
        <v>1843</v>
      </c>
      <c r="I28" s="142"/>
      <c r="J28" s="56"/>
      <c r="K28" s="142" t="s">
        <v>1844</v>
      </c>
      <c r="L28" s="69"/>
      <c r="M28" s="143" t="s">
        <v>284</v>
      </c>
      <c r="N28" s="143" t="s">
        <v>966</v>
      </c>
      <c r="O28" s="143" t="s">
        <v>967</v>
      </c>
      <c r="P28" s="48"/>
      <c r="Q28" s="281" t="s">
        <v>3270</v>
      </c>
      <c r="R28" s="281" t="s">
        <v>3364</v>
      </c>
      <c r="S28" s="54" t="s">
        <v>3363</v>
      </c>
      <c r="T28" s="161" t="s">
        <v>3365</v>
      </c>
      <c r="U28" s="56" t="s">
        <v>3273</v>
      </c>
      <c r="V28" s="56" t="s">
        <v>3366</v>
      </c>
      <c r="W28" s="51" t="s">
        <v>3367</v>
      </c>
      <c r="X28" s="51"/>
      <c r="Y28" s="19"/>
      <c r="AA28" s="140">
        <f>IF(OR(J28="Fail",ISBLANK(J28)),INDEX('Issue Code Table'!C:C,MATCH(N:N,'Issue Code Table'!A:A,0)),IF(M28="Critical",6,IF(M28="Significant",5,IF(M28="Moderate",3,2))))</f>
        <v>4</v>
      </c>
    </row>
    <row r="29" spans="1:27" ht="42.75" customHeight="1" x14ac:dyDescent="0.25">
      <c r="A29" s="79" t="s">
        <v>3368</v>
      </c>
      <c r="B29" s="54" t="s">
        <v>191</v>
      </c>
      <c r="C29" s="54" t="s">
        <v>192</v>
      </c>
      <c r="D29" s="55" t="s">
        <v>219</v>
      </c>
      <c r="E29" s="54" t="s">
        <v>3369</v>
      </c>
      <c r="F29" s="54" t="s">
        <v>3370</v>
      </c>
      <c r="G29" s="54" t="s">
        <v>222</v>
      </c>
      <c r="H29" s="55" t="s">
        <v>1949</v>
      </c>
      <c r="I29" s="142"/>
      <c r="J29" s="56"/>
      <c r="K29" s="56" t="s">
        <v>1950</v>
      </c>
      <c r="L29" s="69"/>
      <c r="M29" s="143" t="s">
        <v>284</v>
      </c>
      <c r="N29" s="143" t="s">
        <v>966</v>
      </c>
      <c r="O29" s="143" t="s">
        <v>967</v>
      </c>
      <c r="P29" s="48"/>
      <c r="Q29" s="281" t="s">
        <v>3270</v>
      </c>
      <c r="R29" s="281" t="s">
        <v>3371</v>
      </c>
      <c r="S29" s="54" t="s">
        <v>3370</v>
      </c>
      <c r="T29" s="161" t="s">
        <v>3372</v>
      </c>
      <c r="U29" s="56" t="s">
        <v>3373</v>
      </c>
      <c r="V29" s="56" t="s">
        <v>3374</v>
      </c>
      <c r="W29" s="51" t="s">
        <v>3375</v>
      </c>
      <c r="X29" s="51"/>
      <c r="Y29" s="19"/>
      <c r="AA29" s="140">
        <f>IF(OR(J29="Fail",ISBLANK(J29)),INDEX('Issue Code Table'!C:C,MATCH(N:N,'Issue Code Table'!A:A,0)),IF(M29="Critical",6,IF(M29="Significant",5,IF(M29="Moderate",3,2))))</f>
        <v>4</v>
      </c>
    </row>
    <row r="30" spans="1:27" ht="64.5" customHeight="1" x14ac:dyDescent="0.25">
      <c r="A30" s="79" t="s">
        <v>3376</v>
      </c>
      <c r="B30" s="54" t="s">
        <v>855</v>
      </c>
      <c r="C30" s="54" t="s">
        <v>856</v>
      </c>
      <c r="D30" s="55" t="s">
        <v>219</v>
      </c>
      <c r="E30" s="54" t="s">
        <v>1994</v>
      </c>
      <c r="F30" s="54" t="s">
        <v>3377</v>
      </c>
      <c r="G30" s="54" t="s">
        <v>222</v>
      </c>
      <c r="H30" s="55" t="s">
        <v>1996</v>
      </c>
      <c r="I30" s="142"/>
      <c r="J30" s="56"/>
      <c r="K30" s="56" t="s">
        <v>1997</v>
      </c>
      <c r="L30" s="69"/>
      <c r="M30" s="143" t="s">
        <v>284</v>
      </c>
      <c r="N30" s="143" t="s">
        <v>966</v>
      </c>
      <c r="O30" s="143" t="s">
        <v>967</v>
      </c>
      <c r="P30" s="48"/>
      <c r="Q30" s="281" t="s">
        <v>3270</v>
      </c>
      <c r="R30" s="281" t="s">
        <v>3378</v>
      </c>
      <c r="S30" s="54" t="s">
        <v>3377</v>
      </c>
      <c r="T30" s="161" t="s">
        <v>3379</v>
      </c>
      <c r="U30" s="56" t="s">
        <v>3380</v>
      </c>
      <c r="V30" s="56" t="s">
        <v>3381</v>
      </c>
      <c r="W30" s="51" t="s">
        <v>3382</v>
      </c>
      <c r="X30" s="51"/>
      <c r="Y30" s="19"/>
      <c r="AA30" s="140">
        <f>IF(OR(J30="Fail",ISBLANK(J30)),INDEX('Issue Code Table'!C:C,MATCH(N:N,'Issue Code Table'!A:A,0)),IF(M30="Critical",6,IF(M30="Significant",5,IF(M30="Moderate",3,2))))</f>
        <v>4</v>
      </c>
    </row>
    <row r="31" spans="1:27" ht="67.5" customHeight="1" x14ac:dyDescent="0.25">
      <c r="A31" s="79" t="s">
        <v>3383</v>
      </c>
      <c r="B31" s="54" t="s">
        <v>191</v>
      </c>
      <c r="C31" s="54" t="s">
        <v>192</v>
      </c>
      <c r="D31" s="55" t="s">
        <v>219</v>
      </c>
      <c r="E31" s="54" t="s">
        <v>3384</v>
      </c>
      <c r="F31" s="54" t="s">
        <v>1825</v>
      </c>
      <c r="G31" s="54" t="s">
        <v>222</v>
      </c>
      <c r="H31" s="55" t="s">
        <v>3385</v>
      </c>
      <c r="I31" s="142"/>
      <c r="J31" s="56"/>
      <c r="K31" s="56" t="s">
        <v>3386</v>
      </c>
      <c r="L31" s="69"/>
      <c r="M31" s="149" t="s">
        <v>186</v>
      </c>
      <c r="N31" s="143" t="s">
        <v>911</v>
      </c>
      <c r="O31" s="143" t="s">
        <v>912</v>
      </c>
      <c r="P31" s="48"/>
      <c r="Q31" s="281" t="s">
        <v>3270</v>
      </c>
      <c r="R31" s="281" t="s">
        <v>3387</v>
      </c>
      <c r="S31" s="54" t="s">
        <v>1825</v>
      </c>
      <c r="T31" s="161" t="s">
        <v>3388</v>
      </c>
      <c r="U31" s="56" t="s">
        <v>3389</v>
      </c>
      <c r="V31" s="56" t="s">
        <v>3390</v>
      </c>
      <c r="W31" s="51" t="s">
        <v>3391</v>
      </c>
      <c r="X31" s="51" t="s">
        <v>234</v>
      </c>
      <c r="Y31" s="19"/>
      <c r="AA31" s="140">
        <f>IF(OR(J31="Fail",ISBLANK(J31)),INDEX('Issue Code Table'!C:C,MATCH(N:N,'Issue Code Table'!A:A,0)),IF(M31="Critical",6,IF(M31="Significant",5,IF(M31="Moderate",3,2))))</f>
        <v>6</v>
      </c>
    </row>
    <row r="32" spans="1:27" ht="65.25" customHeight="1" x14ac:dyDescent="0.25">
      <c r="A32" s="79" t="s">
        <v>3392</v>
      </c>
      <c r="B32" s="54" t="s">
        <v>855</v>
      </c>
      <c r="C32" s="54" t="s">
        <v>856</v>
      </c>
      <c r="D32" s="55" t="s">
        <v>219</v>
      </c>
      <c r="E32" s="54" t="s">
        <v>3393</v>
      </c>
      <c r="F32" s="54" t="s">
        <v>3394</v>
      </c>
      <c r="G32" s="54" t="s">
        <v>222</v>
      </c>
      <c r="H32" s="55" t="s">
        <v>3395</v>
      </c>
      <c r="I32" s="142"/>
      <c r="J32" s="56"/>
      <c r="K32" s="56" t="s">
        <v>3396</v>
      </c>
      <c r="L32" s="69"/>
      <c r="M32" s="149" t="s">
        <v>186</v>
      </c>
      <c r="N32" s="143" t="s">
        <v>911</v>
      </c>
      <c r="O32" s="143" t="s">
        <v>912</v>
      </c>
      <c r="P32" s="48"/>
      <c r="Q32" s="281" t="s">
        <v>3270</v>
      </c>
      <c r="R32" s="281" t="s">
        <v>3397</v>
      </c>
      <c r="S32" s="54" t="s">
        <v>3394</v>
      </c>
      <c r="T32" s="161" t="s">
        <v>3398</v>
      </c>
      <c r="U32" s="56" t="s">
        <v>3399</v>
      </c>
      <c r="V32" s="56" t="s">
        <v>3400</v>
      </c>
      <c r="W32" s="51" t="s">
        <v>3401</v>
      </c>
      <c r="X32" s="51" t="s">
        <v>234</v>
      </c>
      <c r="Y32" s="19"/>
      <c r="AA32" s="140">
        <f>IF(OR(J32="Fail",ISBLANK(J32)),INDEX('Issue Code Table'!C:C,MATCH(N:N,'Issue Code Table'!A:A,0)),IF(M32="Critical",6,IF(M32="Significant",5,IF(M32="Moderate",3,2))))</f>
        <v>6</v>
      </c>
    </row>
    <row r="33" spans="1:27" ht="67.5" customHeight="1" x14ac:dyDescent="0.25">
      <c r="A33" s="79" t="s">
        <v>3402</v>
      </c>
      <c r="B33" s="54" t="s">
        <v>855</v>
      </c>
      <c r="C33" s="54" t="s">
        <v>856</v>
      </c>
      <c r="D33" s="55" t="s">
        <v>219</v>
      </c>
      <c r="E33" s="54" t="s">
        <v>3403</v>
      </c>
      <c r="F33" s="54" t="s">
        <v>3404</v>
      </c>
      <c r="G33" s="54" t="s">
        <v>222</v>
      </c>
      <c r="H33" s="55" t="s">
        <v>3405</v>
      </c>
      <c r="I33" s="142"/>
      <c r="J33" s="56"/>
      <c r="K33" s="56" t="s">
        <v>3406</v>
      </c>
      <c r="L33" s="69"/>
      <c r="M33" s="149" t="s">
        <v>186</v>
      </c>
      <c r="N33" s="143" t="s">
        <v>911</v>
      </c>
      <c r="O33" s="143" t="s">
        <v>912</v>
      </c>
      <c r="P33" s="48"/>
      <c r="Q33" s="281" t="s">
        <v>3270</v>
      </c>
      <c r="R33" s="281" t="s">
        <v>3407</v>
      </c>
      <c r="S33" s="54" t="s">
        <v>3404</v>
      </c>
      <c r="T33" s="161" t="s">
        <v>3408</v>
      </c>
      <c r="U33" s="56" t="s">
        <v>3409</v>
      </c>
      <c r="V33" s="56" t="s">
        <v>3410</v>
      </c>
      <c r="W33" s="51" t="s">
        <v>3411</v>
      </c>
      <c r="X33" s="51" t="s">
        <v>234</v>
      </c>
      <c r="Y33" s="19"/>
      <c r="AA33" s="140">
        <f>IF(OR(J33="Fail",ISBLANK(J33)),INDEX('Issue Code Table'!C:C,MATCH(N:N,'Issue Code Table'!A:A,0)),IF(M33="Critical",6,IF(M33="Significant",5,IF(M33="Moderate",3,2))))</f>
        <v>6</v>
      </c>
    </row>
    <row r="34" spans="1:27" ht="59.25" customHeight="1" x14ac:dyDescent="0.25">
      <c r="A34" s="79" t="s">
        <v>3412</v>
      </c>
      <c r="B34" s="54" t="s">
        <v>191</v>
      </c>
      <c r="C34" s="54" t="s">
        <v>192</v>
      </c>
      <c r="D34" s="55" t="s">
        <v>219</v>
      </c>
      <c r="E34" s="54" t="s">
        <v>3413</v>
      </c>
      <c r="F34" s="54" t="s">
        <v>2021</v>
      </c>
      <c r="G34" s="54" t="s">
        <v>222</v>
      </c>
      <c r="H34" s="55" t="s">
        <v>3414</v>
      </c>
      <c r="I34" s="142"/>
      <c r="J34" s="56"/>
      <c r="K34" s="56" t="s">
        <v>3415</v>
      </c>
      <c r="L34" s="69"/>
      <c r="M34" s="149" t="s">
        <v>186</v>
      </c>
      <c r="N34" s="143" t="s">
        <v>911</v>
      </c>
      <c r="O34" s="143" t="s">
        <v>912</v>
      </c>
      <c r="P34" s="48"/>
      <c r="Q34" s="281" t="s">
        <v>3270</v>
      </c>
      <c r="R34" s="281" t="s">
        <v>3416</v>
      </c>
      <c r="S34" s="54" t="s">
        <v>2021</v>
      </c>
      <c r="T34" s="161" t="s">
        <v>3417</v>
      </c>
      <c r="U34" s="56" t="s">
        <v>3418</v>
      </c>
      <c r="V34" s="56" t="s">
        <v>3419</v>
      </c>
      <c r="W34" s="51" t="s">
        <v>3420</v>
      </c>
      <c r="X34" s="51" t="s">
        <v>234</v>
      </c>
      <c r="Y34" s="19"/>
      <c r="AA34" s="140">
        <f>IF(OR(J34="Fail",ISBLANK(J34)),INDEX('Issue Code Table'!C:C,MATCH(N:N,'Issue Code Table'!A:A,0)),IF(M34="Critical",6,IF(M34="Significant",5,IF(M34="Moderate",3,2))))</f>
        <v>6</v>
      </c>
    </row>
    <row r="35" spans="1:27" ht="72" customHeight="1" x14ac:dyDescent="0.25">
      <c r="A35" s="79" t="s">
        <v>3421</v>
      </c>
      <c r="B35" s="54" t="s">
        <v>278</v>
      </c>
      <c r="C35" s="54" t="s">
        <v>279</v>
      </c>
      <c r="D35" s="55" t="s">
        <v>219</v>
      </c>
      <c r="E35" s="54" t="s">
        <v>3422</v>
      </c>
      <c r="F35" s="54" t="s">
        <v>3423</v>
      </c>
      <c r="G35" s="54" t="s">
        <v>222</v>
      </c>
      <c r="H35" s="55" t="s">
        <v>3424</v>
      </c>
      <c r="I35" s="142"/>
      <c r="J35" s="56"/>
      <c r="K35" s="142" t="s">
        <v>3425</v>
      </c>
      <c r="L35" s="69"/>
      <c r="M35" s="149" t="s">
        <v>186</v>
      </c>
      <c r="N35" s="143" t="s">
        <v>1366</v>
      </c>
      <c r="O35" s="143" t="s">
        <v>1367</v>
      </c>
      <c r="P35" s="48"/>
      <c r="Q35" s="281" t="s">
        <v>3270</v>
      </c>
      <c r="R35" s="281" t="s">
        <v>3426</v>
      </c>
      <c r="S35" s="54" t="s">
        <v>3423</v>
      </c>
      <c r="T35" s="161" t="s">
        <v>3427</v>
      </c>
      <c r="U35" s="56" t="s">
        <v>3428</v>
      </c>
      <c r="V35" s="56" t="s">
        <v>3429</v>
      </c>
      <c r="W35" s="51" t="s">
        <v>3430</v>
      </c>
      <c r="X35" s="51" t="s">
        <v>234</v>
      </c>
      <c r="Y35" s="19"/>
      <c r="AA35" s="140">
        <f>IF(OR(J35="Fail",ISBLANK(J35)),INDEX('Issue Code Table'!C:C,MATCH(N:N,'Issue Code Table'!A:A,0)),IF(M35="Critical",6,IF(M35="Significant",5,IF(M35="Moderate",3,2))))</f>
        <v>5</v>
      </c>
    </row>
    <row r="36" spans="1:27" ht="83.15" customHeight="1" x14ac:dyDescent="0.25">
      <c r="A36" s="79" t="s">
        <v>3431</v>
      </c>
      <c r="B36" s="54" t="s">
        <v>855</v>
      </c>
      <c r="C36" s="54" t="s">
        <v>856</v>
      </c>
      <c r="D36" s="55" t="s">
        <v>219</v>
      </c>
      <c r="E36" s="54" t="s">
        <v>1905</v>
      </c>
      <c r="F36" s="54" t="s">
        <v>3432</v>
      </c>
      <c r="G36" s="54" t="s">
        <v>222</v>
      </c>
      <c r="H36" s="55" t="s">
        <v>3433</v>
      </c>
      <c r="I36" s="142"/>
      <c r="J36" s="56"/>
      <c r="K36" s="142" t="s">
        <v>1908</v>
      </c>
      <c r="L36" s="69"/>
      <c r="M36" s="149" t="s">
        <v>186</v>
      </c>
      <c r="N36" s="162" t="s">
        <v>1366</v>
      </c>
      <c r="O36" s="143" t="s">
        <v>1367</v>
      </c>
      <c r="P36" s="48"/>
      <c r="Q36" s="281" t="s">
        <v>3270</v>
      </c>
      <c r="R36" s="281" t="s">
        <v>3434</v>
      </c>
      <c r="S36" s="54" t="s">
        <v>3432</v>
      </c>
      <c r="T36" s="161" t="s">
        <v>3435</v>
      </c>
      <c r="U36" s="56" t="s">
        <v>3273</v>
      </c>
      <c r="V36" s="56" t="s">
        <v>3436</v>
      </c>
      <c r="W36" s="51" t="s">
        <v>3437</v>
      </c>
      <c r="X36" s="51" t="s">
        <v>234</v>
      </c>
      <c r="Y36" s="19"/>
      <c r="AA36" s="140">
        <f>IF(OR(J36="Fail",ISBLANK(J36)),INDEX('Issue Code Table'!C:C,MATCH(N:N,'Issue Code Table'!A:A,0)),IF(M36="Critical",6,IF(M36="Significant",5,IF(M36="Moderate",3,2))))</f>
        <v>5</v>
      </c>
    </row>
    <row r="37" spans="1:27" ht="61.5" customHeight="1" x14ac:dyDescent="0.25">
      <c r="A37" s="79" t="s">
        <v>3438</v>
      </c>
      <c r="B37" s="54" t="s">
        <v>1337</v>
      </c>
      <c r="C37" s="54" t="s">
        <v>1338</v>
      </c>
      <c r="D37" s="55" t="s">
        <v>219</v>
      </c>
      <c r="E37" s="54" t="s">
        <v>1872</v>
      </c>
      <c r="F37" s="54" t="s">
        <v>1877</v>
      </c>
      <c r="G37" s="54" t="s">
        <v>222</v>
      </c>
      <c r="H37" s="55" t="s">
        <v>1874</v>
      </c>
      <c r="I37" s="142"/>
      <c r="J37" s="56"/>
      <c r="K37" s="142" t="s">
        <v>1875</v>
      </c>
      <c r="L37" s="69"/>
      <c r="M37" s="143" t="s">
        <v>284</v>
      </c>
      <c r="N37" s="143" t="s">
        <v>966</v>
      </c>
      <c r="O37" s="143" t="s">
        <v>967</v>
      </c>
      <c r="P37" s="48"/>
      <c r="Q37" s="281" t="s">
        <v>3270</v>
      </c>
      <c r="R37" s="281" t="s">
        <v>3439</v>
      </c>
      <c r="S37" s="54" t="s">
        <v>1877</v>
      </c>
      <c r="T37" s="161" t="s">
        <v>3440</v>
      </c>
      <c r="U37" s="56" t="s">
        <v>3441</v>
      </c>
      <c r="V37" s="56" t="s">
        <v>3442</v>
      </c>
      <c r="W37" s="51" t="s">
        <v>3443</v>
      </c>
      <c r="X37" s="51"/>
      <c r="Y37" s="19"/>
      <c r="AA37" s="140">
        <f>IF(OR(J37="Fail",ISBLANK(J37)),INDEX('Issue Code Table'!C:C,MATCH(N:N,'Issue Code Table'!A:A,0)),IF(M37="Critical",6,IF(M37="Significant",5,IF(M37="Moderate",3,2))))</f>
        <v>4</v>
      </c>
    </row>
    <row r="38" spans="1:27" ht="64.5" customHeight="1" x14ac:dyDescent="0.25">
      <c r="A38" s="79" t="s">
        <v>3444</v>
      </c>
      <c r="B38" s="54" t="s">
        <v>179</v>
      </c>
      <c r="C38" s="54" t="s">
        <v>180</v>
      </c>
      <c r="D38" s="55" t="s">
        <v>219</v>
      </c>
      <c r="E38" s="54" t="s">
        <v>3445</v>
      </c>
      <c r="F38" s="54" t="s">
        <v>2139</v>
      </c>
      <c r="G38" s="54" t="s">
        <v>222</v>
      </c>
      <c r="H38" s="55" t="s">
        <v>2136</v>
      </c>
      <c r="I38" s="142"/>
      <c r="J38" s="56"/>
      <c r="K38" s="142" t="s">
        <v>2137</v>
      </c>
      <c r="L38" s="69"/>
      <c r="M38" s="143" t="s">
        <v>284</v>
      </c>
      <c r="N38" s="143" t="s">
        <v>966</v>
      </c>
      <c r="O38" s="143" t="s">
        <v>967</v>
      </c>
      <c r="P38" s="48"/>
      <c r="Q38" s="281" t="s">
        <v>3270</v>
      </c>
      <c r="R38" s="281" t="s">
        <v>3446</v>
      </c>
      <c r="S38" s="54" t="s">
        <v>2139</v>
      </c>
      <c r="T38" s="161" t="s">
        <v>3447</v>
      </c>
      <c r="U38" s="56" t="s">
        <v>3448</v>
      </c>
      <c r="V38" s="56" t="s">
        <v>3449</v>
      </c>
      <c r="W38" s="51" t="s">
        <v>3450</v>
      </c>
      <c r="X38" s="51"/>
      <c r="Y38" s="19"/>
      <c r="AA38" s="140">
        <f>IF(OR(J38="Fail",ISBLANK(J38)),INDEX('Issue Code Table'!C:C,MATCH(N:N,'Issue Code Table'!A:A,0)),IF(M38="Critical",6,IF(M38="Significant",5,IF(M38="Moderate",3,2))))</f>
        <v>4</v>
      </c>
    </row>
    <row r="39" spans="1:27" ht="60" customHeight="1" x14ac:dyDescent="0.25">
      <c r="A39" s="79" t="s">
        <v>3451</v>
      </c>
      <c r="B39" s="54" t="s">
        <v>1074</v>
      </c>
      <c r="C39" s="54" t="s">
        <v>1075</v>
      </c>
      <c r="D39" s="55" t="s">
        <v>219</v>
      </c>
      <c r="E39" s="54" t="s">
        <v>3452</v>
      </c>
      <c r="F39" s="54" t="s">
        <v>3453</v>
      </c>
      <c r="G39" s="54" t="s">
        <v>222</v>
      </c>
      <c r="H39" s="55" t="s">
        <v>3454</v>
      </c>
      <c r="I39" s="142"/>
      <c r="J39" s="56"/>
      <c r="K39" s="142" t="s">
        <v>3455</v>
      </c>
      <c r="L39" s="69"/>
      <c r="M39" s="149" t="s">
        <v>186</v>
      </c>
      <c r="N39" s="162" t="s">
        <v>1366</v>
      </c>
      <c r="O39" s="143" t="s">
        <v>1367</v>
      </c>
      <c r="P39" s="48"/>
      <c r="Q39" s="281" t="s">
        <v>3270</v>
      </c>
      <c r="R39" s="281" t="s">
        <v>3456</v>
      </c>
      <c r="S39" s="54" t="s">
        <v>3453</v>
      </c>
      <c r="T39" s="161" t="s">
        <v>3457</v>
      </c>
      <c r="U39" s="56" t="s">
        <v>3458</v>
      </c>
      <c r="V39" s="56" t="s">
        <v>3459</v>
      </c>
      <c r="W39" s="51" t="s">
        <v>3460</v>
      </c>
      <c r="X39" s="51" t="s">
        <v>234</v>
      </c>
      <c r="Y39" s="19"/>
      <c r="AA39" s="140">
        <f>IF(OR(J39="Fail",ISBLANK(J39)),INDEX('Issue Code Table'!C:C,MATCH(N:N,'Issue Code Table'!A:A,0)),IF(M39="Critical",6,IF(M39="Significant",5,IF(M39="Moderate",3,2))))</f>
        <v>5</v>
      </c>
    </row>
    <row r="40" spans="1:27" ht="60.75" customHeight="1" x14ac:dyDescent="0.25">
      <c r="A40" s="79" t="s">
        <v>3461</v>
      </c>
      <c r="B40" s="54" t="s">
        <v>855</v>
      </c>
      <c r="C40" s="54" t="s">
        <v>856</v>
      </c>
      <c r="D40" s="55" t="s">
        <v>219</v>
      </c>
      <c r="E40" s="54" t="s">
        <v>1851</v>
      </c>
      <c r="F40" s="54" t="s">
        <v>1856</v>
      </c>
      <c r="G40" s="54" t="s">
        <v>222</v>
      </c>
      <c r="H40" s="55" t="s">
        <v>1853</v>
      </c>
      <c r="I40" s="142"/>
      <c r="J40" s="56"/>
      <c r="K40" s="142" t="s">
        <v>1854</v>
      </c>
      <c r="L40" s="69"/>
      <c r="M40" s="143" t="s">
        <v>284</v>
      </c>
      <c r="N40" s="143" t="s">
        <v>966</v>
      </c>
      <c r="O40" s="143" t="s">
        <v>967</v>
      </c>
      <c r="P40" s="48"/>
      <c r="Q40" s="281" t="s">
        <v>3270</v>
      </c>
      <c r="R40" s="281" t="s">
        <v>3462</v>
      </c>
      <c r="S40" s="54" t="s">
        <v>1856</v>
      </c>
      <c r="T40" s="161" t="s">
        <v>3463</v>
      </c>
      <c r="U40" s="56" t="s">
        <v>3273</v>
      </c>
      <c r="V40" s="56" t="s">
        <v>3464</v>
      </c>
      <c r="W40" s="51" t="s">
        <v>3465</v>
      </c>
      <c r="X40" s="51"/>
      <c r="Y40" s="19"/>
      <c r="AA40" s="140">
        <f>IF(OR(J40="Fail",ISBLANK(J40)),INDEX('Issue Code Table'!C:C,MATCH(N:N,'Issue Code Table'!A:A,0)),IF(M40="Critical",6,IF(M40="Significant",5,IF(M40="Moderate",3,2))))</f>
        <v>4</v>
      </c>
    </row>
    <row r="41" spans="1:27" ht="66.75" customHeight="1" x14ac:dyDescent="0.25">
      <c r="A41" s="79" t="s">
        <v>3466</v>
      </c>
      <c r="B41" s="54" t="s">
        <v>278</v>
      </c>
      <c r="C41" s="54" t="s">
        <v>279</v>
      </c>
      <c r="D41" s="55" t="s">
        <v>219</v>
      </c>
      <c r="E41" s="54" t="s">
        <v>2165</v>
      </c>
      <c r="F41" s="54" t="s">
        <v>3467</v>
      </c>
      <c r="G41" s="54" t="s">
        <v>222</v>
      </c>
      <c r="H41" s="55" t="s">
        <v>2167</v>
      </c>
      <c r="I41" s="142"/>
      <c r="J41" s="56"/>
      <c r="K41" s="142" t="s">
        <v>2168</v>
      </c>
      <c r="L41" s="69"/>
      <c r="M41" s="143" t="s">
        <v>284</v>
      </c>
      <c r="N41" s="143" t="s">
        <v>966</v>
      </c>
      <c r="O41" s="143" t="s">
        <v>967</v>
      </c>
      <c r="P41" s="48"/>
      <c r="Q41" s="281" t="s">
        <v>3270</v>
      </c>
      <c r="R41" s="281" t="s">
        <v>3468</v>
      </c>
      <c r="S41" s="54" t="s">
        <v>3467</v>
      </c>
      <c r="T41" s="161" t="s">
        <v>3469</v>
      </c>
      <c r="U41" s="56" t="s">
        <v>3470</v>
      </c>
      <c r="V41" s="56" t="s">
        <v>3471</v>
      </c>
      <c r="W41" s="51" t="s">
        <v>3472</v>
      </c>
      <c r="X41" s="51"/>
      <c r="Y41" s="19"/>
      <c r="AA41" s="140">
        <f>IF(OR(J41="Fail",ISBLANK(J41)),INDEX('Issue Code Table'!C:C,MATCH(N:N,'Issue Code Table'!A:A,0)),IF(M41="Critical",6,IF(M41="Significant",5,IF(M41="Moderate",3,2))))</f>
        <v>4</v>
      </c>
    </row>
    <row r="42" spans="1:27" ht="83.15" customHeight="1" x14ac:dyDescent="0.25">
      <c r="A42" s="79" t="s">
        <v>3473</v>
      </c>
      <c r="B42" s="54" t="s">
        <v>278</v>
      </c>
      <c r="C42" s="54" t="s">
        <v>279</v>
      </c>
      <c r="D42" s="55" t="s">
        <v>219</v>
      </c>
      <c r="E42" s="54" t="s">
        <v>2155</v>
      </c>
      <c r="F42" s="54" t="s">
        <v>3474</v>
      </c>
      <c r="G42" s="54" t="s">
        <v>222</v>
      </c>
      <c r="H42" s="55" t="s">
        <v>2157</v>
      </c>
      <c r="I42" s="142"/>
      <c r="J42" s="56"/>
      <c r="K42" s="142" t="s">
        <v>2158</v>
      </c>
      <c r="L42" s="69"/>
      <c r="M42" s="143" t="s">
        <v>284</v>
      </c>
      <c r="N42" s="143" t="s">
        <v>966</v>
      </c>
      <c r="O42" s="143" t="s">
        <v>967</v>
      </c>
      <c r="P42" s="48"/>
      <c r="Q42" s="281" t="s">
        <v>3270</v>
      </c>
      <c r="R42" s="281" t="s">
        <v>3475</v>
      </c>
      <c r="S42" s="54" t="s">
        <v>3474</v>
      </c>
      <c r="T42" s="161" t="s">
        <v>3476</v>
      </c>
      <c r="U42" s="56" t="s">
        <v>3273</v>
      </c>
      <c r="V42" s="56" t="s">
        <v>3477</v>
      </c>
      <c r="W42" s="51" t="s">
        <v>3478</v>
      </c>
      <c r="X42" s="51"/>
      <c r="Y42" s="19"/>
      <c r="AA42" s="140">
        <f>IF(OR(J42="Fail",ISBLANK(J42)),INDEX('Issue Code Table'!C:C,MATCH(N:N,'Issue Code Table'!A:A,0)),IF(M42="Critical",6,IF(M42="Significant",5,IF(M42="Moderate",3,2))))</f>
        <v>4</v>
      </c>
    </row>
    <row r="43" spans="1:27" ht="83.15" customHeight="1" x14ac:dyDescent="0.25">
      <c r="A43" s="79" t="s">
        <v>3479</v>
      </c>
      <c r="B43" s="54" t="s">
        <v>179</v>
      </c>
      <c r="C43" s="54" t="s">
        <v>180</v>
      </c>
      <c r="D43" s="55" t="s">
        <v>219</v>
      </c>
      <c r="E43" s="54" t="s">
        <v>2080</v>
      </c>
      <c r="F43" s="54" t="s">
        <v>2085</v>
      </c>
      <c r="G43" s="54" t="s">
        <v>222</v>
      </c>
      <c r="H43" s="55" t="s">
        <v>2082</v>
      </c>
      <c r="I43" s="142"/>
      <c r="J43" s="56"/>
      <c r="K43" s="142" t="s">
        <v>2083</v>
      </c>
      <c r="L43" s="69"/>
      <c r="M43" s="143" t="s">
        <v>284</v>
      </c>
      <c r="N43" s="143" t="s">
        <v>966</v>
      </c>
      <c r="O43" s="143" t="s">
        <v>967</v>
      </c>
      <c r="P43" s="48"/>
      <c r="Q43" s="281" t="s">
        <v>3270</v>
      </c>
      <c r="R43" s="281" t="s">
        <v>3480</v>
      </c>
      <c r="S43" s="54" t="s">
        <v>2085</v>
      </c>
      <c r="T43" s="161" t="s">
        <v>3481</v>
      </c>
      <c r="U43" s="56" t="s">
        <v>3273</v>
      </c>
      <c r="V43" s="56" t="s">
        <v>3482</v>
      </c>
      <c r="W43" s="51" t="s">
        <v>3483</v>
      </c>
      <c r="X43" s="51"/>
      <c r="Y43" s="19"/>
      <c r="AA43" s="140">
        <f>IF(OR(J43="Fail",ISBLANK(J43)),INDEX('Issue Code Table'!C:C,MATCH(N:N,'Issue Code Table'!A:A,0)),IF(M43="Critical",6,IF(M43="Significant",5,IF(M43="Moderate",3,2))))</f>
        <v>4</v>
      </c>
    </row>
    <row r="44" spans="1:27" ht="83.15" customHeight="1" x14ac:dyDescent="0.25">
      <c r="A44" s="79" t="s">
        <v>3484</v>
      </c>
      <c r="B44" s="54" t="s">
        <v>855</v>
      </c>
      <c r="C44" s="54" t="s">
        <v>856</v>
      </c>
      <c r="D44" s="55" t="s">
        <v>219</v>
      </c>
      <c r="E44" s="54" t="s">
        <v>3485</v>
      </c>
      <c r="F44" s="54" t="s">
        <v>3486</v>
      </c>
      <c r="G44" s="54" t="s">
        <v>222</v>
      </c>
      <c r="H44" s="55" t="s">
        <v>3487</v>
      </c>
      <c r="I44" s="142"/>
      <c r="J44" s="56"/>
      <c r="K44" s="142" t="s">
        <v>3488</v>
      </c>
      <c r="L44" s="69"/>
      <c r="M44" s="143" t="s">
        <v>284</v>
      </c>
      <c r="N44" s="143" t="s">
        <v>966</v>
      </c>
      <c r="O44" s="143" t="s">
        <v>967</v>
      </c>
      <c r="P44" s="48"/>
      <c r="Q44" s="281" t="s">
        <v>3270</v>
      </c>
      <c r="R44" s="281" t="s">
        <v>3489</v>
      </c>
      <c r="S44" s="54" t="s">
        <v>3486</v>
      </c>
      <c r="T44" s="161" t="s">
        <v>3490</v>
      </c>
      <c r="U44" s="56" t="s">
        <v>3273</v>
      </c>
      <c r="V44" s="56" t="s">
        <v>3491</v>
      </c>
      <c r="W44" s="51" t="s">
        <v>3492</v>
      </c>
      <c r="X44" s="51"/>
      <c r="Y44" s="19"/>
      <c r="AA44" s="140">
        <f>IF(OR(J44="Fail",ISBLANK(J44)),INDEX('Issue Code Table'!C:C,MATCH(N:N,'Issue Code Table'!A:A,0)),IF(M44="Critical",6,IF(M44="Significant",5,IF(M44="Moderate",3,2))))</f>
        <v>4</v>
      </c>
    </row>
    <row r="45" spans="1:27" ht="83.15" customHeight="1" x14ac:dyDescent="0.25">
      <c r="A45" s="79" t="s">
        <v>3493</v>
      </c>
      <c r="B45" s="54" t="s">
        <v>1969</v>
      </c>
      <c r="C45" s="54" t="s">
        <v>1970</v>
      </c>
      <c r="D45" s="55" t="s">
        <v>219</v>
      </c>
      <c r="E45" s="54" t="s">
        <v>1971</v>
      </c>
      <c r="F45" s="54" t="s">
        <v>3494</v>
      </c>
      <c r="G45" s="54" t="s">
        <v>222</v>
      </c>
      <c r="H45" s="55" t="s">
        <v>1973</v>
      </c>
      <c r="I45" s="142"/>
      <c r="J45" s="56"/>
      <c r="K45" s="142" t="s">
        <v>1974</v>
      </c>
      <c r="L45" s="69"/>
      <c r="M45" s="143" t="s">
        <v>284</v>
      </c>
      <c r="N45" s="143" t="s">
        <v>966</v>
      </c>
      <c r="O45" s="143" t="s">
        <v>967</v>
      </c>
      <c r="P45" s="48"/>
      <c r="Q45" s="281" t="s">
        <v>3270</v>
      </c>
      <c r="R45" s="281" t="s">
        <v>3495</v>
      </c>
      <c r="S45" s="54" t="s">
        <v>3494</v>
      </c>
      <c r="T45" s="161" t="s">
        <v>3496</v>
      </c>
      <c r="U45" s="56" t="s">
        <v>3273</v>
      </c>
      <c r="V45" s="56" t="s">
        <v>3497</v>
      </c>
      <c r="W45" s="51" t="s">
        <v>3498</v>
      </c>
      <c r="X45" s="51"/>
      <c r="Y45" s="19"/>
      <c r="AA45" s="140">
        <f>IF(OR(J45="Fail",ISBLANK(J45)),INDEX('Issue Code Table'!C:C,MATCH(N:N,'Issue Code Table'!A:A,0)),IF(M45="Critical",6,IF(M45="Significant",5,IF(M45="Moderate",3,2))))</f>
        <v>4</v>
      </c>
    </row>
    <row r="46" spans="1:27" ht="55.5" customHeight="1" x14ac:dyDescent="0.25">
      <c r="A46" s="79" t="s">
        <v>3499</v>
      </c>
      <c r="B46" s="54" t="s">
        <v>278</v>
      </c>
      <c r="C46" s="54" t="s">
        <v>279</v>
      </c>
      <c r="D46" s="55" t="s">
        <v>219</v>
      </c>
      <c r="E46" s="54" t="s">
        <v>2048</v>
      </c>
      <c r="F46" s="54" t="s">
        <v>3500</v>
      </c>
      <c r="G46" s="54" t="s">
        <v>222</v>
      </c>
      <c r="H46" s="55" t="s">
        <v>2050</v>
      </c>
      <c r="I46" s="142"/>
      <c r="J46" s="56"/>
      <c r="K46" s="142" t="s">
        <v>2051</v>
      </c>
      <c r="L46" s="69"/>
      <c r="M46" s="143" t="s">
        <v>284</v>
      </c>
      <c r="N46" s="143" t="s">
        <v>966</v>
      </c>
      <c r="O46" s="143" t="s">
        <v>967</v>
      </c>
      <c r="P46" s="48"/>
      <c r="Q46" s="281" t="s">
        <v>3270</v>
      </c>
      <c r="R46" s="281" t="s">
        <v>3501</v>
      </c>
      <c r="S46" s="54" t="s">
        <v>3500</v>
      </c>
      <c r="T46" s="161" t="s">
        <v>3502</v>
      </c>
      <c r="U46" s="56" t="s">
        <v>3273</v>
      </c>
      <c r="V46" s="56" t="s">
        <v>3503</v>
      </c>
      <c r="W46" s="51" t="s">
        <v>3504</v>
      </c>
      <c r="X46" s="51"/>
      <c r="Y46" s="19"/>
      <c r="AA46" s="140">
        <f>IF(OR(J46="Fail",ISBLANK(J46)),INDEX('Issue Code Table'!C:C,MATCH(N:N,'Issue Code Table'!A:A,0)),IF(M46="Critical",6,IF(M46="Significant",5,IF(M46="Moderate",3,2))))</f>
        <v>4</v>
      </c>
    </row>
    <row r="47" spans="1:27" ht="60" customHeight="1" x14ac:dyDescent="0.25">
      <c r="A47" s="79" t="s">
        <v>3505</v>
      </c>
      <c r="B47" s="54" t="s">
        <v>278</v>
      </c>
      <c r="C47" s="54" t="s">
        <v>279</v>
      </c>
      <c r="D47" s="55" t="s">
        <v>219</v>
      </c>
      <c r="E47" s="54" t="s">
        <v>1915</v>
      </c>
      <c r="F47" s="54" t="s">
        <v>3506</v>
      </c>
      <c r="G47" s="54" t="s">
        <v>222</v>
      </c>
      <c r="H47" s="55" t="s">
        <v>1917</v>
      </c>
      <c r="I47" s="142"/>
      <c r="J47" s="56"/>
      <c r="K47" s="142" t="s">
        <v>1918</v>
      </c>
      <c r="L47" s="69"/>
      <c r="M47" s="143" t="s">
        <v>284</v>
      </c>
      <c r="N47" s="143" t="s">
        <v>966</v>
      </c>
      <c r="O47" s="143" t="s">
        <v>967</v>
      </c>
      <c r="P47" s="48"/>
      <c r="Q47" s="281" t="s">
        <v>3270</v>
      </c>
      <c r="R47" s="281" t="s">
        <v>3507</v>
      </c>
      <c r="S47" s="54" t="s">
        <v>3506</v>
      </c>
      <c r="T47" s="161" t="s">
        <v>3508</v>
      </c>
      <c r="U47" s="56" t="s">
        <v>3509</v>
      </c>
      <c r="V47" s="56" t="s">
        <v>3510</v>
      </c>
      <c r="W47" s="51" t="s">
        <v>3511</v>
      </c>
      <c r="X47" s="51"/>
      <c r="Y47" s="19"/>
      <c r="AA47" s="140">
        <f>IF(OR(J47="Fail",ISBLANK(J47)),INDEX('Issue Code Table'!C:C,MATCH(N:N,'Issue Code Table'!A:A,0)),IF(M47="Critical",6,IF(M47="Significant",5,IF(M47="Moderate",3,2))))</f>
        <v>4</v>
      </c>
    </row>
    <row r="48" spans="1:27" ht="83.15" customHeight="1" x14ac:dyDescent="0.25">
      <c r="A48" s="79" t="s">
        <v>3512</v>
      </c>
      <c r="B48" s="54" t="s">
        <v>278</v>
      </c>
      <c r="C48" s="54" t="s">
        <v>279</v>
      </c>
      <c r="D48" s="55" t="s">
        <v>219</v>
      </c>
      <c r="E48" s="54" t="s">
        <v>3513</v>
      </c>
      <c r="F48" s="54" t="s">
        <v>3514</v>
      </c>
      <c r="G48" s="54" t="s">
        <v>222</v>
      </c>
      <c r="H48" s="55" t="s">
        <v>3515</v>
      </c>
      <c r="I48" s="142"/>
      <c r="J48" s="56"/>
      <c r="K48" s="142" t="s">
        <v>3516</v>
      </c>
      <c r="L48" s="69"/>
      <c r="M48" s="143" t="s">
        <v>284</v>
      </c>
      <c r="N48" s="143" t="s">
        <v>966</v>
      </c>
      <c r="O48" s="143" t="s">
        <v>967</v>
      </c>
      <c r="P48" s="48"/>
      <c r="Q48" s="281" t="s">
        <v>3270</v>
      </c>
      <c r="R48" s="281" t="s">
        <v>3517</v>
      </c>
      <c r="S48" s="54" t="s">
        <v>3514</v>
      </c>
      <c r="T48" s="161" t="s">
        <v>3518</v>
      </c>
      <c r="U48" s="56" t="s">
        <v>3273</v>
      </c>
      <c r="V48" s="56" t="s">
        <v>3519</v>
      </c>
      <c r="W48" s="51" t="s">
        <v>3520</v>
      </c>
      <c r="X48" s="51"/>
      <c r="Y48" s="19"/>
      <c r="AA48" s="140">
        <f>IF(OR(J48="Fail",ISBLANK(J48)),INDEX('Issue Code Table'!C:C,MATCH(N:N,'Issue Code Table'!A:A,0)),IF(M48="Critical",6,IF(M48="Significant",5,IF(M48="Moderate",3,2))))</f>
        <v>4</v>
      </c>
    </row>
    <row r="49" spans="1:27" ht="63" customHeight="1" x14ac:dyDescent="0.25">
      <c r="A49" s="79" t="s">
        <v>3521</v>
      </c>
      <c r="B49" s="54" t="s">
        <v>278</v>
      </c>
      <c r="C49" s="54" t="s">
        <v>279</v>
      </c>
      <c r="D49" s="55" t="s">
        <v>219</v>
      </c>
      <c r="E49" s="54" t="s">
        <v>3522</v>
      </c>
      <c r="F49" s="54" t="s">
        <v>3523</v>
      </c>
      <c r="G49" s="54" t="s">
        <v>222</v>
      </c>
      <c r="H49" s="55" t="s">
        <v>2177</v>
      </c>
      <c r="I49" s="142"/>
      <c r="J49" s="56"/>
      <c r="K49" s="142" t="s">
        <v>2178</v>
      </c>
      <c r="L49" s="69"/>
      <c r="M49" s="143" t="s">
        <v>284</v>
      </c>
      <c r="N49" s="143" t="s">
        <v>966</v>
      </c>
      <c r="O49" s="143" t="s">
        <v>967</v>
      </c>
      <c r="P49" s="48"/>
      <c r="Q49" s="281" t="s">
        <v>3270</v>
      </c>
      <c r="R49" s="281" t="s">
        <v>3524</v>
      </c>
      <c r="S49" s="54" t="s">
        <v>3523</v>
      </c>
      <c r="T49" s="161" t="s">
        <v>3525</v>
      </c>
      <c r="U49" s="56" t="s">
        <v>3526</v>
      </c>
      <c r="V49" s="56" t="s">
        <v>3527</v>
      </c>
      <c r="W49" s="51" t="s">
        <v>3528</v>
      </c>
      <c r="X49" s="51"/>
      <c r="Y49" s="19"/>
      <c r="AA49" s="140">
        <f>IF(OR(J49="Fail",ISBLANK(J49)),INDEX('Issue Code Table'!C:C,MATCH(N:N,'Issue Code Table'!A:A,0)),IF(M49="Critical",6,IF(M49="Significant",5,IF(M49="Moderate",3,2))))</f>
        <v>4</v>
      </c>
    </row>
    <row r="50" spans="1:27" ht="60" customHeight="1" x14ac:dyDescent="0.25">
      <c r="A50" s="79" t="s">
        <v>3529</v>
      </c>
      <c r="B50" s="54" t="s">
        <v>278</v>
      </c>
      <c r="C50" s="54" t="s">
        <v>279</v>
      </c>
      <c r="D50" s="55" t="s">
        <v>219</v>
      </c>
      <c r="E50" s="54" t="s">
        <v>2037</v>
      </c>
      <c r="F50" s="54" t="s">
        <v>3530</v>
      </c>
      <c r="G50" s="54" t="s">
        <v>222</v>
      </c>
      <c r="H50" s="55" t="s">
        <v>2039</v>
      </c>
      <c r="I50" s="142"/>
      <c r="J50" s="56"/>
      <c r="K50" s="142" t="s">
        <v>2040</v>
      </c>
      <c r="L50" s="69"/>
      <c r="M50" s="143" t="s">
        <v>284</v>
      </c>
      <c r="N50" s="143" t="s">
        <v>966</v>
      </c>
      <c r="O50" s="143" t="s">
        <v>967</v>
      </c>
      <c r="P50" s="48"/>
      <c r="Q50" s="281" t="s">
        <v>3270</v>
      </c>
      <c r="R50" s="281" t="s">
        <v>3531</v>
      </c>
      <c r="S50" s="54" t="s">
        <v>3530</v>
      </c>
      <c r="T50" s="161" t="s">
        <v>3532</v>
      </c>
      <c r="U50" s="56" t="s">
        <v>3533</v>
      </c>
      <c r="V50" s="56" t="s">
        <v>3534</v>
      </c>
      <c r="W50" s="51" t="s">
        <v>3535</v>
      </c>
      <c r="X50" s="51"/>
      <c r="Y50" s="19"/>
      <c r="AA50" s="140">
        <f>IF(OR(J50="Fail",ISBLANK(J50)),INDEX('Issue Code Table'!C:C,MATCH(N:N,'Issue Code Table'!A:A,0)),IF(M50="Critical",6,IF(M50="Significant",5,IF(M50="Moderate",3,2))))</f>
        <v>4</v>
      </c>
    </row>
    <row r="51" spans="1:27" ht="83.15" customHeight="1" x14ac:dyDescent="0.25">
      <c r="A51" s="79" t="s">
        <v>3536</v>
      </c>
      <c r="B51" s="54" t="s">
        <v>855</v>
      </c>
      <c r="C51" s="54" t="s">
        <v>856</v>
      </c>
      <c r="D51" s="55" t="s">
        <v>219</v>
      </c>
      <c r="E51" s="54" t="s">
        <v>1926</v>
      </c>
      <c r="F51" s="54" t="s">
        <v>3537</v>
      </c>
      <c r="G51" s="54" t="s">
        <v>222</v>
      </c>
      <c r="H51" s="55" t="s">
        <v>1928</v>
      </c>
      <c r="I51" s="142"/>
      <c r="J51" s="56"/>
      <c r="K51" s="142" t="s">
        <v>1929</v>
      </c>
      <c r="L51" s="69"/>
      <c r="M51" s="143" t="s">
        <v>284</v>
      </c>
      <c r="N51" s="143" t="s">
        <v>966</v>
      </c>
      <c r="O51" s="143" t="s">
        <v>967</v>
      </c>
      <c r="P51" s="48"/>
      <c r="Q51" s="281" t="s">
        <v>3270</v>
      </c>
      <c r="R51" s="281" t="s">
        <v>3538</v>
      </c>
      <c r="S51" s="54" t="s">
        <v>3537</v>
      </c>
      <c r="T51" s="161" t="s">
        <v>3539</v>
      </c>
      <c r="U51" s="56" t="s">
        <v>3540</v>
      </c>
      <c r="V51" s="56" t="s">
        <v>3541</v>
      </c>
      <c r="W51" s="51" t="s">
        <v>3542</v>
      </c>
      <c r="X51" s="51"/>
      <c r="Y51" s="19"/>
      <c r="AA51" s="140">
        <f>IF(OR(J51="Fail",ISBLANK(J51)),INDEX('Issue Code Table'!C:C,MATCH(N:N,'Issue Code Table'!A:A,0)),IF(M51="Critical",6,IF(M51="Significant",5,IF(M51="Moderate",3,2))))</f>
        <v>4</v>
      </c>
    </row>
    <row r="52" spans="1:27" ht="83.15" customHeight="1" x14ac:dyDescent="0.25">
      <c r="A52" s="79" t="s">
        <v>3543</v>
      </c>
      <c r="B52" s="54" t="s">
        <v>278</v>
      </c>
      <c r="C52" s="54" t="s">
        <v>279</v>
      </c>
      <c r="D52" s="55" t="s">
        <v>219</v>
      </c>
      <c r="E52" s="54" t="s">
        <v>1937</v>
      </c>
      <c r="F52" s="54" t="s">
        <v>3544</v>
      </c>
      <c r="G52" s="54" t="s">
        <v>222</v>
      </c>
      <c r="H52" s="55" t="s">
        <v>1939</v>
      </c>
      <c r="I52" s="142"/>
      <c r="J52" s="56"/>
      <c r="K52" s="142" t="s">
        <v>1940</v>
      </c>
      <c r="L52" s="69"/>
      <c r="M52" s="149" t="s">
        <v>186</v>
      </c>
      <c r="N52" s="162" t="s">
        <v>1366</v>
      </c>
      <c r="O52" s="143" t="s">
        <v>1367</v>
      </c>
      <c r="P52" s="48"/>
      <c r="Q52" s="281" t="s">
        <v>3270</v>
      </c>
      <c r="R52" s="281" t="s">
        <v>3545</v>
      </c>
      <c r="S52" s="54" t="s">
        <v>3544</v>
      </c>
      <c r="T52" s="161" t="s">
        <v>3546</v>
      </c>
      <c r="U52" s="56" t="s">
        <v>3273</v>
      </c>
      <c r="V52" s="56" t="s">
        <v>3547</v>
      </c>
      <c r="W52" s="51" t="s">
        <v>3548</v>
      </c>
      <c r="X52" s="51" t="s">
        <v>234</v>
      </c>
      <c r="Y52" s="19"/>
      <c r="AA52" s="140">
        <f>IF(OR(J52="Fail",ISBLANK(J52)),INDEX('Issue Code Table'!C:C,MATCH(N:N,'Issue Code Table'!A:A,0)),IF(M52="Critical",6,IF(M52="Significant",5,IF(M52="Moderate",3,2))))</f>
        <v>5</v>
      </c>
    </row>
    <row r="53" spans="1:27" ht="83.15" customHeight="1" x14ac:dyDescent="0.25">
      <c r="A53" s="79" t="s">
        <v>3549</v>
      </c>
      <c r="B53" s="54" t="s">
        <v>278</v>
      </c>
      <c r="C53" s="54" t="s">
        <v>279</v>
      </c>
      <c r="D53" s="55" t="s">
        <v>219</v>
      </c>
      <c r="E53" s="54" t="s">
        <v>885</v>
      </c>
      <c r="F53" s="54" t="s">
        <v>890</v>
      </c>
      <c r="G53" s="54" t="s">
        <v>222</v>
      </c>
      <c r="H53" s="55" t="s">
        <v>3550</v>
      </c>
      <c r="I53" s="142"/>
      <c r="J53" s="56"/>
      <c r="K53" s="142" t="s">
        <v>888</v>
      </c>
      <c r="L53" s="69"/>
      <c r="M53" s="83" t="s">
        <v>186</v>
      </c>
      <c r="N53" s="162" t="s">
        <v>876</v>
      </c>
      <c r="O53" s="143" t="s">
        <v>877</v>
      </c>
      <c r="P53" s="48"/>
      <c r="Q53" s="163" t="s">
        <v>3551</v>
      </c>
      <c r="R53" s="281" t="s">
        <v>3552</v>
      </c>
      <c r="S53" s="54" t="s">
        <v>890</v>
      </c>
      <c r="T53" s="161" t="s">
        <v>3553</v>
      </c>
      <c r="U53" s="56" t="s">
        <v>3554</v>
      </c>
      <c r="V53" s="56" t="s">
        <v>3555</v>
      </c>
      <c r="W53" s="51" t="s">
        <v>3556</v>
      </c>
      <c r="X53" s="51" t="s">
        <v>234</v>
      </c>
      <c r="Y53" s="19"/>
      <c r="AA53" s="140">
        <f>IF(OR(J53="Fail",ISBLANK(J53)),INDEX('Issue Code Table'!C:C,MATCH(N:N,'Issue Code Table'!A:A,0)),IF(M53="Critical",6,IF(M53="Significant",5,IF(M53="Moderate",3,2))))</f>
        <v>6</v>
      </c>
    </row>
    <row r="54" spans="1:27" ht="83.15" customHeight="1" x14ac:dyDescent="0.25">
      <c r="A54" s="79" t="s">
        <v>3557</v>
      </c>
      <c r="B54" s="54" t="s">
        <v>855</v>
      </c>
      <c r="C54" s="54" t="s">
        <v>856</v>
      </c>
      <c r="D54" s="55" t="s">
        <v>219</v>
      </c>
      <c r="E54" s="54" t="s">
        <v>857</v>
      </c>
      <c r="F54" s="54" t="s">
        <v>866</v>
      </c>
      <c r="G54" s="54" t="s">
        <v>3558</v>
      </c>
      <c r="H54" s="55" t="s">
        <v>3559</v>
      </c>
      <c r="I54" s="142"/>
      <c r="J54" s="56"/>
      <c r="K54" s="142" t="s">
        <v>3560</v>
      </c>
      <c r="L54" s="69"/>
      <c r="M54" s="143" t="s">
        <v>284</v>
      </c>
      <c r="N54" s="143" t="s">
        <v>862</v>
      </c>
      <c r="O54" s="143" t="s">
        <v>863</v>
      </c>
      <c r="P54" s="48"/>
      <c r="Q54" s="281" t="s">
        <v>3551</v>
      </c>
      <c r="R54" s="281" t="s">
        <v>3561</v>
      </c>
      <c r="S54" s="54" t="s">
        <v>866</v>
      </c>
      <c r="T54" s="161" t="s">
        <v>3562</v>
      </c>
      <c r="U54" s="56" t="s">
        <v>868</v>
      </c>
      <c r="V54" s="56" t="s">
        <v>3563</v>
      </c>
      <c r="W54" s="51" t="s">
        <v>3564</v>
      </c>
      <c r="X54" s="51"/>
      <c r="Y54" s="19"/>
      <c r="AA54" s="140">
        <f>IF(OR(J54="Fail",ISBLANK(J54)),INDEX('Issue Code Table'!C:C,MATCH(N:N,'Issue Code Table'!A:A,0)),IF(M54="Critical",6,IF(M54="Significant",5,IF(M54="Moderate",3,2))))</f>
        <v>4</v>
      </c>
    </row>
    <row r="55" spans="1:27" ht="83.15" customHeight="1" x14ac:dyDescent="0.25">
      <c r="A55" s="79" t="s">
        <v>3565</v>
      </c>
      <c r="B55" s="54" t="s">
        <v>278</v>
      </c>
      <c r="C55" s="54" t="s">
        <v>279</v>
      </c>
      <c r="D55" s="55" t="s">
        <v>219</v>
      </c>
      <c r="E55" s="54" t="s">
        <v>907</v>
      </c>
      <c r="F55" s="54" t="s">
        <v>914</v>
      </c>
      <c r="G55" s="54" t="s">
        <v>222</v>
      </c>
      <c r="H55" s="55" t="s">
        <v>3566</v>
      </c>
      <c r="I55" s="142"/>
      <c r="J55" s="56"/>
      <c r="K55" s="142" t="s">
        <v>910</v>
      </c>
      <c r="L55" s="69"/>
      <c r="M55" s="83" t="s">
        <v>186</v>
      </c>
      <c r="N55" s="143" t="s">
        <v>911</v>
      </c>
      <c r="O55" s="143" t="s">
        <v>912</v>
      </c>
      <c r="P55" s="48"/>
      <c r="Q55" s="281" t="s">
        <v>3551</v>
      </c>
      <c r="R55" s="281" t="s">
        <v>3567</v>
      </c>
      <c r="S55" s="54" t="s">
        <v>914</v>
      </c>
      <c r="T55" s="161" t="s">
        <v>3568</v>
      </c>
      <c r="U55" s="56" t="s">
        <v>3569</v>
      </c>
      <c r="V55" s="56" t="s">
        <v>3570</v>
      </c>
      <c r="W55" s="51" t="s">
        <v>3571</v>
      </c>
      <c r="X55" s="51" t="s">
        <v>234</v>
      </c>
      <c r="Y55" s="19"/>
      <c r="AA55" s="140">
        <f>IF(OR(J55="Fail",ISBLANK(J55)),INDEX('Issue Code Table'!C:C,MATCH(N:N,'Issue Code Table'!A:A,0)),IF(M55="Critical",6,IF(M55="Significant",5,IF(M55="Moderate",3,2))))</f>
        <v>6</v>
      </c>
    </row>
    <row r="56" spans="1:27" ht="83.15" customHeight="1" x14ac:dyDescent="0.25">
      <c r="A56" s="79" t="s">
        <v>3572</v>
      </c>
      <c r="B56" s="54" t="s">
        <v>855</v>
      </c>
      <c r="C56" s="54" t="s">
        <v>856</v>
      </c>
      <c r="D56" s="55" t="s">
        <v>219</v>
      </c>
      <c r="E56" s="54" t="s">
        <v>920</v>
      </c>
      <c r="F56" s="54" t="s">
        <v>928</v>
      </c>
      <c r="G56" s="54" t="s">
        <v>3573</v>
      </c>
      <c r="H56" s="55" t="s">
        <v>3574</v>
      </c>
      <c r="I56" s="142"/>
      <c r="J56" s="56"/>
      <c r="K56" s="142" t="s">
        <v>924</v>
      </c>
      <c r="L56" s="69"/>
      <c r="M56" s="279" t="s">
        <v>186</v>
      </c>
      <c r="N56" s="143" t="s">
        <v>925</v>
      </c>
      <c r="O56" s="143" t="s">
        <v>926</v>
      </c>
      <c r="P56" s="48"/>
      <c r="Q56" s="281" t="s">
        <v>3551</v>
      </c>
      <c r="R56" s="281" t="s">
        <v>3575</v>
      </c>
      <c r="S56" s="54" t="s">
        <v>928</v>
      </c>
      <c r="T56" s="161" t="s">
        <v>3576</v>
      </c>
      <c r="U56" s="56" t="s">
        <v>3273</v>
      </c>
      <c r="V56" s="56" t="s">
        <v>3577</v>
      </c>
      <c r="W56" s="51" t="s">
        <v>3578</v>
      </c>
      <c r="X56" s="51" t="s">
        <v>234</v>
      </c>
      <c r="Y56" s="19"/>
      <c r="AA56" s="140">
        <f>IF(OR(J56="Fail",ISBLANK(J56)),INDEX('Issue Code Table'!C:C,MATCH(N:N,'Issue Code Table'!A:A,0)),IF(M56="Critical",6,IF(M56="Significant",5,IF(M56="Moderate",3,2))))</f>
        <v>5</v>
      </c>
    </row>
    <row r="57" spans="1:27" ht="83.15" customHeight="1" x14ac:dyDescent="0.25">
      <c r="A57" s="79" t="s">
        <v>3579</v>
      </c>
      <c r="B57" s="54" t="s">
        <v>278</v>
      </c>
      <c r="C57" s="54" t="s">
        <v>279</v>
      </c>
      <c r="D57" s="55" t="s">
        <v>219</v>
      </c>
      <c r="E57" s="54" t="s">
        <v>896</v>
      </c>
      <c r="F57" s="54" t="s">
        <v>3580</v>
      </c>
      <c r="G57" s="54" t="s">
        <v>222</v>
      </c>
      <c r="H57" s="55" t="s">
        <v>3581</v>
      </c>
      <c r="I57" s="142"/>
      <c r="J57" s="56"/>
      <c r="K57" s="142" t="s">
        <v>899</v>
      </c>
      <c r="L57" s="69"/>
      <c r="M57" s="83" t="s">
        <v>241</v>
      </c>
      <c r="N57" s="162" t="s">
        <v>876</v>
      </c>
      <c r="O57" s="143" t="s">
        <v>877</v>
      </c>
      <c r="P57" s="48"/>
      <c r="Q57" s="281" t="s">
        <v>3551</v>
      </c>
      <c r="R57" s="281" t="s">
        <v>3582</v>
      </c>
      <c r="S57" s="54" t="s">
        <v>3580</v>
      </c>
      <c r="T57" s="161" t="s">
        <v>3583</v>
      </c>
      <c r="U57" s="56" t="s">
        <v>903</v>
      </c>
      <c r="V57" s="56" t="s">
        <v>3584</v>
      </c>
      <c r="W57" s="51" t="s">
        <v>3585</v>
      </c>
      <c r="X57" s="51"/>
      <c r="Y57" s="19"/>
      <c r="AA57" s="140">
        <f>IF(OR(J57="Fail",ISBLANK(J57)),INDEX('Issue Code Table'!C:C,MATCH(N:N,'Issue Code Table'!A:A,0)),IF(M57="Critical",6,IF(M57="Significant",5,IF(M57="Moderate",3,2))))</f>
        <v>6</v>
      </c>
    </row>
    <row r="58" spans="1:27" ht="83.15" customHeight="1" x14ac:dyDescent="0.25">
      <c r="A58" s="79" t="s">
        <v>3586</v>
      </c>
      <c r="B58" s="54" t="s">
        <v>278</v>
      </c>
      <c r="C58" s="54" t="s">
        <v>279</v>
      </c>
      <c r="D58" s="55" t="s">
        <v>219</v>
      </c>
      <c r="E58" s="54" t="s">
        <v>872</v>
      </c>
      <c r="F58" s="54" t="s">
        <v>3587</v>
      </c>
      <c r="G58" s="54" t="s">
        <v>222</v>
      </c>
      <c r="H58" s="55" t="s">
        <v>3588</v>
      </c>
      <c r="I58" s="142"/>
      <c r="J58" s="56"/>
      <c r="K58" s="142" t="s">
        <v>910</v>
      </c>
      <c r="L58" s="69"/>
      <c r="M58" s="83" t="s">
        <v>241</v>
      </c>
      <c r="N58" s="162" t="s">
        <v>876</v>
      </c>
      <c r="O58" s="143" t="s">
        <v>877</v>
      </c>
      <c r="P58" s="48"/>
      <c r="Q58" s="281" t="s">
        <v>3551</v>
      </c>
      <c r="R58" s="281" t="s">
        <v>3589</v>
      </c>
      <c r="S58" s="54" t="s">
        <v>3587</v>
      </c>
      <c r="T58" s="161" t="s">
        <v>3590</v>
      </c>
      <c r="U58" s="56" t="s">
        <v>881</v>
      </c>
      <c r="V58" s="56" t="s">
        <v>3591</v>
      </c>
      <c r="W58" s="51" t="s">
        <v>3592</v>
      </c>
      <c r="X58" s="51"/>
      <c r="Y58" s="19"/>
      <c r="AA58" s="140">
        <f>IF(OR(J58="Fail",ISBLANK(J58)),INDEX('Issue Code Table'!C:C,MATCH(N:N,'Issue Code Table'!A:A,0)),IF(M58="Critical",6,IF(M58="Significant",5,IF(M58="Moderate",3,2))))</f>
        <v>6</v>
      </c>
    </row>
    <row r="59" spans="1:27" ht="83.15" customHeight="1" x14ac:dyDescent="0.25">
      <c r="A59" s="79" t="s">
        <v>3593</v>
      </c>
      <c r="B59" s="54" t="s">
        <v>347</v>
      </c>
      <c r="C59" s="54" t="s">
        <v>348</v>
      </c>
      <c r="D59" s="55" t="s">
        <v>219</v>
      </c>
      <c r="E59" s="54" t="s">
        <v>949</v>
      </c>
      <c r="F59" s="54" t="s">
        <v>955</v>
      </c>
      <c r="G59" s="54" t="s">
        <v>3594</v>
      </c>
      <c r="H59" s="55" t="s">
        <v>3595</v>
      </c>
      <c r="I59" s="142"/>
      <c r="J59" s="56"/>
      <c r="K59" s="142" t="s">
        <v>953</v>
      </c>
      <c r="L59" s="69"/>
      <c r="M59" s="143" t="s">
        <v>186</v>
      </c>
      <c r="N59" s="143" t="s">
        <v>379</v>
      </c>
      <c r="O59" s="143" t="s">
        <v>471</v>
      </c>
      <c r="P59" s="48"/>
      <c r="Q59" s="281" t="s">
        <v>3596</v>
      </c>
      <c r="R59" s="281" t="s">
        <v>3597</v>
      </c>
      <c r="S59" s="54" t="s">
        <v>955</v>
      </c>
      <c r="T59" s="161" t="s">
        <v>3598</v>
      </c>
      <c r="U59" s="56" t="s">
        <v>3273</v>
      </c>
      <c r="V59" s="56" t="s">
        <v>3599</v>
      </c>
      <c r="W59" s="51" t="s">
        <v>3600</v>
      </c>
      <c r="X59" s="51" t="s">
        <v>234</v>
      </c>
      <c r="Y59" s="19"/>
      <c r="AA59" s="140">
        <f>IF(OR(J59="Fail",ISBLANK(J59)),INDEX('Issue Code Table'!C:C,MATCH(N:N,'Issue Code Table'!A:A,0)),IF(M59="Critical",6,IF(M59="Significant",5,IF(M59="Moderate",3,2))))</f>
        <v>5</v>
      </c>
    </row>
    <row r="60" spans="1:27" ht="83.15" customHeight="1" x14ac:dyDescent="0.25">
      <c r="A60" s="79" t="s">
        <v>3601</v>
      </c>
      <c r="B60" s="54" t="s">
        <v>179</v>
      </c>
      <c r="C60" s="54" t="s">
        <v>180</v>
      </c>
      <c r="D60" s="55" t="s">
        <v>219</v>
      </c>
      <c r="E60" s="54" t="s">
        <v>934</v>
      </c>
      <c r="F60" s="54" t="s">
        <v>943</v>
      </c>
      <c r="G60" s="54" t="s">
        <v>3602</v>
      </c>
      <c r="H60" s="55" t="s">
        <v>3603</v>
      </c>
      <c r="I60" s="142"/>
      <c r="J60" s="56"/>
      <c r="K60" s="142" t="s">
        <v>938</v>
      </c>
      <c r="L60" s="69"/>
      <c r="M60" s="143" t="s">
        <v>241</v>
      </c>
      <c r="N60" s="143" t="s">
        <v>939</v>
      </c>
      <c r="O60" s="143" t="s">
        <v>940</v>
      </c>
      <c r="P60" s="48"/>
      <c r="Q60" s="281" t="s">
        <v>3596</v>
      </c>
      <c r="R60" s="281" t="s">
        <v>3604</v>
      </c>
      <c r="S60" s="54" t="s">
        <v>943</v>
      </c>
      <c r="T60" s="161" t="s">
        <v>3605</v>
      </c>
      <c r="U60" s="56" t="s">
        <v>3273</v>
      </c>
      <c r="V60" s="56" t="s">
        <v>3606</v>
      </c>
      <c r="W60" s="51" t="s">
        <v>3607</v>
      </c>
      <c r="X60" s="51"/>
      <c r="Y60" s="19"/>
      <c r="AA60" s="140">
        <f>IF(OR(J60="Fail",ISBLANK(J60)),INDEX('Issue Code Table'!C:C,MATCH(N:N,'Issue Code Table'!A:A,0)),IF(M60="Critical",6,IF(M60="Significant",5,IF(M60="Moderate",3,2))))</f>
        <v>4</v>
      </c>
    </row>
    <row r="61" spans="1:27" ht="83.15" customHeight="1" x14ac:dyDescent="0.25">
      <c r="A61" s="79" t="s">
        <v>3608</v>
      </c>
      <c r="B61" s="54" t="s">
        <v>855</v>
      </c>
      <c r="C61" s="54" t="s">
        <v>856</v>
      </c>
      <c r="D61" s="55" t="s">
        <v>219</v>
      </c>
      <c r="E61" s="54" t="s">
        <v>961</v>
      </c>
      <c r="F61" s="54" t="s">
        <v>970</v>
      </c>
      <c r="G61" s="54" t="s">
        <v>3609</v>
      </c>
      <c r="H61" s="55" t="s">
        <v>964</v>
      </c>
      <c r="I61" s="142"/>
      <c r="J61" s="56"/>
      <c r="K61" s="142" t="s">
        <v>965</v>
      </c>
      <c r="L61" s="69"/>
      <c r="M61" s="149" t="s">
        <v>284</v>
      </c>
      <c r="N61" s="143" t="s">
        <v>966</v>
      </c>
      <c r="O61" s="143" t="s">
        <v>967</v>
      </c>
      <c r="P61" s="48"/>
      <c r="Q61" s="281" t="s">
        <v>3610</v>
      </c>
      <c r="R61" s="281" t="s">
        <v>3611</v>
      </c>
      <c r="S61" s="54" t="s">
        <v>970</v>
      </c>
      <c r="T61" s="161" t="s">
        <v>3612</v>
      </c>
      <c r="U61" s="56" t="s">
        <v>3613</v>
      </c>
      <c r="V61" s="56" t="s">
        <v>3614</v>
      </c>
      <c r="W61" s="51" t="s">
        <v>3615</v>
      </c>
      <c r="X61" s="51"/>
      <c r="Y61" s="19"/>
      <c r="AA61" s="140">
        <f>IF(OR(J61="Fail",ISBLANK(J61)),INDEX('Issue Code Table'!C:C,MATCH(N:N,'Issue Code Table'!A:A,0)),IF(M61="Critical",6,IF(M61="Significant",5,IF(M61="Moderate",3,2))))</f>
        <v>4</v>
      </c>
    </row>
    <row r="62" spans="1:27" ht="83.15" customHeight="1" x14ac:dyDescent="0.25">
      <c r="A62" s="79" t="s">
        <v>3616</v>
      </c>
      <c r="B62" s="54" t="s">
        <v>989</v>
      </c>
      <c r="C62" s="54" t="s">
        <v>990</v>
      </c>
      <c r="D62" s="55" t="s">
        <v>219</v>
      </c>
      <c r="E62" s="54" t="s">
        <v>1027</v>
      </c>
      <c r="F62" s="54" t="s">
        <v>3617</v>
      </c>
      <c r="G62" s="54" t="s">
        <v>3618</v>
      </c>
      <c r="H62" s="55" t="s">
        <v>3619</v>
      </c>
      <c r="I62" s="142"/>
      <c r="J62" s="56"/>
      <c r="K62" s="142" t="s">
        <v>1031</v>
      </c>
      <c r="L62" s="69"/>
      <c r="M62" s="149" t="s">
        <v>186</v>
      </c>
      <c r="N62" s="162" t="s">
        <v>996</v>
      </c>
      <c r="O62" s="143" t="s">
        <v>997</v>
      </c>
      <c r="P62" s="48"/>
      <c r="Q62" s="281" t="s">
        <v>3620</v>
      </c>
      <c r="R62" s="281" t="s">
        <v>3621</v>
      </c>
      <c r="S62" s="54" t="s">
        <v>3617</v>
      </c>
      <c r="T62" s="161" t="s">
        <v>3622</v>
      </c>
      <c r="U62" s="56" t="s">
        <v>3623</v>
      </c>
      <c r="V62" s="56" t="s">
        <v>3624</v>
      </c>
      <c r="W62" s="51" t="s">
        <v>3625</v>
      </c>
      <c r="X62" s="51" t="s">
        <v>234</v>
      </c>
      <c r="Y62" s="19"/>
      <c r="AA62" s="140">
        <f>IF(OR(J62="Fail",ISBLANK(J62)),INDEX('Issue Code Table'!C:C,MATCH(N:N,'Issue Code Table'!A:A,0)),IF(M62="Critical",6,IF(M62="Significant",5,IF(M62="Moderate",3,2))))</f>
        <v>6</v>
      </c>
    </row>
    <row r="63" spans="1:27" ht="83.15" customHeight="1" x14ac:dyDescent="0.25">
      <c r="A63" s="79" t="s">
        <v>3626</v>
      </c>
      <c r="B63" s="54" t="s">
        <v>989</v>
      </c>
      <c r="C63" s="54" t="s">
        <v>990</v>
      </c>
      <c r="D63" s="55" t="s">
        <v>219</v>
      </c>
      <c r="E63" s="54" t="s">
        <v>1005</v>
      </c>
      <c r="F63" s="54" t="s">
        <v>3617</v>
      </c>
      <c r="G63" s="54" t="s">
        <v>3627</v>
      </c>
      <c r="H63" s="55" t="s">
        <v>3628</v>
      </c>
      <c r="I63" s="142"/>
      <c r="J63" s="56"/>
      <c r="K63" s="142" t="s">
        <v>1009</v>
      </c>
      <c r="L63" s="69"/>
      <c r="M63" s="149" t="s">
        <v>186</v>
      </c>
      <c r="N63" s="162" t="s">
        <v>996</v>
      </c>
      <c r="O63" s="143" t="s">
        <v>997</v>
      </c>
      <c r="P63" s="48"/>
      <c r="Q63" s="281" t="s">
        <v>3620</v>
      </c>
      <c r="R63" s="281" t="s">
        <v>3629</v>
      </c>
      <c r="S63" s="54" t="s">
        <v>3617</v>
      </c>
      <c r="T63" s="161" t="s">
        <v>3630</v>
      </c>
      <c r="U63" s="56" t="s">
        <v>3631</v>
      </c>
      <c r="V63" s="56" t="s">
        <v>3632</v>
      </c>
      <c r="W63" s="51" t="s">
        <v>3633</v>
      </c>
      <c r="X63" s="51" t="s">
        <v>234</v>
      </c>
      <c r="Y63" s="19"/>
      <c r="AA63" s="140">
        <f>IF(OR(J63="Fail",ISBLANK(J63)),INDEX('Issue Code Table'!C:C,MATCH(N:N,'Issue Code Table'!A:A,0)),IF(M63="Critical",6,IF(M63="Significant",5,IF(M63="Moderate",3,2))))</f>
        <v>6</v>
      </c>
    </row>
    <row r="64" spans="1:27" ht="83.15" customHeight="1" x14ac:dyDescent="0.25">
      <c r="A64" s="79" t="s">
        <v>3634</v>
      </c>
      <c r="B64" s="54" t="s">
        <v>989</v>
      </c>
      <c r="C64" s="54" t="s">
        <v>990</v>
      </c>
      <c r="D64" s="55" t="s">
        <v>219</v>
      </c>
      <c r="E64" s="54" t="s">
        <v>991</v>
      </c>
      <c r="F64" s="54" t="s">
        <v>3617</v>
      </c>
      <c r="G64" s="54" t="s">
        <v>3635</v>
      </c>
      <c r="H64" s="55" t="s">
        <v>3636</v>
      </c>
      <c r="I64" s="142"/>
      <c r="J64" s="56"/>
      <c r="K64" s="142" t="s">
        <v>995</v>
      </c>
      <c r="L64" s="69"/>
      <c r="M64" s="149" t="s">
        <v>186</v>
      </c>
      <c r="N64" s="162" t="s">
        <v>996</v>
      </c>
      <c r="O64" s="143" t="s">
        <v>997</v>
      </c>
      <c r="P64" s="48"/>
      <c r="Q64" s="281" t="s">
        <v>3620</v>
      </c>
      <c r="R64" s="281" t="s">
        <v>3637</v>
      </c>
      <c r="S64" s="54" t="s">
        <v>3617</v>
      </c>
      <c r="T64" s="161" t="s">
        <v>3638</v>
      </c>
      <c r="U64" s="56" t="s">
        <v>3639</v>
      </c>
      <c r="V64" s="56" t="s">
        <v>3640</v>
      </c>
      <c r="W64" s="51" t="s">
        <v>3641</v>
      </c>
      <c r="X64" s="51" t="s">
        <v>234</v>
      </c>
      <c r="Y64" s="19"/>
      <c r="AA64" s="140">
        <f>IF(OR(J64="Fail",ISBLANK(J64)),INDEX('Issue Code Table'!C:C,MATCH(N:N,'Issue Code Table'!A:A,0)),IF(M64="Critical",6,IF(M64="Significant",5,IF(M64="Moderate",3,2))))</f>
        <v>6</v>
      </c>
    </row>
    <row r="65" spans="1:27" ht="83.15" customHeight="1" x14ac:dyDescent="0.25">
      <c r="A65" s="79" t="s">
        <v>3642</v>
      </c>
      <c r="B65" s="54" t="s">
        <v>262</v>
      </c>
      <c r="C65" s="54" t="s">
        <v>263</v>
      </c>
      <c r="D65" s="55" t="s">
        <v>219</v>
      </c>
      <c r="E65" s="54" t="s">
        <v>1038</v>
      </c>
      <c r="F65" s="54" t="s">
        <v>1044</v>
      </c>
      <c r="G65" s="54" t="s">
        <v>3643</v>
      </c>
      <c r="H65" s="55" t="s">
        <v>3644</v>
      </c>
      <c r="I65" s="142"/>
      <c r="J65" s="56"/>
      <c r="K65" s="142" t="s">
        <v>1042</v>
      </c>
      <c r="L65" s="69"/>
      <c r="M65" s="149" t="s">
        <v>186</v>
      </c>
      <c r="N65" s="143" t="s">
        <v>925</v>
      </c>
      <c r="O65" s="143" t="s">
        <v>926</v>
      </c>
      <c r="P65" s="48"/>
      <c r="Q65" s="281" t="s">
        <v>3620</v>
      </c>
      <c r="R65" s="281" t="s">
        <v>3645</v>
      </c>
      <c r="S65" s="54" t="s">
        <v>1044</v>
      </c>
      <c r="T65" s="161" t="s">
        <v>3646</v>
      </c>
      <c r="U65" s="56" t="s">
        <v>3273</v>
      </c>
      <c r="V65" s="56" t="s">
        <v>3647</v>
      </c>
      <c r="W65" s="51" t="s">
        <v>3648</v>
      </c>
      <c r="X65" s="51" t="s">
        <v>234</v>
      </c>
      <c r="Y65" s="19"/>
      <c r="AA65" s="140">
        <f>IF(OR(J65="Fail",ISBLANK(J65)),INDEX('Issue Code Table'!C:C,MATCH(N:N,'Issue Code Table'!A:A,0)),IF(M65="Critical",6,IF(M65="Significant",5,IF(M65="Moderate",3,2))))</f>
        <v>5</v>
      </c>
    </row>
    <row r="66" spans="1:27" ht="83.15" customHeight="1" x14ac:dyDescent="0.25">
      <c r="A66" s="79" t="s">
        <v>3649</v>
      </c>
      <c r="B66" s="54" t="s">
        <v>855</v>
      </c>
      <c r="C66" s="54" t="s">
        <v>856</v>
      </c>
      <c r="D66" s="55" t="s">
        <v>219</v>
      </c>
      <c r="E66" s="54" t="s">
        <v>3650</v>
      </c>
      <c r="F66" s="54" t="s">
        <v>1022</v>
      </c>
      <c r="G66" s="54" t="s">
        <v>222</v>
      </c>
      <c r="H66" s="55" t="s">
        <v>3651</v>
      </c>
      <c r="I66" s="142"/>
      <c r="J66" s="56"/>
      <c r="K66" s="142" t="s">
        <v>3652</v>
      </c>
      <c r="L66" s="69"/>
      <c r="M66" s="149" t="s">
        <v>186</v>
      </c>
      <c r="N66" s="162" t="s">
        <v>338</v>
      </c>
      <c r="O66" s="143" t="s">
        <v>339</v>
      </c>
      <c r="P66" s="48"/>
      <c r="Q66" s="281" t="s">
        <v>3620</v>
      </c>
      <c r="R66" s="281" t="s">
        <v>3653</v>
      </c>
      <c r="S66" s="54" t="s">
        <v>1022</v>
      </c>
      <c r="T66" s="161" t="s">
        <v>3654</v>
      </c>
      <c r="U66" s="56" t="s">
        <v>3273</v>
      </c>
      <c r="V66" s="56" t="s">
        <v>3655</v>
      </c>
      <c r="W66" s="51" t="s">
        <v>3656</v>
      </c>
      <c r="X66" s="51" t="s">
        <v>234</v>
      </c>
      <c r="Y66" s="19"/>
      <c r="AA66" s="140">
        <f>IF(OR(J66="Fail",ISBLANK(J66)),INDEX('Issue Code Table'!C:C,MATCH(N:N,'Issue Code Table'!A:A,0)),IF(M66="Critical",6,IF(M66="Significant",5,IF(M66="Moderate",3,2))))</f>
        <v>5</v>
      </c>
    </row>
    <row r="67" spans="1:27" ht="83.15" customHeight="1" x14ac:dyDescent="0.25">
      <c r="A67" s="79" t="s">
        <v>3657</v>
      </c>
      <c r="B67" s="54" t="s">
        <v>278</v>
      </c>
      <c r="C67" s="54" t="s">
        <v>279</v>
      </c>
      <c r="D67" s="55" t="s">
        <v>219</v>
      </c>
      <c r="E67" s="54" t="s">
        <v>976</v>
      </c>
      <c r="F67" s="54" t="s">
        <v>3658</v>
      </c>
      <c r="G67" s="54" t="s">
        <v>3659</v>
      </c>
      <c r="H67" s="55" t="s">
        <v>3660</v>
      </c>
      <c r="I67" s="142"/>
      <c r="J67" s="56"/>
      <c r="K67" s="142" t="s">
        <v>980</v>
      </c>
      <c r="L67" s="69"/>
      <c r="M67" s="149" t="s">
        <v>186</v>
      </c>
      <c r="N67" s="151" t="s">
        <v>212</v>
      </c>
      <c r="O67" s="58" t="s">
        <v>213</v>
      </c>
      <c r="P67" s="48"/>
      <c r="Q67" s="281" t="s">
        <v>3620</v>
      </c>
      <c r="R67" s="281" t="s">
        <v>3661</v>
      </c>
      <c r="S67" s="54" t="s">
        <v>3658</v>
      </c>
      <c r="T67" s="161" t="s">
        <v>3662</v>
      </c>
      <c r="U67" s="56" t="s">
        <v>3663</v>
      </c>
      <c r="V67" s="56" t="s">
        <v>3664</v>
      </c>
      <c r="W67" s="51" t="s">
        <v>3665</v>
      </c>
      <c r="X67" s="51" t="s">
        <v>234</v>
      </c>
      <c r="Y67" s="19"/>
      <c r="AA67" s="140">
        <f>IF(OR(J67="Fail",ISBLANK(J67)),INDEX('Issue Code Table'!C:C,MATCH(N:N,'Issue Code Table'!A:A,0)),IF(M67="Critical",6,IF(M67="Significant",5,IF(M67="Moderate",3,2))))</f>
        <v>6</v>
      </c>
    </row>
    <row r="68" spans="1:27" ht="83.15" customHeight="1" x14ac:dyDescent="0.25">
      <c r="A68" s="79" t="s">
        <v>3666</v>
      </c>
      <c r="B68" s="54" t="s">
        <v>1074</v>
      </c>
      <c r="C68" s="54" t="s">
        <v>1075</v>
      </c>
      <c r="D68" s="55" t="s">
        <v>219</v>
      </c>
      <c r="E68" s="54" t="s">
        <v>1076</v>
      </c>
      <c r="F68" s="54" t="s">
        <v>3667</v>
      </c>
      <c r="G68" s="54" t="s">
        <v>3668</v>
      </c>
      <c r="H68" s="55" t="s">
        <v>3669</v>
      </c>
      <c r="I68" s="142"/>
      <c r="J68" s="56"/>
      <c r="K68" s="142" t="s">
        <v>1080</v>
      </c>
      <c r="L68" s="69"/>
      <c r="M68" s="149" t="s">
        <v>284</v>
      </c>
      <c r="N68" s="143" t="s">
        <v>862</v>
      </c>
      <c r="O68" s="143" t="s">
        <v>863</v>
      </c>
      <c r="P68" s="48"/>
      <c r="Q68" s="281" t="s">
        <v>3670</v>
      </c>
      <c r="R68" s="281" t="s">
        <v>3671</v>
      </c>
      <c r="S68" s="54" t="s">
        <v>3667</v>
      </c>
      <c r="T68" s="161" t="s">
        <v>3672</v>
      </c>
      <c r="U68" s="56" t="s">
        <v>3673</v>
      </c>
      <c r="V68" s="56" t="s">
        <v>3674</v>
      </c>
      <c r="W68" s="51" t="s">
        <v>3675</v>
      </c>
      <c r="X68" s="51"/>
      <c r="Y68" s="19"/>
      <c r="AA68" s="140">
        <f>IF(OR(J68="Fail",ISBLANK(J68)),INDEX('Issue Code Table'!C:C,MATCH(N:N,'Issue Code Table'!A:A,0)),IF(M68="Critical",6,IF(M68="Significant",5,IF(M68="Moderate",3,2))))</f>
        <v>4</v>
      </c>
    </row>
    <row r="69" spans="1:27" ht="83.15" customHeight="1" x14ac:dyDescent="0.25">
      <c r="A69" s="79" t="s">
        <v>3676</v>
      </c>
      <c r="B69" s="54" t="s">
        <v>855</v>
      </c>
      <c r="C69" s="54" t="s">
        <v>856</v>
      </c>
      <c r="D69" s="55" t="s">
        <v>219</v>
      </c>
      <c r="E69" s="54" t="s">
        <v>1129</v>
      </c>
      <c r="F69" s="54" t="s">
        <v>3677</v>
      </c>
      <c r="G69" s="54" t="s">
        <v>3678</v>
      </c>
      <c r="H69" s="55" t="s">
        <v>3679</v>
      </c>
      <c r="I69" s="142"/>
      <c r="J69" s="56"/>
      <c r="K69" s="142" t="s">
        <v>1133</v>
      </c>
      <c r="L69" s="69"/>
      <c r="M69" s="149" t="s">
        <v>284</v>
      </c>
      <c r="N69" s="143" t="s">
        <v>862</v>
      </c>
      <c r="O69" s="143" t="s">
        <v>863</v>
      </c>
      <c r="P69" s="48"/>
      <c r="Q69" s="281" t="s">
        <v>3670</v>
      </c>
      <c r="R69" s="281" t="s">
        <v>3680</v>
      </c>
      <c r="S69" s="54" t="s">
        <v>3677</v>
      </c>
      <c r="T69" s="161" t="s">
        <v>3681</v>
      </c>
      <c r="U69" s="56" t="s">
        <v>3682</v>
      </c>
      <c r="V69" s="56" t="s">
        <v>3683</v>
      </c>
      <c r="W69" s="51" t="s">
        <v>3684</v>
      </c>
      <c r="X69" s="51"/>
      <c r="Y69" s="19"/>
      <c r="AA69" s="140">
        <f>IF(OR(J69="Fail",ISBLANK(J69)),INDEX('Issue Code Table'!C:C,MATCH(N:N,'Issue Code Table'!A:A,0)),IF(M69="Critical",6,IF(M69="Significant",5,IF(M69="Moderate",3,2))))</f>
        <v>4</v>
      </c>
    </row>
    <row r="70" spans="1:27" ht="83.15" customHeight="1" x14ac:dyDescent="0.25">
      <c r="A70" s="79" t="s">
        <v>3685</v>
      </c>
      <c r="B70" s="54" t="s">
        <v>855</v>
      </c>
      <c r="C70" s="54" t="s">
        <v>856</v>
      </c>
      <c r="D70" s="55" t="s">
        <v>219</v>
      </c>
      <c r="E70" s="54" t="s">
        <v>3686</v>
      </c>
      <c r="F70" s="54" t="s">
        <v>3687</v>
      </c>
      <c r="G70" s="54" t="s">
        <v>3688</v>
      </c>
      <c r="H70" s="55" t="s">
        <v>3689</v>
      </c>
      <c r="I70" s="142"/>
      <c r="J70" s="56"/>
      <c r="K70" s="142" t="s">
        <v>3690</v>
      </c>
      <c r="L70" s="69"/>
      <c r="M70" s="143" t="s">
        <v>284</v>
      </c>
      <c r="N70" s="143" t="s">
        <v>1163</v>
      </c>
      <c r="O70" s="143" t="s">
        <v>1164</v>
      </c>
      <c r="P70" s="48"/>
      <c r="Q70" s="281" t="s">
        <v>3670</v>
      </c>
      <c r="R70" s="281" t="s">
        <v>3691</v>
      </c>
      <c r="S70" s="54" t="s">
        <v>3687</v>
      </c>
      <c r="T70" s="161" t="s">
        <v>3692</v>
      </c>
      <c r="U70" s="56" t="s">
        <v>1168</v>
      </c>
      <c r="V70" s="56" t="s">
        <v>3693</v>
      </c>
      <c r="W70" s="51" t="s">
        <v>3694</v>
      </c>
      <c r="X70" s="51"/>
      <c r="Y70" s="19"/>
      <c r="AA70" s="140">
        <f>IF(OR(J70="Fail",ISBLANK(J70)),INDEX('Issue Code Table'!C:C,MATCH(N:N,'Issue Code Table'!A:A,0)),IF(M70="Critical",6,IF(M70="Significant",5,IF(M70="Moderate",3,2))))</f>
        <v>4</v>
      </c>
    </row>
    <row r="71" spans="1:27" ht="83.15" customHeight="1" x14ac:dyDescent="0.25">
      <c r="A71" s="79" t="s">
        <v>3695</v>
      </c>
      <c r="B71" s="54" t="s">
        <v>3696</v>
      </c>
      <c r="C71" s="54" t="s">
        <v>1142</v>
      </c>
      <c r="D71" s="55" t="s">
        <v>165</v>
      </c>
      <c r="E71" s="54" t="s">
        <v>1143</v>
      </c>
      <c r="F71" s="54" t="s">
        <v>3697</v>
      </c>
      <c r="G71" s="54" t="s">
        <v>3698</v>
      </c>
      <c r="H71" s="55" t="s">
        <v>3699</v>
      </c>
      <c r="I71" s="142"/>
      <c r="J71" s="56"/>
      <c r="K71" s="142" t="s">
        <v>1147</v>
      </c>
      <c r="L71" s="69" t="s">
        <v>1148</v>
      </c>
      <c r="M71" s="279" t="s">
        <v>241</v>
      </c>
      <c r="N71" s="143" t="s">
        <v>1149</v>
      </c>
      <c r="O71" s="59" t="s">
        <v>1150</v>
      </c>
      <c r="P71" s="48"/>
      <c r="Q71" s="281" t="s">
        <v>3670</v>
      </c>
      <c r="R71" s="281" t="s">
        <v>3700</v>
      </c>
      <c r="S71" s="54" t="s">
        <v>3697</v>
      </c>
      <c r="T71" s="161" t="s">
        <v>3701</v>
      </c>
      <c r="U71" s="56" t="s">
        <v>3702</v>
      </c>
      <c r="V71" s="56" t="s">
        <v>3703</v>
      </c>
      <c r="W71" s="51" t="s">
        <v>3704</v>
      </c>
      <c r="X71" s="51"/>
      <c r="Y71" s="19"/>
      <c r="AA71" s="140" t="e">
        <f>IF(OR(J71="Fail",ISBLANK(J71)),INDEX('Issue Code Table'!C:C,MATCH(N:N,'Issue Code Table'!A:A,0)),IF(M71="Critical",6,IF(M71="Significant",5,IF(M71="Moderate",3,2))))</f>
        <v>#N/A</v>
      </c>
    </row>
    <row r="72" spans="1:27" ht="83.15" customHeight="1" x14ac:dyDescent="0.25">
      <c r="A72" s="79" t="s">
        <v>3705</v>
      </c>
      <c r="B72" s="54" t="s">
        <v>3696</v>
      </c>
      <c r="C72" s="54" t="s">
        <v>1142</v>
      </c>
      <c r="D72" s="55" t="s">
        <v>165</v>
      </c>
      <c r="E72" s="54" t="s">
        <v>3706</v>
      </c>
      <c r="F72" s="54" t="s">
        <v>3707</v>
      </c>
      <c r="G72" s="54" t="s">
        <v>3708</v>
      </c>
      <c r="H72" s="55" t="s">
        <v>3709</v>
      </c>
      <c r="I72" s="61"/>
      <c r="J72" s="164"/>
      <c r="K72" s="164" t="s">
        <v>3710</v>
      </c>
      <c r="L72" s="165"/>
      <c r="M72" s="166" t="s">
        <v>241</v>
      </c>
      <c r="N72" s="166" t="s">
        <v>1149</v>
      </c>
      <c r="O72" s="167" t="s">
        <v>1150</v>
      </c>
      <c r="P72" s="48"/>
      <c r="Q72" s="281" t="s">
        <v>3670</v>
      </c>
      <c r="R72" s="281" t="s">
        <v>3711</v>
      </c>
      <c r="S72" s="54" t="s">
        <v>3707</v>
      </c>
      <c r="T72" s="161" t="s">
        <v>3712</v>
      </c>
      <c r="U72" s="56" t="s">
        <v>3713</v>
      </c>
      <c r="V72" s="56" t="s">
        <v>3714</v>
      </c>
      <c r="W72" s="51" t="s">
        <v>3715</v>
      </c>
      <c r="X72" s="51"/>
      <c r="Y72" s="19"/>
      <c r="AA72" s="140" t="e">
        <f>IF(OR(J72="Fail",ISBLANK(J72)),INDEX('Issue Code Table'!C:C,MATCH(N:N,'Issue Code Table'!A:A,0)),IF(M72="Critical",6,IF(M72="Significant",5,IF(M72="Moderate",3,2))))</f>
        <v>#N/A</v>
      </c>
    </row>
    <row r="73" spans="1:27" ht="83.15" customHeight="1" x14ac:dyDescent="0.25">
      <c r="A73" s="79" t="s">
        <v>3716</v>
      </c>
      <c r="B73" s="54" t="s">
        <v>855</v>
      </c>
      <c r="C73" s="54" t="s">
        <v>856</v>
      </c>
      <c r="D73" s="55" t="s">
        <v>219</v>
      </c>
      <c r="E73" s="54" t="s">
        <v>3717</v>
      </c>
      <c r="F73" s="54" t="s">
        <v>1123</v>
      </c>
      <c r="G73" s="54" t="s">
        <v>3718</v>
      </c>
      <c r="H73" s="55" t="s">
        <v>3719</v>
      </c>
      <c r="I73" s="142"/>
      <c r="J73" s="56"/>
      <c r="K73" s="142" t="s">
        <v>3720</v>
      </c>
      <c r="L73" s="69" t="s">
        <v>3721</v>
      </c>
      <c r="M73" s="149" t="s">
        <v>241</v>
      </c>
      <c r="N73" s="162" t="s">
        <v>1120</v>
      </c>
      <c r="O73" s="143" t="s">
        <v>1121</v>
      </c>
      <c r="P73" s="48"/>
      <c r="Q73" s="281" t="s">
        <v>3670</v>
      </c>
      <c r="R73" s="281" t="s">
        <v>3722</v>
      </c>
      <c r="S73" s="54" t="s">
        <v>1123</v>
      </c>
      <c r="T73" s="161" t="s">
        <v>3723</v>
      </c>
      <c r="U73" s="56" t="s">
        <v>3724</v>
      </c>
      <c r="V73" s="56" t="s">
        <v>3725</v>
      </c>
      <c r="W73" s="51" t="s">
        <v>3726</v>
      </c>
      <c r="X73" s="51"/>
      <c r="Y73" s="19"/>
      <c r="AA73" s="140">
        <f>IF(OR(J73="Fail",ISBLANK(J73)),INDEX('Issue Code Table'!C:C,MATCH(N:N,'Issue Code Table'!A:A,0)),IF(M73="Critical",6,IF(M73="Significant",5,IF(M73="Moderate",3,2))))</f>
        <v>1</v>
      </c>
    </row>
    <row r="74" spans="1:27" ht="83.15" customHeight="1" x14ac:dyDescent="0.25">
      <c r="A74" s="79" t="s">
        <v>3727</v>
      </c>
      <c r="B74" s="54" t="s">
        <v>855</v>
      </c>
      <c r="C74" s="54" t="s">
        <v>856</v>
      </c>
      <c r="D74" s="55" t="s">
        <v>219</v>
      </c>
      <c r="E74" s="54" t="s">
        <v>3728</v>
      </c>
      <c r="F74" s="54" t="s">
        <v>3729</v>
      </c>
      <c r="G74" s="54" t="s">
        <v>3730</v>
      </c>
      <c r="H74" s="55" t="s">
        <v>3731</v>
      </c>
      <c r="I74" s="142"/>
      <c r="J74" s="56"/>
      <c r="K74" s="142" t="s">
        <v>3732</v>
      </c>
      <c r="L74" s="69"/>
      <c r="M74" s="149" t="s">
        <v>284</v>
      </c>
      <c r="N74" s="143" t="s">
        <v>862</v>
      </c>
      <c r="O74" s="143" t="s">
        <v>863</v>
      </c>
      <c r="P74" s="48"/>
      <c r="Q74" s="281" t="s">
        <v>3670</v>
      </c>
      <c r="R74" s="281" t="s">
        <v>3733</v>
      </c>
      <c r="S74" s="54" t="s">
        <v>3729</v>
      </c>
      <c r="T74" s="161" t="s">
        <v>3734</v>
      </c>
      <c r="U74" s="56" t="s">
        <v>3735</v>
      </c>
      <c r="V74" s="56" t="s">
        <v>3736</v>
      </c>
      <c r="W74" s="51" t="s">
        <v>3737</v>
      </c>
      <c r="X74" s="51"/>
      <c r="Y74" s="19"/>
      <c r="AA74" s="140">
        <f>IF(OR(J74="Fail",ISBLANK(J74)),INDEX('Issue Code Table'!C:C,MATCH(N:N,'Issue Code Table'!A:A,0)),IF(M74="Critical",6,IF(M74="Significant",5,IF(M74="Moderate",3,2))))</f>
        <v>4</v>
      </c>
    </row>
    <row r="75" spans="1:27" ht="83.15" customHeight="1" x14ac:dyDescent="0.25">
      <c r="A75" s="79" t="s">
        <v>3738</v>
      </c>
      <c r="B75" s="54" t="s">
        <v>989</v>
      </c>
      <c r="C75" s="54" t="s">
        <v>990</v>
      </c>
      <c r="D75" s="55" t="s">
        <v>219</v>
      </c>
      <c r="E75" s="54" t="s">
        <v>1185</v>
      </c>
      <c r="F75" s="54" t="s">
        <v>3739</v>
      </c>
      <c r="G75" s="54" t="s">
        <v>3740</v>
      </c>
      <c r="H75" s="55" t="s">
        <v>3741</v>
      </c>
      <c r="I75" s="142"/>
      <c r="J75" s="56"/>
      <c r="K75" s="142" t="s">
        <v>1189</v>
      </c>
      <c r="L75" s="69"/>
      <c r="M75" s="149" t="s">
        <v>186</v>
      </c>
      <c r="N75" s="151" t="s">
        <v>212</v>
      </c>
      <c r="O75" s="58" t="s">
        <v>213</v>
      </c>
      <c r="P75" s="48"/>
      <c r="Q75" s="281" t="s">
        <v>3742</v>
      </c>
      <c r="R75" s="281" t="s">
        <v>3743</v>
      </c>
      <c r="S75" s="54" t="s">
        <v>3739</v>
      </c>
      <c r="T75" s="161" t="s">
        <v>3744</v>
      </c>
      <c r="U75" s="56" t="s">
        <v>3745</v>
      </c>
      <c r="V75" s="56" t="s">
        <v>3746</v>
      </c>
      <c r="W75" s="51" t="s">
        <v>3747</v>
      </c>
      <c r="X75" s="51" t="s">
        <v>234</v>
      </c>
      <c r="Y75" s="19"/>
      <c r="AA75" s="140">
        <f>IF(OR(J75="Fail",ISBLANK(J75)),INDEX('Issue Code Table'!C:C,MATCH(N:N,'Issue Code Table'!A:A,0)),IF(M75="Critical",6,IF(M75="Significant",5,IF(M75="Moderate",3,2))))</f>
        <v>6</v>
      </c>
    </row>
    <row r="76" spans="1:27" ht="83.15" customHeight="1" x14ac:dyDescent="0.25">
      <c r="A76" s="79" t="s">
        <v>3748</v>
      </c>
      <c r="B76" s="54" t="s">
        <v>989</v>
      </c>
      <c r="C76" s="54" t="s">
        <v>990</v>
      </c>
      <c r="D76" s="55" t="s">
        <v>219</v>
      </c>
      <c r="E76" s="54" t="s">
        <v>1197</v>
      </c>
      <c r="F76" s="54" t="s">
        <v>3739</v>
      </c>
      <c r="G76" s="54" t="s">
        <v>3749</v>
      </c>
      <c r="H76" s="55" t="s">
        <v>3750</v>
      </c>
      <c r="I76" s="142"/>
      <c r="J76" s="56"/>
      <c r="K76" s="142" t="s">
        <v>1201</v>
      </c>
      <c r="L76" s="69"/>
      <c r="M76" s="149" t="s">
        <v>186</v>
      </c>
      <c r="N76" s="151" t="s">
        <v>212</v>
      </c>
      <c r="O76" s="58" t="s">
        <v>213</v>
      </c>
      <c r="P76" s="48"/>
      <c r="Q76" s="281" t="s">
        <v>3742</v>
      </c>
      <c r="R76" s="281" t="s">
        <v>3751</v>
      </c>
      <c r="S76" s="54" t="s">
        <v>3739</v>
      </c>
      <c r="T76" s="161" t="s">
        <v>3752</v>
      </c>
      <c r="U76" s="56" t="s">
        <v>3753</v>
      </c>
      <c r="V76" s="56" t="s">
        <v>3754</v>
      </c>
      <c r="W76" s="51" t="s">
        <v>3755</v>
      </c>
      <c r="X76" s="51" t="s">
        <v>234</v>
      </c>
      <c r="Y76" s="19"/>
      <c r="AA76" s="140">
        <f>IF(OR(J76="Fail",ISBLANK(J76)),INDEX('Issue Code Table'!C:C,MATCH(N:N,'Issue Code Table'!A:A,0)),IF(M76="Critical",6,IF(M76="Significant",5,IF(M76="Moderate",3,2))))</f>
        <v>6</v>
      </c>
    </row>
    <row r="77" spans="1:27" ht="83.15" customHeight="1" x14ac:dyDescent="0.25">
      <c r="A77" s="79" t="s">
        <v>3756</v>
      </c>
      <c r="B77" s="54" t="s">
        <v>989</v>
      </c>
      <c r="C77" s="54" t="s">
        <v>990</v>
      </c>
      <c r="D77" s="55" t="s">
        <v>219</v>
      </c>
      <c r="E77" s="54" t="s">
        <v>1172</v>
      </c>
      <c r="F77" s="54" t="s">
        <v>3757</v>
      </c>
      <c r="G77" s="54" t="s">
        <v>3758</v>
      </c>
      <c r="H77" s="55" t="s">
        <v>3759</v>
      </c>
      <c r="I77" s="142"/>
      <c r="J77" s="56"/>
      <c r="K77" s="142" t="s">
        <v>1176</v>
      </c>
      <c r="L77" s="69"/>
      <c r="M77" s="149" t="s">
        <v>186</v>
      </c>
      <c r="N77" s="162" t="s">
        <v>996</v>
      </c>
      <c r="O77" s="143" t="s">
        <v>997</v>
      </c>
      <c r="P77" s="48"/>
      <c r="Q77" s="281" t="s">
        <v>3742</v>
      </c>
      <c r="R77" s="281" t="s">
        <v>3760</v>
      </c>
      <c r="S77" s="54" t="s">
        <v>3757</v>
      </c>
      <c r="T77" s="161" t="s">
        <v>3761</v>
      </c>
      <c r="U77" s="56" t="s">
        <v>3762</v>
      </c>
      <c r="V77" s="56" t="s">
        <v>3763</v>
      </c>
      <c r="W77" s="51" t="s">
        <v>3764</v>
      </c>
      <c r="X77" s="51" t="s">
        <v>234</v>
      </c>
      <c r="Y77" s="19"/>
      <c r="AA77" s="140">
        <f>IF(OR(J77="Fail",ISBLANK(J77)),INDEX('Issue Code Table'!C:C,MATCH(N:N,'Issue Code Table'!A:A,0)),IF(M77="Critical",6,IF(M77="Significant",5,IF(M77="Moderate",3,2))))</f>
        <v>6</v>
      </c>
    </row>
    <row r="78" spans="1:27" ht="83.15" customHeight="1" x14ac:dyDescent="0.25">
      <c r="A78" s="79" t="s">
        <v>3765</v>
      </c>
      <c r="B78" s="54" t="s">
        <v>1221</v>
      </c>
      <c r="C78" s="152" t="s">
        <v>1222</v>
      </c>
      <c r="D78" s="55" t="s">
        <v>219</v>
      </c>
      <c r="E78" s="54" t="s">
        <v>3766</v>
      </c>
      <c r="F78" s="54" t="s">
        <v>1232</v>
      </c>
      <c r="G78" s="54" t="s">
        <v>3767</v>
      </c>
      <c r="H78" s="55" t="s">
        <v>1226</v>
      </c>
      <c r="I78" s="142"/>
      <c r="J78" s="56"/>
      <c r="K78" s="142" t="s">
        <v>3768</v>
      </c>
      <c r="L78" s="69" t="s">
        <v>1228</v>
      </c>
      <c r="M78" s="149" t="s">
        <v>284</v>
      </c>
      <c r="N78" s="143" t="s">
        <v>1229</v>
      </c>
      <c r="O78" s="143" t="s">
        <v>1230</v>
      </c>
      <c r="P78" s="48"/>
      <c r="Q78" s="281" t="s">
        <v>3769</v>
      </c>
      <c r="R78" s="281" t="s">
        <v>3770</v>
      </c>
      <c r="S78" s="54" t="s">
        <v>1232</v>
      </c>
      <c r="T78" s="161" t="s">
        <v>3771</v>
      </c>
      <c r="U78" s="56" t="s">
        <v>1234</v>
      </c>
      <c r="V78" s="56" t="s">
        <v>3772</v>
      </c>
      <c r="W78" s="51" t="s">
        <v>3773</v>
      </c>
      <c r="X78" s="51"/>
      <c r="Y78" s="19"/>
      <c r="AA78" s="140">
        <f>IF(OR(J78="Fail",ISBLANK(J78)),INDEX('Issue Code Table'!C:C,MATCH(N:N,'Issue Code Table'!A:A,0)),IF(M78="Critical",6,IF(M78="Significant",5,IF(M78="Moderate",3,2))))</f>
        <v>4</v>
      </c>
    </row>
    <row r="79" spans="1:27" ht="83.15" customHeight="1" x14ac:dyDescent="0.25">
      <c r="A79" s="79" t="s">
        <v>3774</v>
      </c>
      <c r="B79" s="54" t="s">
        <v>278</v>
      </c>
      <c r="C79" s="54" t="s">
        <v>279</v>
      </c>
      <c r="D79" s="55" t="s">
        <v>219</v>
      </c>
      <c r="E79" s="54" t="s">
        <v>1260</v>
      </c>
      <c r="F79" s="54" t="s">
        <v>3739</v>
      </c>
      <c r="G79" s="54" t="s">
        <v>3775</v>
      </c>
      <c r="H79" s="55" t="s">
        <v>3776</v>
      </c>
      <c r="I79" s="142"/>
      <c r="J79" s="56"/>
      <c r="K79" s="142" t="s">
        <v>1264</v>
      </c>
      <c r="L79" s="69"/>
      <c r="M79" s="149" t="s">
        <v>186</v>
      </c>
      <c r="N79" s="151" t="s">
        <v>212</v>
      </c>
      <c r="O79" s="58" t="s">
        <v>213</v>
      </c>
      <c r="P79" s="48"/>
      <c r="Q79" s="281" t="s">
        <v>3769</v>
      </c>
      <c r="R79" s="281" t="s">
        <v>3777</v>
      </c>
      <c r="S79" s="54" t="s">
        <v>3739</v>
      </c>
      <c r="T79" s="161" t="s">
        <v>3778</v>
      </c>
      <c r="U79" s="56" t="s">
        <v>3779</v>
      </c>
      <c r="V79" s="56" t="s">
        <v>3780</v>
      </c>
      <c r="W79" s="51" t="s">
        <v>3781</v>
      </c>
      <c r="X79" s="51" t="s">
        <v>234</v>
      </c>
      <c r="Y79" s="19"/>
      <c r="AA79" s="140">
        <f>IF(OR(J79="Fail",ISBLANK(J79)),INDEX('Issue Code Table'!C:C,MATCH(N:N,'Issue Code Table'!A:A,0)),IF(M79="Critical",6,IF(M79="Significant",5,IF(M79="Moderate",3,2))))</f>
        <v>6</v>
      </c>
    </row>
    <row r="80" spans="1:27" ht="83.15" customHeight="1" x14ac:dyDescent="0.25">
      <c r="A80" s="79" t="s">
        <v>3782</v>
      </c>
      <c r="B80" s="54" t="s">
        <v>855</v>
      </c>
      <c r="C80" s="54" t="s">
        <v>856</v>
      </c>
      <c r="D80" s="55" t="s">
        <v>219</v>
      </c>
      <c r="E80" s="54" t="s">
        <v>1238</v>
      </c>
      <c r="F80" s="54" t="s">
        <v>3739</v>
      </c>
      <c r="G80" s="54" t="s">
        <v>3783</v>
      </c>
      <c r="H80" s="55" t="s">
        <v>3784</v>
      </c>
      <c r="I80" s="142"/>
      <c r="J80" s="56"/>
      <c r="K80" s="142" t="s">
        <v>1242</v>
      </c>
      <c r="L80" s="69"/>
      <c r="M80" s="149" t="s">
        <v>186</v>
      </c>
      <c r="N80" s="151" t="s">
        <v>212</v>
      </c>
      <c r="O80" s="58" t="s">
        <v>213</v>
      </c>
      <c r="P80" s="48"/>
      <c r="Q80" s="281" t="s">
        <v>3769</v>
      </c>
      <c r="R80" s="281" t="s">
        <v>3785</v>
      </c>
      <c r="S80" s="54" t="s">
        <v>3739</v>
      </c>
      <c r="T80" s="161" t="s">
        <v>3786</v>
      </c>
      <c r="U80" s="56" t="s">
        <v>3787</v>
      </c>
      <c r="V80" s="56" t="s">
        <v>3788</v>
      </c>
      <c r="W80" s="51" t="s">
        <v>3789</v>
      </c>
      <c r="X80" s="51" t="s">
        <v>234</v>
      </c>
      <c r="Y80" s="19"/>
      <c r="AA80" s="140">
        <f>IF(OR(J80="Fail",ISBLANK(J80)),INDEX('Issue Code Table'!C:C,MATCH(N:N,'Issue Code Table'!A:A,0)),IF(M80="Critical",6,IF(M80="Significant",5,IF(M80="Moderate",3,2))))</f>
        <v>6</v>
      </c>
    </row>
    <row r="81" spans="1:27" ht="83.15" customHeight="1" x14ac:dyDescent="0.25">
      <c r="A81" s="79" t="s">
        <v>3790</v>
      </c>
      <c r="B81" s="54" t="s">
        <v>855</v>
      </c>
      <c r="C81" s="54" t="s">
        <v>856</v>
      </c>
      <c r="D81" s="55" t="s">
        <v>219</v>
      </c>
      <c r="E81" s="54" t="s">
        <v>1208</v>
      </c>
      <c r="F81" s="54" t="s">
        <v>1215</v>
      </c>
      <c r="G81" s="54" t="s">
        <v>3791</v>
      </c>
      <c r="H81" s="55" t="s">
        <v>3792</v>
      </c>
      <c r="I81" s="142"/>
      <c r="J81" s="56"/>
      <c r="K81" s="142" t="s">
        <v>1212</v>
      </c>
      <c r="L81" s="69"/>
      <c r="M81" s="149" t="s">
        <v>284</v>
      </c>
      <c r="N81" s="143" t="s">
        <v>862</v>
      </c>
      <c r="O81" s="143" t="s">
        <v>863</v>
      </c>
      <c r="P81" s="48"/>
      <c r="Q81" s="281" t="s">
        <v>3769</v>
      </c>
      <c r="R81" s="281" t="s">
        <v>3793</v>
      </c>
      <c r="S81" s="54" t="s">
        <v>1215</v>
      </c>
      <c r="T81" s="161" t="s">
        <v>3794</v>
      </c>
      <c r="U81" s="56" t="s">
        <v>3795</v>
      </c>
      <c r="V81" s="56" t="s">
        <v>3796</v>
      </c>
      <c r="W81" s="51" t="s">
        <v>3797</v>
      </c>
      <c r="X81" s="51"/>
      <c r="Y81" s="19"/>
      <c r="AA81" s="140">
        <f>IF(OR(J81="Fail",ISBLANK(J81)),INDEX('Issue Code Table'!C:C,MATCH(N:N,'Issue Code Table'!A:A,0)),IF(M81="Critical",6,IF(M81="Significant",5,IF(M81="Moderate",3,2))))</f>
        <v>4</v>
      </c>
    </row>
    <row r="82" spans="1:27" ht="83.15" customHeight="1" x14ac:dyDescent="0.25">
      <c r="A82" s="79" t="s">
        <v>3798</v>
      </c>
      <c r="B82" s="54" t="s">
        <v>262</v>
      </c>
      <c r="C82" s="54" t="s">
        <v>263</v>
      </c>
      <c r="D82" s="55" t="s">
        <v>219</v>
      </c>
      <c r="E82" s="54" t="s">
        <v>3799</v>
      </c>
      <c r="F82" s="54" t="s">
        <v>1254</v>
      </c>
      <c r="G82" s="54" t="s">
        <v>3800</v>
      </c>
      <c r="H82" s="55" t="s">
        <v>1251</v>
      </c>
      <c r="I82" s="142"/>
      <c r="J82" s="56"/>
      <c r="K82" s="142" t="s">
        <v>1252</v>
      </c>
      <c r="L82" s="69"/>
      <c r="M82" s="149" t="s">
        <v>186</v>
      </c>
      <c r="N82" s="143" t="s">
        <v>925</v>
      </c>
      <c r="O82" s="143" t="s">
        <v>926</v>
      </c>
      <c r="P82" s="48"/>
      <c r="Q82" s="281" t="s">
        <v>3769</v>
      </c>
      <c r="R82" s="281" t="s">
        <v>3801</v>
      </c>
      <c r="S82" s="54" t="s">
        <v>1254</v>
      </c>
      <c r="T82" s="161" t="s">
        <v>3802</v>
      </c>
      <c r="U82" s="56" t="s">
        <v>3803</v>
      </c>
      <c r="V82" s="56" t="s">
        <v>3804</v>
      </c>
      <c r="W82" s="51" t="s">
        <v>3805</v>
      </c>
      <c r="X82" s="51" t="s">
        <v>234</v>
      </c>
      <c r="Y82" s="19"/>
      <c r="AA82" s="140">
        <f>IF(OR(J82="Fail",ISBLANK(J82)),INDEX('Issue Code Table'!C:C,MATCH(N:N,'Issue Code Table'!A:A,0)),IF(M82="Critical",6,IF(M82="Significant",5,IF(M82="Moderate",3,2))))</f>
        <v>5</v>
      </c>
    </row>
    <row r="83" spans="1:27" ht="83.15" customHeight="1" x14ac:dyDescent="0.25">
      <c r="A83" s="79" t="s">
        <v>3806</v>
      </c>
      <c r="B83" s="54" t="s">
        <v>855</v>
      </c>
      <c r="C83" s="54" t="s">
        <v>856</v>
      </c>
      <c r="D83" s="55" t="s">
        <v>219</v>
      </c>
      <c r="E83" s="54" t="s">
        <v>1375</v>
      </c>
      <c r="F83" s="54" t="s">
        <v>1380</v>
      </c>
      <c r="G83" s="54" t="s">
        <v>222</v>
      </c>
      <c r="H83" s="55" t="s">
        <v>3807</v>
      </c>
      <c r="I83" s="142"/>
      <c r="J83" s="56"/>
      <c r="K83" s="142" t="s">
        <v>1378</v>
      </c>
      <c r="L83" s="69"/>
      <c r="M83" s="143" t="s">
        <v>186</v>
      </c>
      <c r="N83" s="143" t="s">
        <v>925</v>
      </c>
      <c r="O83" s="143" t="s">
        <v>926</v>
      </c>
      <c r="P83" s="48"/>
      <c r="Q83" s="281" t="s">
        <v>3808</v>
      </c>
      <c r="R83" s="281" t="s">
        <v>3809</v>
      </c>
      <c r="S83" s="54" t="s">
        <v>1380</v>
      </c>
      <c r="T83" s="161" t="s">
        <v>3810</v>
      </c>
      <c r="U83" s="56" t="s">
        <v>3273</v>
      </c>
      <c r="V83" s="56" t="s">
        <v>3811</v>
      </c>
      <c r="W83" s="51" t="s">
        <v>3812</v>
      </c>
      <c r="X83" s="51" t="s">
        <v>234</v>
      </c>
      <c r="Y83" s="19"/>
      <c r="AA83" s="140">
        <f>IF(OR(J83="Fail",ISBLANK(J83)),INDEX('Issue Code Table'!C:C,MATCH(N:N,'Issue Code Table'!A:A,0)),IF(M83="Critical",6,IF(M83="Significant",5,IF(M83="Moderate",3,2))))</f>
        <v>5</v>
      </c>
    </row>
    <row r="84" spans="1:27" ht="83.15" customHeight="1" x14ac:dyDescent="0.25">
      <c r="A84" s="79" t="s">
        <v>3813</v>
      </c>
      <c r="B84" s="54" t="s">
        <v>855</v>
      </c>
      <c r="C84" s="54" t="s">
        <v>856</v>
      </c>
      <c r="D84" s="55" t="s">
        <v>219</v>
      </c>
      <c r="E84" s="54" t="s">
        <v>1447</v>
      </c>
      <c r="F84" s="54" t="s">
        <v>3814</v>
      </c>
      <c r="G84" s="54" t="s">
        <v>3815</v>
      </c>
      <c r="H84" s="55" t="s">
        <v>3816</v>
      </c>
      <c r="I84" s="142"/>
      <c r="J84" s="56"/>
      <c r="K84" s="142" t="s">
        <v>1451</v>
      </c>
      <c r="L84" s="69"/>
      <c r="M84" s="149" t="s">
        <v>186</v>
      </c>
      <c r="N84" s="143" t="s">
        <v>925</v>
      </c>
      <c r="O84" s="143" t="s">
        <v>926</v>
      </c>
      <c r="P84" s="48"/>
      <c r="Q84" s="281" t="s">
        <v>3808</v>
      </c>
      <c r="R84" s="281" t="s">
        <v>3817</v>
      </c>
      <c r="S84" s="54" t="s">
        <v>3814</v>
      </c>
      <c r="T84" s="161" t="s">
        <v>3818</v>
      </c>
      <c r="U84" s="56" t="s">
        <v>3819</v>
      </c>
      <c r="V84" s="56" t="s">
        <v>3820</v>
      </c>
      <c r="W84" s="51" t="s">
        <v>3821</v>
      </c>
      <c r="X84" s="51" t="s">
        <v>234</v>
      </c>
      <c r="Y84" s="19"/>
      <c r="AA84" s="140">
        <f>IF(OR(J84="Fail",ISBLANK(J84)),INDEX('Issue Code Table'!C:C,MATCH(N:N,'Issue Code Table'!A:A,0)),IF(M84="Critical",6,IF(M84="Significant",5,IF(M84="Moderate",3,2))))</f>
        <v>5</v>
      </c>
    </row>
    <row r="85" spans="1:27" ht="83.15" customHeight="1" x14ac:dyDescent="0.25">
      <c r="A85" s="79" t="s">
        <v>3822</v>
      </c>
      <c r="B85" s="54" t="s">
        <v>855</v>
      </c>
      <c r="C85" s="54" t="s">
        <v>856</v>
      </c>
      <c r="D85" s="55" t="s">
        <v>219</v>
      </c>
      <c r="E85" s="54" t="s">
        <v>1386</v>
      </c>
      <c r="F85" s="54" t="s">
        <v>3823</v>
      </c>
      <c r="G85" s="54" t="s">
        <v>3824</v>
      </c>
      <c r="H85" s="55" t="s">
        <v>3825</v>
      </c>
      <c r="I85" s="142"/>
      <c r="J85" s="56"/>
      <c r="K85" s="142" t="s">
        <v>1390</v>
      </c>
      <c r="L85" s="69"/>
      <c r="M85" s="149" t="s">
        <v>186</v>
      </c>
      <c r="N85" s="143" t="s">
        <v>925</v>
      </c>
      <c r="O85" s="143" t="s">
        <v>926</v>
      </c>
      <c r="P85" s="48"/>
      <c r="Q85" s="281" t="s">
        <v>3808</v>
      </c>
      <c r="R85" s="281" t="s">
        <v>3826</v>
      </c>
      <c r="S85" s="54" t="s">
        <v>3823</v>
      </c>
      <c r="T85" s="161" t="s">
        <v>3827</v>
      </c>
      <c r="U85" s="56" t="s">
        <v>3828</v>
      </c>
      <c r="V85" s="56" t="s">
        <v>3829</v>
      </c>
      <c r="W85" s="51" t="s">
        <v>3830</v>
      </c>
      <c r="X85" s="51" t="s">
        <v>234</v>
      </c>
      <c r="Y85" s="19"/>
      <c r="AA85" s="140">
        <f>IF(OR(J85="Fail",ISBLANK(J85)),INDEX('Issue Code Table'!C:C,MATCH(N:N,'Issue Code Table'!A:A,0)),IF(M85="Critical",6,IF(M85="Significant",5,IF(M85="Moderate",3,2))))</f>
        <v>5</v>
      </c>
    </row>
    <row r="86" spans="1:27" ht="83.15" customHeight="1" x14ac:dyDescent="0.25">
      <c r="A86" s="79" t="s">
        <v>3831</v>
      </c>
      <c r="B86" s="54" t="s">
        <v>3832</v>
      </c>
      <c r="C86" s="54" t="s">
        <v>3833</v>
      </c>
      <c r="D86" s="55" t="s">
        <v>219</v>
      </c>
      <c r="E86" s="54" t="s">
        <v>3834</v>
      </c>
      <c r="F86" s="54" t="s">
        <v>3835</v>
      </c>
      <c r="G86" s="54" t="s">
        <v>3836</v>
      </c>
      <c r="H86" s="55" t="s">
        <v>3837</v>
      </c>
      <c r="I86" s="168"/>
      <c r="J86" s="59"/>
      <c r="K86" s="56" t="s">
        <v>3838</v>
      </c>
      <c r="L86" s="169"/>
      <c r="M86" s="57" t="s">
        <v>186</v>
      </c>
      <c r="N86" s="151" t="s">
        <v>1093</v>
      </c>
      <c r="O86" s="170" t="s">
        <v>1094</v>
      </c>
      <c r="P86" s="48"/>
      <c r="Q86" s="281" t="s">
        <v>3808</v>
      </c>
      <c r="R86" s="281" t="s">
        <v>3839</v>
      </c>
      <c r="S86" s="54" t="s">
        <v>3835</v>
      </c>
      <c r="T86" s="161" t="s">
        <v>3840</v>
      </c>
      <c r="U86" s="56" t="s">
        <v>3841</v>
      </c>
      <c r="V86" s="56" t="s">
        <v>3842</v>
      </c>
      <c r="W86" s="51" t="s">
        <v>3843</v>
      </c>
      <c r="X86" s="51" t="s">
        <v>234</v>
      </c>
      <c r="Y86" s="19"/>
      <c r="AA86" s="140">
        <f>IF(OR(J86="Fail",ISBLANK(J86)),INDEX('Issue Code Table'!C:C,MATCH(N:N,'Issue Code Table'!A:A,0)),IF(M86="Critical",6,IF(M86="Significant",5,IF(M86="Moderate",3,2))))</f>
        <v>5</v>
      </c>
    </row>
    <row r="87" spans="1:27" ht="81.75" customHeight="1" x14ac:dyDescent="0.25">
      <c r="A87" s="79" t="s">
        <v>3844</v>
      </c>
      <c r="B87" s="54" t="s">
        <v>855</v>
      </c>
      <c r="C87" s="54" t="s">
        <v>856</v>
      </c>
      <c r="D87" s="55" t="s">
        <v>219</v>
      </c>
      <c r="E87" s="54" t="s">
        <v>1361</v>
      </c>
      <c r="F87" s="54" t="s">
        <v>1370</v>
      </c>
      <c r="G87" s="54" t="s">
        <v>3845</v>
      </c>
      <c r="H87" s="55" t="s">
        <v>3846</v>
      </c>
      <c r="I87" s="142"/>
      <c r="J87" s="56"/>
      <c r="K87" s="142" t="s">
        <v>1365</v>
      </c>
      <c r="L87" s="69"/>
      <c r="M87" s="149" t="s">
        <v>186</v>
      </c>
      <c r="N87" s="162" t="s">
        <v>1366</v>
      </c>
      <c r="O87" s="143" t="s">
        <v>1367</v>
      </c>
      <c r="P87" s="48"/>
      <c r="Q87" s="163" t="s">
        <v>3808</v>
      </c>
      <c r="R87" s="163" t="s">
        <v>3847</v>
      </c>
      <c r="S87" s="54" t="s">
        <v>1370</v>
      </c>
      <c r="T87" s="161" t="s">
        <v>3848</v>
      </c>
      <c r="U87" s="56" t="s">
        <v>3273</v>
      </c>
      <c r="V87" s="56" t="s">
        <v>3849</v>
      </c>
      <c r="W87" s="51" t="s">
        <v>3850</v>
      </c>
      <c r="X87" s="51" t="s">
        <v>234</v>
      </c>
      <c r="Y87" s="19"/>
      <c r="AA87" s="140">
        <f>IF(OR(J87="Fail",ISBLANK(J87)),INDEX('Issue Code Table'!C:C,MATCH(N:N,'Issue Code Table'!A:A,0)),IF(M87="Critical",6,IF(M87="Significant",5,IF(M87="Moderate",3,2))))</f>
        <v>5</v>
      </c>
    </row>
    <row r="88" spans="1:27" ht="83.15" customHeight="1" x14ac:dyDescent="0.25">
      <c r="A88" s="79" t="s">
        <v>3851</v>
      </c>
      <c r="B88" s="54" t="s">
        <v>855</v>
      </c>
      <c r="C88" s="54" t="s">
        <v>856</v>
      </c>
      <c r="D88" s="55" t="s">
        <v>219</v>
      </c>
      <c r="E88" s="54" t="s">
        <v>3852</v>
      </c>
      <c r="F88" s="54" t="s">
        <v>3853</v>
      </c>
      <c r="G88" s="54" t="s">
        <v>3854</v>
      </c>
      <c r="H88" s="55" t="s">
        <v>3855</v>
      </c>
      <c r="I88" s="142"/>
      <c r="J88" s="56"/>
      <c r="K88" s="142" t="s">
        <v>3856</v>
      </c>
      <c r="L88" s="69"/>
      <c r="M88" s="149" t="s">
        <v>186</v>
      </c>
      <c r="N88" s="143" t="s">
        <v>925</v>
      </c>
      <c r="O88" s="143" t="s">
        <v>926</v>
      </c>
      <c r="P88" s="48"/>
      <c r="Q88" s="163" t="s">
        <v>3808</v>
      </c>
      <c r="R88" s="163" t="s">
        <v>3857</v>
      </c>
      <c r="S88" s="54" t="s">
        <v>3853</v>
      </c>
      <c r="T88" s="161" t="s">
        <v>3858</v>
      </c>
      <c r="U88" s="56" t="s">
        <v>3859</v>
      </c>
      <c r="V88" s="56" t="s">
        <v>3860</v>
      </c>
      <c r="W88" s="51" t="s">
        <v>3861</v>
      </c>
      <c r="X88" s="51" t="s">
        <v>234</v>
      </c>
      <c r="Y88" s="19"/>
      <c r="AA88" s="140">
        <f>IF(OR(J88="Fail",ISBLANK(J88)),INDEX('Issue Code Table'!C:C,MATCH(N:N,'Issue Code Table'!A:A,0)),IF(M88="Critical",6,IF(M88="Significant",5,IF(M88="Moderate",3,2))))</f>
        <v>5</v>
      </c>
    </row>
    <row r="89" spans="1:27" ht="102.75" customHeight="1" x14ac:dyDescent="0.25">
      <c r="A89" s="79" t="s">
        <v>3862</v>
      </c>
      <c r="B89" s="54" t="s">
        <v>855</v>
      </c>
      <c r="C89" s="54" t="s">
        <v>856</v>
      </c>
      <c r="D89" s="55" t="s">
        <v>219</v>
      </c>
      <c r="E89" s="54" t="s">
        <v>3863</v>
      </c>
      <c r="F89" s="54" t="s">
        <v>1465</v>
      </c>
      <c r="G89" s="54" t="s">
        <v>3864</v>
      </c>
      <c r="H89" s="55" t="s">
        <v>3865</v>
      </c>
      <c r="I89" s="142"/>
      <c r="J89" s="56"/>
      <c r="K89" s="142" t="s">
        <v>1463</v>
      </c>
      <c r="L89" s="69"/>
      <c r="M89" s="149" t="s">
        <v>186</v>
      </c>
      <c r="N89" s="143" t="s">
        <v>925</v>
      </c>
      <c r="O89" s="143" t="s">
        <v>926</v>
      </c>
      <c r="P89" s="48"/>
      <c r="Q89" s="163" t="s">
        <v>3808</v>
      </c>
      <c r="R89" s="163" t="s">
        <v>3866</v>
      </c>
      <c r="S89" s="54" t="s">
        <v>1465</v>
      </c>
      <c r="T89" s="161" t="s">
        <v>3867</v>
      </c>
      <c r="U89" s="56" t="s">
        <v>3868</v>
      </c>
      <c r="V89" s="56" t="s">
        <v>3869</v>
      </c>
      <c r="W89" s="51" t="s">
        <v>3870</v>
      </c>
      <c r="X89" s="51" t="s">
        <v>234</v>
      </c>
      <c r="Y89" s="19"/>
      <c r="AA89" s="140">
        <f>IF(OR(J89="Fail",ISBLANK(J89)),INDEX('Issue Code Table'!C:C,MATCH(N:N,'Issue Code Table'!A:A,0)),IF(M89="Critical",6,IF(M89="Significant",5,IF(M89="Moderate",3,2))))</f>
        <v>5</v>
      </c>
    </row>
    <row r="90" spans="1:27" ht="83.15" customHeight="1" x14ac:dyDescent="0.25">
      <c r="A90" s="79" t="s">
        <v>3871</v>
      </c>
      <c r="B90" s="54" t="s">
        <v>855</v>
      </c>
      <c r="C90" s="54" t="s">
        <v>856</v>
      </c>
      <c r="D90" s="55" t="s">
        <v>219</v>
      </c>
      <c r="E90" s="54" t="s">
        <v>1423</v>
      </c>
      <c r="F90" s="54" t="s">
        <v>1429</v>
      </c>
      <c r="G90" s="54" t="s">
        <v>3872</v>
      </c>
      <c r="H90" s="55" t="s">
        <v>3873</v>
      </c>
      <c r="I90" s="142"/>
      <c r="J90" s="56"/>
      <c r="K90" s="142" t="s">
        <v>1427</v>
      </c>
      <c r="L90" s="69"/>
      <c r="M90" s="149" t="s">
        <v>186</v>
      </c>
      <c r="N90" s="143" t="s">
        <v>925</v>
      </c>
      <c r="O90" s="143" t="s">
        <v>926</v>
      </c>
      <c r="P90" s="48"/>
      <c r="Q90" s="281" t="s">
        <v>3808</v>
      </c>
      <c r="R90" s="281" t="s">
        <v>3874</v>
      </c>
      <c r="S90" s="54" t="s">
        <v>1429</v>
      </c>
      <c r="T90" s="161" t="s">
        <v>3875</v>
      </c>
      <c r="U90" s="56" t="s">
        <v>3868</v>
      </c>
      <c r="V90" s="56" t="s">
        <v>3876</v>
      </c>
      <c r="W90" s="51" t="s">
        <v>3877</v>
      </c>
      <c r="X90" s="51" t="s">
        <v>234</v>
      </c>
      <c r="Y90" s="19"/>
      <c r="AA90" s="140">
        <f>IF(OR(J90="Fail",ISBLANK(J90)),INDEX('Issue Code Table'!C:C,MATCH(N:N,'Issue Code Table'!A:A,0)),IF(M90="Critical",6,IF(M90="Significant",5,IF(M90="Moderate",3,2))))</f>
        <v>5</v>
      </c>
    </row>
    <row r="91" spans="1:27" ht="83.15" customHeight="1" x14ac:dyDescent="0.25">
      <c r="A91" s="79" t="s">
        <v>3878</v>
      </c>
      <c r="B91" s="54" t="s">
        <v>855</v>
      </c>
      <c r="C91" s="54" t="s">
        <v>856</v>
      </c>
      <c r="D91" s="55" t="s">
        <v>219</v>
      </c>
      <c r="E91" s="54" t="s">
        <v>1398</v>
      </c>
      <c r="F91" s="54" t="s">
        <v>1404</v>
      </c>
      <c r="G91" s="54" t="s">
        <v>3879</v>
      </c>
      <c r="H91" s="55" t="s">
        <v>3880</v>
      </c>
      <c r="I91" s="142"/>
      <c r="J91" s="56"/>
      <c r="K91" s="142" t="s">
        <v>1402</v>
      </c>
      <c r="L91" s="69"/>
      <c r="M91" s="149" t="s">
        <v>186</v>
      </c>
      <c r="N91" s="154" t="s">
        <v>925</v>
      </c>
      <c r="O91" s="154" t="s">
        <v>926</v>
      </c>
      <c r="P91" s="48"/>
      <c r="Q91" s="281" t="s">
        <v>3808</v>
      </c>
      <c r="R91" s="281" t="s">
        <v>3881</v>
      </c>
      <c r="S91" s="54" t="s">
        <v>1404</v>
      </c>
      <c r="T91" s="161" t="s">
        <v>3882</v>
      </c>
      <c r="U91" s="56" t="s">
        <v>3883</v>
      </c>
      <c r="V91" s="56" t="s">
        <v>3884</v>
      </c>
      <c r="W91" s="51" t="s">
        <v>3885</v>
      </c>
      <c r="X91" s="51" t="s">
        <v>234</v>
      </c>
      <c r="Y91" s="19"/>
      <c r="AA91" s="140">
        <f>IF(OR(J91="Fail",ISBLANK(J91)),INDEX('Issue Code Table'!C:C,MATCH(N:N,'Issue Code Table'!A:A,0)),IF(M91="Critical",6,IF(M91="Significant",5,IF(M91="Moderate",3,2))))</f>
        <v>5</v>
      </c>
    </row>
    <row r="92" spans="1:27" ht="83.15" customHeight="1" x14ac:dyDescent="0.25">
      <c r="A92" s="79" t="s">
        <v>3886</v>
      </c>
      <c r="B92" s="54" t="s">
        <v>855</v>
      </c>
      <c r="C92" s="54" t="s">
        <v>856</v>
      </c>
      <c r="D92" s="55" t="s">
        <v>219</v>
      </c>
      <c r="E92" s="54" t="s">
        <v>3887</v>
      </c>
      <c r="F92" s="54" t="s">
        <v>3888</v>
      </c>
      <c r="G92" s="54" t="s">
        <v>3889</v>
      </c>
      <c r="H92" s="55" t="s">
        <v>3890</v>
      </c>
      <c r="I92" s="142"/>
      <c r="J92" s="56"/>
      <c r="K92" s="56" t="s">
        <v>3891</v>
      </c>
      <c r="L92" s="69"/>
      <c r="M92" s="149" t="s">
        <v>186</v>
      </c>
      <c r="N92" s="154" t="s">
        <v>925</v>
      </c>
      <c r="O92" s="154" t="s">
        <v>926</v>
      </c>
      <c r="P92" s="48"/>
      <c r="Q92" s="281" t="s">
        <v>3808</v>
      </c>
      <c r="R92" s="281" t="s">
        <v>3892</v>
      </c>
      <c r="S92" s="54" t="s">
        <v>3888</v>
      </c>
      <c r="T92" s="161" t="s">
        <v>3893</v>
      </c>
      <c r="U92" s="56" t="s">
        <v>3273</v>
      </c>
      <c r="V92" s="56" t="s">
        <v>3894</v>
      </c>
      <c r="W92" s="51" t="s">
        <v>3895</v>
      </c>
      <c r="X92" s="51" t="s">
        <v>234</v>
      </c>
      <c r="Y92" s="19"/>
      <c r="AA92" s="140">
        <f>IF(OR(J92="Fail",ISBLANK(J92)),INDEX('Issue Code Table'!C:C,MATCH(N:N,'Issue Code Table'!A:A,0)),IF(M92="Critical",6,IF(M92="Significant",5,IF(M92="Moderate",3,2))))</f>
        <v>5</v>
      </c>
    </row>
    <row r="93" spans="1:27" ht="83.15" customHeight="1" x14ac:dyDescent="0.25">
      <c r="A93" s="79" t="s">
        <v>3896</v>
      </c>
      <c r="B93" s="54" t="s">
        <v>179</v>
      </c>
      <c r="C93" s="54" t="s">
        <v>180</v>
      </c>
      <c r="D93" s="55" t="s">
        <v>219</v>
      </c>
      <c r="E93" s="54" t="s">
        <v>1410</v>
      </c>
      <c r="F93" s="54" t="s">
        <v>1418</v>
      </c>
      <c r="G93" s="54" t="s">
        <v>3897</v>
      </c>
      <c r="H93" s="55" t="s">
        <v>1413</v>
      </c>
      <c r="I93" s="142"/>
      <c r="J93" s="56"/>
      <c r="K93" s="142" t="s">
        <v>3898</v>
      </c>
      <c r="L93" s="69"/>
      <c r="M93" s="149" t="s">
        <v>186</v>
      </c>
      <c r="N93" s="162" t="s">
        <v>1415</v>
      </c>
      <c r="O93" s="143" t="s">
        <v>1416</v>
      </c>
      <c r="P93" s="48"/>
      <c r="Q93" s="281" t="s">
        <v>3808</v>
      </c>
      <c r="R93" s="281" t="s">
        <v>3899</v>
      </c>
      <c r="S93" s="54" t="s">
        <v>1418</v>
      </c>
      <c r="T93" s="161" t="s">
        <v>3900</v>
      </c>
      <c r="U93" s="56" t="s">
        <v>3901</v>
      </c>
      <c r="V93" s="56" t="s">
        <v>3902</v>
      </c>
      <c r="W93" s="51" t="s">
        <v>3903</v>
      </c>
      <c r="X93" s="51" t="s">
        <v>234</v>
      </c>
      <c r="Y93" s="19"/>
      <c r="AA93" s="140">
        <f>IF(OR(J93="Fail",ISBLANK(J93)),INDEX('Issue Code Table'!C:C,MATCH(N:N,'Issue Code Table'!A:A,0)),IF(M93="Critical",6,IF(M93="Significant",5,IF(M93="Moderate",3,2))))</f>
        <v>7</v>
      </c>
    </row>
    <row r="94" spans="1:27" ht="83.15" customHeight="1" x14ac:dyDescent="0.25">
      <c r="A94" s="79" t="s">
        <v>3904</v>
      </c>
      <c r="B94" s="54" t="s">
        <v>1621</v>
      </c>
      <c r="C94" s="54" t="s">
        <v>1497</v>
      </c>
      <c r="D94" s="55" t="s">
        <v>219</v>
      </c>
      <c r="E94" s="54" t="s">
        <v>1498</v>
      </c>
      <c r="F94" s="54" t="s">
        <v>3905</v>
      </c>
      <c r="G94" s="54" t="s">
        <v>3906</v>
      </c>
      <c r="H94" s="55" t="s">
        <v>3907</v>
      </c>
      <c r="I94" s="142"/>
      <c r="J94" s="56"/>
      <c r="K94" s="142" t="s">
        <v>1502</v>
      </c>
      <c r="L94" s="69"/>
      <c r="M94" s="143" t="s">
        <v>186</v>
      </c>
      <c r="N94" s="143" t="s">
        <v>925</v>
      </c>
      <c r="O94" s="143" t="s">
        <v>926</v>
      </c>
      <c r="P94" s="48"/>
      <c r="Q94" s="281" t="s">
        <v>3908</v>
      </c>
      <c r="R94" s="281" t="s">
        <v>3909</v>
      </c>
      <c r="S94" s="54" t="s">
        <v>3905</v>
      </c>
      <c r="T94" s="161" t="s">
        <v>3910</v>
      </c>
      <c r="U94" s="56" t="s">
        <v>3911</v>
      </c>
      <c r="V94" s="56" t="s">
        <v>3912</v>
      </c>
      <c r="W94" s="51" t="s">
        <v>3913</v>
      </c>
      <c r="X94" s="51" t="s">
        <v>234</v>
      </c>
      <c r="Y94" s="19"/>
      <c r="AA94" s="140">
        <f>IF(OR(J94="Fail",ISBLANK(J94)),INDEX('Issue Code Table'!C:C,MATCH(N:N,'Issue Code Table'!A:A,0)),IF(M94="Critical",6,IF(M94="Significant",5,IF(M94="Moderate",3,2))))</f>
        <v>5</v>
      </c>
    </row>
    <row r="95" spans="1:27" ht="83.15" customHeight="1" x14ac:dyDescent="0.25">
      <c r="A95" s="79" t="s">
        <v>3914</v>
      </c>
      <c r="B95" s="54" t="s">
        <v>1621</v>
      </c>
      <c r="C95" s="54" t="s">
        <v>1497</v>
      </c>
      <c r="D95" s="55" t="s">
        <v>219</v>
      </c>
      <c r="E95" s="54" t="s">
        <v>1510</v>
      </c>
      <c r="F95" s="54" t="s">
        <v>1516</v>
      </c>
      <c r="G95" s="54" t="s">
        <v>3915</v>
      </c>
      <c r="H95" s="55" t="s">
        <v>3916</v>
      </c>
      <c r="I95" s="142"/>
      <c r="J95" s="56"/>
      <c r="K95" s="142" t="s">
        <v>1514</v>
      </c>
      <c r="L95" s="69"/>
      <c r="M95" s="143" t="s">
        <v>186</v>
      </c>
      <c r="N95" s="143" t="s">
        <v>925</v>
      </c>
      <c r="O95" s="143" t="s">
        <v>926</v>
      </c>
      <c r="P95" s="48"/>
      <c r="Q95" s="281" t="s">
        <v>3908</v>
      </c>
      <c r="R95" s="281" t="s">
        <v>3917</v>
      </c>
      <c r="S95" s="54" t="s">
        <v>1516</v>
      </c>
      <c r="T95" s="161" t="s">
        <v>3918</v>
      </c>
      <c r="U95" s="56" t="s">
        <v>3919</v>
      </c>
      <c r="V95" s="56" t="s">
        <v>3920</v>
      </c>
      <c r="W95" s="51" t="s">
        <v>3921</v>
      </c>
      <c r="X95" s="51" t="s">
        <v>234</v>
      </c>
      <c r="Y95" s="19"/>
      <c r="AA95" s="140">
        <f>IF(OR(J95="Fail",ISBLANK(J95)),INDEX('Issue Code Table'!C:C,MATCH(N:N,'Issue Code Table'!A:A,0)),IF(M95="Critical",6,IF(M95="Significant",5,IF(M95="Moderate",3,2))))</f>
        <v>5</v>
      </c>
    </row>
    <row r="96" spans="1:27" ht="83.15" customHeight="1" x14ac:dyDescent="0.25">
      <c r="A96" s="79" t="s">
        <v>3922</v>
      </c>
      <c r="B96" s="54" t="s">
        <v>1621</v>
      </c>
      <c r="C96" s="54" t="s">
        <v>1497</v>
      </c>
      <c r="D96" s="55" t="s">
        <v>219</v>
      </c>
      <c r="E96" s="54" t="s">
        <v>1559</v>
      </c>
      <c r="F96" s="54" t="s">
        <v>3923</v>
      </c>
      <c r="G96" s="54" t="s">
        <v>3924</v>
      </c>
      <c r="H96" s="55" t="s">
        <v>3925</v>
      </c>
      <c r="I96" s="142"/>
      <c r="J96" s="56"/>
      <c r="K96" s="142" t="s">
        <v>1563</v>
      </c>
      <c r="L96" s="69"/>
      <c r="M96" s="143" t="s">
        <v>186</v>
      </c>
      <c r="N96" s="143" t="s">
        <v>925</v>
      </c>
      <c r="O96" s="143" t="s">
        <v>926</v>
      </c>
      <c r="P96" s="48"/>
      <c r="Q96" s="281" t="s">
        <v>3908</v>
      </c>
      <c r="R96" s="281" t="s">
        <v>3926</v>
      </c>
      <c r="S96" s="54" t="s">
        <v>3923</v>
      </c>
      <c r="T96" s="161" t="s">
        <v>3927</v>
      </c>
      <c r="U96" s="56" t="s">
        <v>3901</v>
      </c>
      <c r="V96" s="56" t="s">
        <v>3928</v>
      </c>
      <c r="W96" s="51" t="s">
        <v>3929</v>
      </c>
      <c r="X96" s="51" t="s">
        <v>234</v>
      </c>
      <c r="Y96" s="19"/>
      <c r="AA96" s="140">
        <f>IF(OR(J96="Fail",ISBLANK(J96)),INDEX('Issue Code Table'!C:C,MATCH(N:N,'Issue Code Table'!A:A,0)),IF(M96="Critical",6,IF(M96="Significant",5,IF(M96="Moderate",3,2))))</f>
        <v>5</v>
      </c>
    </row>
    <row r="97" spans="1:27" ht="83.15" customHeight="1" x14ac:dyDescent="0.25">
      <c r="A97" s="79" t="s">
        <v>3930</v>
      </c>
      <c r="B97" s="54" t="s">
        <v>989</v>
      </c>
      <c r="C97" s="54" t="s">
        <v>990</v>
      </c>
      <c r="D97" s="55" t="s">
        <v>219</v>
      </c>
      <c r="E97" s="54" t="s">
        <v>3931</v>
      </c>
      <c r="F97" s="54" t="s">
        <v>1578</v>
      </c>
      <c r="G97" s="54" t="s">
        <v>3932</v>
      </c>
      <c r="H97" s="55" t="s">
        <v>1575</v>
      </c>
      <c r="I97" s="142"/>
      <c r="J97" s="56"/>
      <c r="K97" s="142" t="s">
        <v>3933</v>
      </c>
      <c r="L97" s="69"/>
      <c r="M97" s="149" t="s">
        <v>186</v>
      </c>
      <c r="N97" s="151" t="s">
        <v>212</v>
      </c>
      <c r="O97" s="58" t="s">
        <v>213</v>
      </c>
      <c r="P97" s="48"/>
      <c r="Q97" s="281" t="s">
        <v>3908</v>
      </c>
      <c r="R97" s="281" t="s">
        <v>3934</v>
      </c>
      <c r="S97" s="54" t="s">
        <v>1578</v>
      </c>
      <c r="T97" s="161" t="s">
        <v>3935</v>
      </c>
      <c r="U97" s="56" t="s">
        <v>3936</v>
      </c>
      <c r="V97" s="56" t="s">
        <v>3937</v>
      </c>
      <c r="W97" s="51" t="s">
        <v>3938</v>
      </c>
      <c r="X97" s="51" t="s">
        <v>234</v>
      </c>
      <c r="Y97" s="19"/>
      <c r="AA97" s="140">
        <f>IF(OR(J97="Fail",ISBLANK(J97)),INDEX('Issue Code Table'!C:C,MATCH(N:N,'Issue Code Table'!A:A,0)),IF(M97="Critical",6,IF(M97="Significant",5,IF(M97="Moderate",3,2))))</f>
        <v>6</v>
      </c>
    </row>
    <row r="98" spans="1:27" ht="83.15" customHeight="1" x14ac:dyDescent="0.25">
      <c r="A98" s="79" t="s">
        <v>3939</v>
      </c>
      <c r="B98" s="54" t="s">
        <v>1337</v>
      </c>
      <c r="C98" s="54" t="s">
        <v>1338</v>
      </c>
      <c r="D98" s="55" t="s">
        <v>219</v>
      </c>
      <c r="E98" s="54" t="s">
        <v>1471</v>
      </c>
      <c r="F98" s="54" t="s">
        <v>1478</v>
      </c>
      <c r="G98" s="54" t="s">
        <v>3940</v>
      </c>
      <c r="H98" s="55" t="s">
        <v>3941</v>
      </c>
      <c r="I98" s="142"/>
      <c r="J98" s="56"/>
      <c r="K98" s="142" t="s">
        <v>1475</v>
      </c>
      <c r="L98" s="69"/>
      <c r="M98" s="149" t="s">
        <v>186</v>
      </c>
      <c r="N98" s="143" t="s">
        <v>1093</v>
      </c>
      <c r="O98" s="143" t="s">
        <v>1094</v>
      </c>
      <c r="P98" s="48"/>
      <c r="Q98" s="281" t="s">
        <v>3908</v>
      </c>
      <c r="R98" s="281" t="s">
        <v>3942</v>
      </c>
      <c r="S98" s="54" t="s">
        <v>1478</v>
      </c>
      <c r="T98" s="161" t="s">
        <v>3943</v>
      </c>
      <c r="U98" s="56" t="s">
        <v>3944</v>
      </c>
      <c r="V98" s="56" t="s">
        <v>3945</v>
      </c>
      <c r="W98" s="51" t="s">
        <v>3946</v>
      </c>
      <c r="X98" s="51" t="s">
        <v>234</v>
      </c>
      <c r="Y98" s="19"/>
      <c r="AA98" s="140">
        <f>IF(OR(J98="Fail",ISBLANK(J98)),INDEX('Issue Code Table'!C:C,MATCH(N:N,'Issue Code Table'!A:A,0)),IF(M98="Critical",6,IF(M98="Significant",5,IF(M98="Moderate",3,2))))</f>
        <v>5</v>
      </c>
    </row>
    <row r="99" spans="1:27" ht="83.15" customHeight="1" x14ac:dyDescent="0.25">
      <c r="A99" s="79" t="s">
        <v>3947</v>
      </c>
      <c r="B99" s="54" t="s">
        <v>855</v>
      </c>
      <c r="C99" s="54" t="s">
        <v>856</v>
      </c>
      <c r="D99" s="55" t="s">
        <v>219</v>
      </c>
      <c r="E99" s="54" t="s">
        <v>3948</v>
      </c>
      <c r="F99" s="54" t="s">
        <v>3949</v>
      </c>
      <c r="G99" s="54" t="s">
        <v>222</v>
      </c>
      <c r="H99" s="55" t="s">
        <v>3950</v>
      </c>
      <c r="I99" s="142"/>
      <c r="J99" s="56"/>
      <c r="K99" s="142" t="s">
        <v>3951</v>
      </c>
      <c r="L99" s="69"/>
      <c r="M99" s="149" t="s">
        <v>284</v>
      </c>
      <c r="N99" s="143" t="s">
        <v>862</v>
      </c>
      <c r="O99" s="143" t="s">
        <v>863</v>
      </c>
      <c r="P99" s="48"/>
      <c r="Q99" s="281" t="s">
        <v>3908</v>
      </c>
      <c r="R99" s="281" t="s">
        <v>3952</v>
      </c>
      <c r="S99" s="54" t="s">
        <v>3949</v>
      </c>
      <c r="T99" s="161" t="s">
        <v>3953</v>
      </c>
      <c r="U99" s="56" t="s">
        <v>3273</v>
      </c>
      <c r="V99" s="56" t="s">
        <v>3954</v>
      </c>
      <c r="W99" s="51" t="s">
        <v>3955</v>
      </c>
      <c r="X99" s="51"/>
      <c r="Y99" s="19"/>
      <c r="AA99" s="140">
        <f>IF(OR(J99="Fail",ISBLANK(J99)),INDEX('Issue Code Table'!C:C,MATCH(N:N,'Issue Code Table'!A:A,0)),IF(M99="Critical",6,IF(M99="Significant",5,IF(M99="Moderate",3,2))))</f>
        <v>4</v>
      </c>
    </row>
    <row r="100" spans="1:27" ht="83.15" customHeight="1" x14ac:dyDescent="0.25">
      <c r="A100" s="79" t="s">
        <v>3956</v>
      </c>
      <c r="B100" s="54" t="s">
        <v>191</v>
      </c>
      <c r="C100" s="54" t="s">
        <v>192</v>
      </c>
      <c r="D100" s="55" t="s">
        <v>219</v>
      </c>
      <c r="E100" s="54" t="s">
        <v>1547</v>
      </c>
      <c r="F100" s="54" t="s">
        <v>3957</v>
      </c>
      <c r="G100" s="54" t="s">
        <v>3958</v>
      </c>
      <c r="H100" s="55" t="s">
        <v>1550</v>
      </c>
      <c r="I100" s="142"/>
      <c r="J100" s="56"/>
      <c r="K100" s="142" t="s">
        <v>1551</v>
      </c>
      <c r="L100" s="69"/>
      <c r="M100" s="149" t="s">
        <v>186</v>
      </c>
      <c r="N100" s="162" t="s">
        <v>996</v>
      </c>
      <c r="O100" s="143" t="s">
        <v>997</v>
      </c>
      <c r="P100" s="48"/>
      <c r="Q100" s="281" t="s">
        <v>3908</v>
      </c>
      <c r="R100" s="281" t="s">
        <v>3959</v>
      </c>
      <c r="S100" s="54" t="s">
        <v>3957</v>
      </c>
      <c r="T100" s="161" t="s">
        <v>3960</v>
      </c>
      <c r="U100" s="56" t="s">
        <v>3961</v>
      </c>
      <c r="V100" s="56" t="s">
        <v>3962</v>
      </c>
      <c r="W100" s="51" t="s">
        <v>3963</v>
      </c>
      <c r="X100" s="51" t="s">
        <v>234</v>
      </c>
      <c r="Y100" s="19"/>
      <c r="AA100" s="140">
        <f>IF(OR(J100="Fail",ISBLANK(J100)),INDEX('Issue Code Table'!C:C,MATCH(N:N,'Issue Code Table'!A:A,0)),IF(M100="Critical",6,IF(M100="Significant",5,IF(M100="Moderate",3,2))))</f>
        <v>6</v>
      </c>
    </row>
    <row r="101" spans="1:27" ht="83.15" customHeight="1" x14ac:dyDescent="0.25">
      <c r="A101" s="79" t="s">
        <v>3964</v>
      </c>
      <c r="B101" s="54" t="s">
        <v>179</v>
      </c>
      <c r="C101" s="54" t="s">
        <v>180</v>
      </c>
      <c r="D101" s="55" t="s">
        <v>219</v>
      </c>
      <c r="E101" s="54" t="s">
        <v>3965</v>
      </c>
      <c r="F101" s="54" t="s">
        <v>1590</v>
      </c>
      <c r="G101" s="54" t="s">
        <v>3966</v>
      </c>
      <c r="H101" s="55" t="s">
        <v>3967</v>
      </c>
      <c r="I101" s="142"/>
      <c r="J101" s="56"/>
      <c r="K101" s="142" t="s">
        <v>3968</v>
      </c>
      <c r="L101" s="69"/>
      <c r="M101" s="149" t="s">
        <v>186</v>
      </c>
      <c r="N101" s="151" t="s">
        <v>212</v>
      </c>
      <c r="O101" s="58" t="s">
        <v>213</v>
      </c>
      <c r="P101" s="48"/>
      <c r="Q101" s="281" t="s">
        <v>3908</v>
      </c>
      <c r="R101" s="281" t="s">
        <v>3969</v>
      </c>
      <c r="S101" s="54" t="s">
        <v>1590</v>
      </c>
      <c r="T101" s="161" t="s">
        <v>3970</v>
      </c>
      <c r="U101" s="56" t="s">
        <v>3971</v>
      </c>
      <c r="V101" s="56" t="s">
        <v>3972</v>
      </c>
      <c r="W101" s="51" t="s">
        <v>3973</v>
      </c>
      <c r="X101" s="51" t="s">
        <v>234</v>
      </c>
      <c r="Y101" s="19"/>
      <c r="AA101" s="140">
        <f>IF(OR(J101="Fail",ISBLANK(J101)),INDEX('Issue Code Table'!C:C,MATCH(N:N,'Issue Code Table'!A:A,0)),IF(M101="Critical",6,IF(M101="Significant",5,IF(M101="Moderate",3,2))))</f>
        <v>6</v>
      </c>
    </row>
    <row r="102" spans="1:27" ht="83.15" customHeight="1" x14ac:dyDescent="0.25">
      <c r="A102" s="79" t="s">
        <v>3974</v>
      </c>
      <c r="B102" s="54" t="s">
        <v>179</v>
      </c>
      <c r="C102" s="54" t="s">
        <v>180</v>
      </c>
      <c r="D102" s="55" t="s">
        <v>219</v>
      </c>
      <c r="E102" s="54" t="s">
        <v>1522</v>
      </c>
      <c r="F102" s="54" t="s">
        <v>3975</v>
      </c>
      <c r="G102" s="54" t="s">
        <v>3976</v>
      </c>
      <c r="H102" s="55" t="s">
        <v>1525</v>
      </c>
      <c r="I102" s="142"/>
      <c r="J102" s="56"/>
      <c r="K102" s="142" t="s">
        <v>1526</v>
      </c>
      <c r="L102" s="69"/>
      <c r="M102" s="143" t="s">
        <v>186</v>
      </c>
      <c r="N102" s="151" t="s">
        <v>212</v>
      </c>
      <c r="O102" s="58" t="s">
        <v>213</v>
      </c>
      <c r="P102" s="48"/>
      <c r="Q102" s="281" t="s">
        <v>3908</v>
      </c>
      <c r="R102" s="281" t="s">
        <v>3977</v>
      </c>
      <c r="S102" s="54" t="s">
        <v>3975</v>
      </c>
      <c r="T102" s="161" t="s">
        <v>3978</v>
      </c>
      <c r="U102" s="56" t="s">
        <v>3979</v>
      </c>
      <c r="V102" s="56" t="s">
        <v>3980</v>
      </c>
      <c r="W102" s="51" t="s">
        <v>3981</v>
      </c>
      <c r="X102" s="51" t="s">
        <v>234</v>
      </c>
      <c r="Y102" s="19"/>
      <c r="AA102" s="140">
        <f>IF(OR(J102="Fail",ISBLANK(J102)),INDEX('Issue Code Table'!C:C,MATCH(N:N,'Issue Code Table'!A:A,0)),IF(M102="Critical",6,IF(M102="Significant",5,IF(M102="Moderate",3,2))))</f>
        <v>6</v>
      </c>
    </row>
    <row r="103" spans="1:27" ht="83.15" customHeight="1" x14ac:dyDescent="0.25">
      <c r="A103" s="79" t="s">
        <v>3982</v>
      </c>
      <c r="B103" s="54" t="s">
        <v>179</v>
      </c>
      <c r="C103" s="54" t="s">
        <v>180</v>
      </c>
      <c r="D103" s="55" t="s">
        <v>219</v>
      </c>
      <c r="E103" s="54" t="s">
        <v>1484</v>
      </c>
      <c r="F103" s="54" t="s">
        <v>1490</v>
      </c>
      <c r="G103" s="54" t="s">
        <v>3983</v>
      </c>
      <c r="H103" s="55" t="s">
        <v>1487</v>
      </c>
      <c r="I103" s="142"/>
      <c r="J103" s="56"/>
      <c r="K103" s="142" t="s">
        <v>1488</v>
      </c>
      <c r="L103" s="69"/>
      <c r="M103" s="143" t="s">
        <v>186</v>
      </c>
      <c r="N103" s="151" t="s">
        <v>212</v>
      </c>
      <c r="O103" s="58" t="s">
        <v>213</v>
      </c>
      <c r="P103" s="48"/>
      <c r="Q103" s="281" t="s">
        <v>3908</v>
      </c>
      <c r="R103" s="281" t="s">
        <v>3984</v>
      </c>
      <c r="S103" s="54" t="s">
        <v>1490</v>
      </c>
      <c r="T103" s="161" t="s">
        <v>3985</v>
      </c>
      <c r="U103" s="56" t="s">
        <v>3986</v>
      </c>
      <c r="V103" s="56" t="s">
        <v>3987</v>
      </c>
      <c r="W103" s="51" t="s">
        <v>3988</v>
      </c>
      <c r="X103" s="51" t="s">
        <v>234</v>
      </c>
      <c r="Y103" s="19"/>
      <c r="AA103" s="140">
        <f>IF(OR(J103="Fail",ISBLANK(J103)),INDEX('Issue Code Table'!C:C,MATCH(N:N,'Issue Code Table'!A:A,0)),IF(M103="Critical",6,IF(M103="Significant",5,IF(M103="Moderate",3,2))))</f>
        <v>6</v>
      </c>
    </row>
    <row r="104" spans="1:27" ht="83.15" customHeight="1" x14ac:dyDescent="0.25">
      <c r="A104" s="79" t="s">
        <v>3989</v>
      </c>
      <c r="B104" s="54" t="s">
        <v>278</v>
      </c>
      <c r="C104" s="54" t="s">
        <v>279</v>
      </c>
      <c r="D104" s="55" t="s">
        <v>219</v>
      </c>
      <c r="E104" s="54" t="s">
        <v>1673</v>
      </c>
      <c r="F104" s="54" t="s">
        <v>1679</v>
      </c>
      <c r="G104" s="54" t="s">
        <v>3990</v>
      </c>
      <c r="H104" s="55" t="s">
        <v>3991</v>
      </c>
      <c r="I104" s="142"/>
      <c r="J104" s="56"/>
      <c r="K104" s="142" t="s">
        <v>1677</v>
      </c>
      <c r="L104" s="69"/>
      <c r="M104" s="143" t="s">
        <v>284</v>
      </c>
      <c r="N104" s="143" t="s">
        <v>925</v>
      </c>
      <c r="O104" s="143" t="s">
        <v>926</v>
      </c>
      <c r="P104" s="48"/>
      <c r="Q104" s="281" t="s">
        <v>3992</v>
      </c>
      <c r="R104" s="281" t="s">
        <v>3993</v>
      </c>
      <c r="S104" s="54" t="s">
        <v>1679</v>
      </c>
      <c r="T104" s="161" t="s">
        <v>3994</v>
      </c>
      <c r="U104" s="56" t="s">
        <v>3273</v>
      </c>
      <c r="V104" s="56" t="s">
        <v>3995</v>
      </c>
      <c r="W104" s="51" t="s">
        <v>3996</v>
      </c>
      <c r="X104" s="51"/>
      <c r="Y104" s="19"/>
      <c r="AA104" s="140">
        <f>IF(OR(J104="Fail",ISBLANK(J104)),INDEX('Issue Code Table'!C:C,MATCH(N:N,'Issue Code Table'!A:A,0)),IF(M104="Critical",6,IF(M104="Significant",5,IF(M104="Moderate",3,2))))</f>
        <v>5</v>
      </c>
    </row>
    <row r="105" spans="1:27" ht="83.15" customHeight="1" x14ac:dyDescent="0.25">
      <c r="A105" s="79" t="s">
        <v>3997</v>
      </c>
      <c r="B105" s="54" t="s">
        <v>278</v>
      </c>
      <c r="C105" s="54" t="s">
        <v>279</v>
      </c>
      <c r="D105" s="55" t="s">
        <v>219</v>
      </c>
      <c r="E105" s="54" t="s">
        <v>3998</v>
      </c>
      <c r="F105" s="54" t="s">
        <v>3999</v>
      </c>
      <c r="G105" s="54" t="s">
        <v>4000</v>
      </c>
      <c r="H105" s="55" t="s">
        <v>4001</v>
      </c>
      <c r="I105" s="142"/>
      <c r="J105" s="56"/>
      <c r="K105" s="142" t="s">
        <v>1665</v>
      </c>
      <c r="L105" s="69"/>
      <c r="M105" s="149" t="s">
        <v>186</v>
      </c>
      <c r="N105" s="162" t="s">
        <v>1366</v>
      </c>
      <c r="O105" s="143" t="s">
        <v>1367</v>
      </c>
      <c r="P105" s="48"/>
      <c r="Q105" s="281" t="s">
        <v>3992</v>
      </c>
      <c r="R105" s="281" t="s">
        <v>4002</v>
      </c>
      <c r="S105" s="54" t="s">
        <v>3999</v>
      </c>
      <c r="T105" s="161" t="s">
        <v>4003</v>
      </c>
      <c r="U105" s="56" t="s">
        <v>3273</v>
      </c>
      <c r="V105" s="56" t="s">
        <v>4004</v>
      </c>
      <c r="W105" s="51" t="s">
        <v>4005</v>
      </c>
      <c r="X105" s="51" t="s">
        <v>234</v>
      </c>
      <c r="Y105" s="19"/>
      <c r="AA105" s="140">
        <f>IF(OR(J105="Fail",ISBLANK(J105)),INDEX('Issue Code Table'!C:C,MATCH(N:N,'Issue Code Table'!A:A,0)),IF(M105="Critical",6,IF(M105="Significant",5,IF(M105="Moderate",3,2))))</f>
        <v>5</v>
      </c>
    </row>
    <row r="106" spans="1:27" ht="83.15" customHeight="1" x14ac:dyDescent="0.25">
      <c r="A106" s="79" t="s">
        <v>4006</v>
      </c>
      <c r="B106" s="54" t="s">
        <v>855</v>
      </c>
      <c r="C106" s="54" t="s">
        <v>856</v>
      </c>
      <c r="D106" s="55" t="s">
        <v>219</v>
      </c>
      <c r="E106" s="54" t="s">
        <v>1685</v>
      </c>
      <c r="F106" s="54" t="s">
        <v>4007</v>
      </c>
      <c r="G106" s="54" t="s">
        <v>4008</v>
      </c>
      <c r="H106" s="55" t="s">
        <v>4009</v>
      </c>
      <c r="I106" s="142"/>
      <c r="J106" s="56"/>
      <c r="K106" s="142" t="s">
        <v>1689</v>
      </c>
      <c r="L106" s="69"/>
      <c r="M106" s="149" t="s">
        <v>186</v>
      </c>
      <c r="N106" s="162" t="s">
        <v>1366</v>
      </c>
      <c r="O106" s="143" t="s">
        <v>1367</v>
      </c>
      <c r="P106" s="48"/>
      <c r="Q106" s="281" t="s">
        <v>4010</v>
      </c>
      <c r="R106" s="281" t="s">
        <v>4011</v>
      </c>
      <c r="S106" s="54" t="s">
        <v>4007</v>
      </c>
      <c r="T106" s="161" t="s">
        <v>4012</v>
      </c>
      <c r="U106" s="56" t="s">
        <v>4013</v>
      </c>
      <c r="V106" s="56" t="s">
        <v>4014</v>
      </c>
      <c r="W106" s="51" t="s">
        <v>4015</v>
      </c>
      <c r="X106" s="51" t="s">
        <v>234</v>
      </c>
      <c r="Y106" s="19"/>
      <c r="AA106" s="140">
        <f>IF(OR(J106="Fail",ISBLANK(J106)),INDEX('Issue Code Table'!C:C,MATCH(N:N,'Issue Code Table'!A:A,0)),IF(M106="Critical",6,IF(M106="Significant",5,IF(M106="Moderate",3,2))))</f>
        <v>5</v>
      </c>
    </row>
    <row r="107" spans="1:27" ht="83.15" customHeight="1" x14ac:dyDescent="0.25">
      <c r="A107" s="79" t="s">
        <v>4016</v>
      </c>
      <c r="B107" s="54" t="s">
        <v>855</v>
      </c>
      <c r="C107" s="54" t="s">
        <v>856</v>
      </c>
      <c r="D107" s="55" t="s">
        <v>219</v>
      </c>
      <c r="E107" s="54" t="s">
        <v>1772</v>
      </c>
      <c r="F107" s="54" t="s">
        <v>1778</v>
      </c>
      <c r="G107" s="54" t="s">
        <v>4017</v>
      </c>
      <c r="H107" s="55" t="s">
        <v>4018</v>
      </c>
      <c r="I107" s="142"/>
      <c r="J107" s="56"/>
      <c r="K107" s="142" t="s">
        <v>1776</v>
      </c>
      <c r="L107" s="69"/>
      <c r="M107" s="143" t="s">
        <v>186</v>
      </c>
      <c r="N107" s="143" t="s">
        <v>925</v>
      </c>
      <c r="O107" s="143" t="s">
        <v>926</v>
      </c>
      <c r="P107" s="48"/>
      <c r="Q107" s="281" t="s">
        <v>4010</v>
      </c>
      <c r="R107" s="281" t="s">
        <v>4019</v>
      </c>
      <c r="S107" s="54" t="s">
        <v>1778</v>
      </c>
      <c r="T107" s="161" t="s">
        <v>4020</v>
      </c>
      <c r="U107" s="56" t="s">
        <v>3273</v>
      </c>
      <c r="V107" s="56" t="s">
        <v>4021</v>
      </c>
      <c r="W107" s="51" t="s">
        <v>4022</v>
      </c>
      <c r="X107" s="51" t="s">
        <v>234</v>
      </c>
      <c r="Y107" s="19"/>
      <c r="AA107" s="140">
        <f>IF(OR(J107="Fail",ISBLANK(J107)),INDEX('Issue Code Table'!C:C,MATCH(N:N,'Issue Code Table'!A:A,0)),IF(M107="Critical",6,IF(M107="Significant",5,IF(M107="Moderate",3,2))))</f>
        <v>5</v>
      </c>
    </row>
    <row r="108" spans="1:27" ht="114.75" customHeight="1" x14ac:dyDescent="0.25">
      <c r="A108" s="79" t="s">
        <v>4023</v>
      </c>
      <c r="B108" s="54" t="s">
        <v>855</v>
      </c>
      <c r="C108" s="54" t="s">
        <v>856</v>
      </c>
      <c r="D108" s="55" t="s">
        <v>219</v>
      </c>
      <c r="E108" s="54" t="s">
        <v>1724</v>
      </c>
      <c r="F108" s="54" t="s">
        <v>1730</v>
      </c>
      <c r="G108" s="54" t="s">
        <v>4024</v>
      </c>
      <c r="H108" s="55" t="s">
        <v>1727</v>
      </c>
      <c r="I108" s="142"/>
      <c r="J108" s="56"/>
      <c r="K108" s="142" t="s">
        <v>4025</v>
      </c>
      <c r="L108" s="69"/>
      <c r="M108" s="143" t="s">
        <v>186</v>
      </c>
      <c r="N108" s="143" t="s">
        <v>1366</v>
      </c>
      <c r="O108" s="143" t="s">
        <v>1367</v>
      </c>
      <c r="P108" s="48"/>
      <c r="Q108" s="281" t="s">
        <v>4010</v>
      </c>
      <c r="R108" s="281" t="s">
        <v>4026</v>
      </c>
      <c r="S108" s="54" t="s">
        <v>1730</v>
      </c>
      <c r="T108" s="161" t="s">
        <v>4027</v>
      </c>
      <c r="U108" s="56" t="s">
        <v>4028</v>
      </c>
      <c r="V108" s="56" t="s">
        <v>4029</v>
      </c>
      <c r="W108" s="51" t="s">
        <v>4030</v>
      </c>
      <c r="X108" s="51" t="s">
        <v>234</v>
      </c>
      <c r="Y108" s="19"/>
      <c r="AA108" s="140">
        <f>IF(OR(J108="Fail",ISBLANK(J108)),INDEX('Issue Code Table'!C:C,MATCH(N:N,'Issue Code Table'!A:A,0)),IF(M108="Critical",6,IF(M108="Significant",5,IF(M108="Moderate",3,2))))</f>
        <v>5</v>
      </c>
    </row>
    <row r="109" spans="1:27" ht="83.15" customHeight="1" x14ac:dyDescent="0.25">
      <c r="A109" s="79" t="s">
        <v>4031</v>
      </c>
      <c r="B109" s="54" t="s">
        <v>855</v>
      </c>
      <c r="C109" s="54" t="s">
        <v>856</v>
      </c>
      <c r="D109" s="55" t="s">
        <v>219</v>
      </c>
      <c r="E109" s="54" t="s">
        <v>1712</v>
      </c>
      <c r="F109" s="54" t="s">
        <v>1718</v>
      </c>
      <c r="G109" s="54" t="s">
        <v>4032</v>
      </c>
      <c r="H109" s="55" t="s">
        <v>1715</v>
      </c>
      <c r="I109" s="142"/>
      <c r="J109" s="56"/>
      <c r="K109" s="142" t="s">
        <v>4033</v>
      </c>
      <c r="L109" s="69"/>
      <c r="M109" s="143" t="s">
        <v>186</v>
      </c>
      <c r="N109" s="143" t="s">
        <v>1366</v>
      </c>
      <c r="O109" s="143" t="s">
        <v>1367</v>
      </c>
      <c r="P109" s="48"/>
      <c r="Q109" s="281" t="s">
        <v>4010</v>
      </c>
      <c r="R109" s="281" t="s">
        <v>4034</v>
      </c>
      <c r="S109" s="54" t="s">
        <v>1718</v>
      </c>
      <c r="T109" s="161" t="s">
        <v>4035</v>
      </c>
      <c r="U109" s="56" t="s">
        <v>4036</v>
      </c>
      <c r="V109" s="56" t="s">
        <v>4037</v>
      </c>
      <c r="W109" s="51" t="s">
        <v>4038</v>
      </c>
      <c r="X109" s="51" t="s">
        <v>234</v>
      </c>
      <c r="Y109" s="19"/>
      <c r="AA109" s="140">
        <f>IF(OR(J109="Fail",ISBLANK(J109)),INDEX('Issue Code Table'!C:C,MATCH(N:N,'Issue Code Table'!A:A,0)),IF(M109="Critical",6,IF(M109="Significant",5,IF(M109="Moderate",3,2))))</f>
        <v>5</v>
      </c>
    </row>
    <row r="110" spans="1:27" ht="83.15" customHeight="1" x14ac:dyDescent="0.25">
      <c r="A110" s="79" t="s">
        <v>4039</v>
      </c>
      <c r="B110" s="54" t="s">
        <v>855</v>
      </c>
      <c r="C110" s="54" t="s">
        <v>856</v>
      </c>
      <c r="D110" s="55" t="s">
        <v>219</v>
      </c>
      <c r="E110" s="54" t="s">
        <v>1698</v>
      </c>
      <c r="F110" s="54" t="s">
        <v>1706</v>
      </c>
      <c r="G110" s="54" t="s">
        <v>4040</v>
      </c>
      <c r="H110" s="55" t="s">
        <v>4041</v>
      </c>
      <c r="I110" s="142"/>
      <c r="J110" s="56"/>
      <c r="K110" s="142" t="s">
        <v>1702</v>
      </c>
      <c r="L110" s="69"/>
      <c r="M110" s="143" t="s">
        <v>186</v>
      </c>
      <c r="N110" s="143" t="s">
        <v>1703</v>
      </c>
      <c r="O110" s="143" t="s">
        <v>1704</v>
      </c>
      <c r="P110" s="48"/>
      <c r="Q110" s="281" t="s">
        <v>4010</v>
      </c>
      <c r="R110" s="281" t="s">
        <v>4042</v>
      </c>
      <c r="S110" s="54" t="s">
        <v>1706</v>
      </c>
      <c r="T110" s="161" t="s">
        <v>4043</v>
      </c>
      <c r="U110" s="56" t="s">
        <v>4044</v>
      </c>
      <c r="V110" s="56" t="s">
        <v>4045</v>
      </c>
      <c r="W110" s="51" t="s">
        <v>4046</v>
      </c>
      <c r="X110" s="51" t="s">
        <v>234</v>
      </c>
      <c r="Y110" s="19"/>
      <c r="AA110" s="140">
        <f>IF(OR(J110="Fail",ISBLANK(J110)),INDEX('Issue Code Table'!C:C,MATCH(N:N,'Issue Code Table'!A:A,0)),IF(M110="Critical",6,IF(M110="Significant",5,IF(M110="Moderate",3,2))))</f>
        <v>5</v>
      </c>
    </row>
    <row r="111" spans="1:27" ht="90.75" customHeight="1" x14ac:dyDescent="0.25">
      <c r="A111" s="79" t="s">
        <v>4047</v>
      </c>
      <c r="B111" s="54" t="s">
        <v>855</v>
      </c>
      <c r="C111" s="54" t="s">
        <v>856</v>
      </c>
      <c r="D111" s="55" t="s">
        <v>219</v>
      </c>
      <c r="E111" s="54" t="s">
        <v>1736</v>
      </c>
      <c r="F111" s="54" t="s">
        <v>4048</v>
      </c>
      <c r="G111" s="54" t="s">
        <v>4049</v>
      </c>
      <c r="H111" s="55" t="s">
        <v>4050</v>
      </c>
      <c r="I111" s="142"/>
      <c r="J111" s="56"/>
      <c r="K111" s="142" t="s">
        <v>1740</v>
      </c>
      <c r="L111" s="69"/>
      <c r="M111" s="143" t="s">
        <v>186</v>
      </c>
      <c r="N111" s="143" t="s">
        <v>925</v>
      </c>
      <c r="O111" s="143" t="s">
        <v>926</v>
      </c>
      <c r="P111" s="48"/>
      <c r="Q111" s="281" t="s">
        <v>4010</v>
      </c>
      <c r="R111" s="281" t="s">
        <v>4051</v>
      </c>
      <c r="S111" s="54" t="s">
        <v>4048</v>
      </c>
      <c r="T111" s="161" t="s">
        <v>4052</v>
      </c>
      <c r="U111" s="56" t="s">
        <v>3273</v>
      </c>
      <c r="V111" s="56" t="s">
        <v>4053</v>
      </c>
      <c r="W111" s="51" t="s">
        <v>4054</v>
      </c>
      <c r="X111" s="51" t="s">
        <v>234</v>
      </c>
      <c r="Y111" s="19"/>
      <c r="AA111" s="140">
        <f>IF(OR(J111="Fail",ISBLANK(J111)),INDEX('Issue Code Table'!C:C,MATCH(N:N,'Issue Code Table'!A:A,0)),IF(M111="Critical",6,IF(M111="Significant",5,IF(M111="Moderate",3,2))))</f>
        <v>5</v>
      </c>
    </row>
    <row r="112" spans="1:27" ht="83.15" customHeight="1" x14ac:dyDescent="0.25">
      <c r="A112" s="79" t="s">
        <v>4055</v>
      </c>
      <c r="B112" s="54" t="s">
        <v>855</v>
      </c>
      <c r="C112" s="54" t="s">
        <v>856</v>
      </c>
      <c r="D112" s="55" t="s">
        <v>219</v>
      </c>
      <c r="E112" s="54" t="s">
        <v>1796</v>
      </c>
      <c r="F112" s="54" t="s">
        <v>1802</v>
      </c>
      <c r="G112" s="54" t="s">
        <v>4056</v>
      </c>
      <c r="H112" s="55" t="s">
        <v>4057</v>
      </c>
      <c r="I112" s="142"/>
      <c r="J112" s="56"/>
      <c r="K112" s="142" t="s">
        <v>1800</v>
      </c>
      <c r="L112" s="69"/>
      <c r="M112" s="143" t="s">
        <v>186</v>
      </c>
      <c r="N112" s="143" t="s">
        <v>1366</v>
      </c>
      <c r="O112" s="143" t="s">
        <v>1367</v>
      </c>
      <c r="P112" s="48"/>
      <c r="Q112" s="281" t="s">
        <v>4010</v>
      </c>
      <c r="R112" s="281" t="s">
        <v>4058</v>
      </c>
      <c r="S112" s="54" t="s">
        <v>1802</v>
      </c>
      <c r="T112" s="161" t="s">
        <v>4059</v>
      </c>
      <c r="U112" s="56" t="s">
        <v>4060</v>
      </c>
      <c r="V112" s="56" t="s">
        <v>4061</v>
      </c>
      <c r="W112" s="51" t="s">
        <v>4062</v>
      </c>
      <c r="X112" s="51" t="s">
        <v>234</v>
      </c>
      <c r="Y112" s="19"/>
      <c r="AA112" s="140">
        <f>IF(OR(J112="Fail",ISBLANK(J112)),INDEX('Issue Code Table'!C:C,MATCH(N:N,'Issue Code Table'!A:A,0)),IF(M112="Critical",6,IF(M112="Significant",5,IF(M112="Moderate",3,2))))</f>
        <v>5</v>
      </c>
    </row>
    <row r="113" spans="1:27" ht="83.15" customHeight="1" x14ac:dyDescent="0.25">
      <c r="A113" s="79" t="s">
        <v>4063</v>
      </c>
      <c r="B113" s="54" t="s">
        <v>855</v>
      </c>
      <c r="C113" s="54" t="s">
        <v>856</v>
      </c>
      <c r="D113" s="55" t="s">
        <v>219</v>
      </c>
      <c r="E113" s="54" t="s">
        <v>1761</v>
      </c>
      <c r="F113" s="54" t="s">
        <v>4064</v>
      </c>
      <c r="G113" s="54" t="s">
        <v>4065</v>
      </c>
      <c r="H113" s="55" t="s">
        <v>4066</v>
      </c>
      <c r="I113" s="142"/>
      <c r="J113" s="56"/>
      <c r="K113" s="142" t="s">
        <v>1765</v>
      </c>
      <c r="L113" s="69"/>
      <c r="M113" s="143" t="s">
        <v>186</v>
      </c>
      <c r="N113" s="143" t="s">
        <v>925</v>
      </c>
      <c r="O113" s="143" t="s">
        <v>926</v>
      </c>
      <c r="P113" s="48"/>
      <c r="Q113" s="281" t="s">
        <v>4010</v>
      </c>
      <c r="R113" s="281" t="s">
        <v>4067</v>
      </c>
      <c r="S113" s="54" t="s">
        <v>4064</v>
      </c>
      <c r="T113" s="161" t="s">
        <v>4068</v>
      </c>
      <c r="U113" s="56" t="s">
        <v>3273</v>
      </c>
      <c r="V113" s="56" t="s">
        <v>4069</v>
      </c>
      <c r="W113" s="51" t="s">
        <v>4070</v>
      </c>
      <c r="X113" s="51" t="s">
        <v>234</v>
      </c>
      <c r="Y113" s="19"/>
      <c r="AA113" s="140">
        <f>IF(OR(J113="Fail",ISBLANK(J113)),INDEX('Issue Code Table'!C:C,MATCH(N:N,'Issue Code Table'!A:A,0)),IF(M113="Critical",6,IF(M113="Significant",5,IF(M113="Moderate",3,2))))</f>
        <v>5</v>
      </c>
    </row>
    <row r="114" spans="1:27" ht="83.15" customHeight="1" x14ac:dyDescent="0.25">
      <c r="A114" s="79" t="s">
        <v>4071</v>
      </c>
      <c r="B114" s="54" t="s">
        <v>855</v>
      </c>
      <c r="C114" s="54" t="s">
        <v>856</v>
      </c>
      <c r="D114" s="55" t="s">
        <v>219</v>
      </c>
      <c r="E114" s="54" t="s">
        <v>1748</v>
      </c>
      <c r="F114" s="54" t="s">
        <v>1756</v>
      </c>
      <c r="G114" s="54" t="s">
        <v>4072</v>
      </c>
      <c r="H114" s="55" t="s">
        <v>4073</v>
      </c>
      <c r="I114" s="142"/>
      <c r="J114" s="56"/>
      <c r="K114" s="142" t="s">
        <v>1752</v>
      </c>
      <c r="L114" s="69"/>
      <c r="M114" s="153" t="s">
        <v>284</v>
      </c>
      <c r="N114" s="143" t="s">
        <v>1753</v>
      </c>
      <c r="O114" s="143" t="s">
        <v>1754</v>
      </c>
      <c r="P114" s="48"/>
      <c r="Q114" s="281" t="s">
        <v>4010</v>
      </c>
      <c r="R114" s="281" t="s">
        <v>4074</v>
      </c>
      <c r="S114" s="54" t="s">
        <v>1756</v>
      </c>
      <c r="T114" s="161" t="s">
        <v>4075</v>
      </c>
      <c r="U114" s="56" t="s">
        <v>3273</v>
      </c>
      <c r="V114" s="56" t="s">
        <v>4076</v>
      </c>
      <c r="W114" s="51" t="s">
        <v>4077</v>
      </c>
      <c r="X114" s="51"/>
      <c r="Y114" s="19"/>
      <c r="AA114" s="140">
        <f>IF(OR(J114="Fail",ISBLANK(J114)),INDEX('Issue Code Table'!C:C,MATCH(N:N,'Issue Code Table'!A:A,0)),IF(M114="Critical",6,IF(M114="Significant",5,IF(M114="Moderate",3,2))))</f>
        <v>4</v>
      </c>
    </row>
    <row r="115" spans="1:27" ht="83.15" customHeight="1" x14ac:dyDescent="0.25">
      <c r="A115" s="79" t="s">
        <v>4078</v>
      </c>
      <c r="B115" s="54" t="s">
        <v>1621</v>
      </c>
      <c r="C115" s="54" t="s">
        <v>1497</v>
      </c>
      <c r="D115" s="55" t="s">
        <v>219</v>
      </c>
      <c r="E115" s="54" t="s">
        <v>4079</v>
      </c>
      <c r="F115" s="54" t="s">
        <v>4080</v>
      </c>
      <c r="G115" s="54" t="s">
        <v>4081</v>
      </c>
      <c r="H115" s="55" t="s">
        <v>4082</v>
      </c>
      <c r="I115" s="168"/>
      <c r="J115" s="59"/>
      <c r="K115" s="56" t="s">
        <v>4083</v>
      </c>
      <c r="L115" s="67"/>
      <c r="M115" s="57" t="s">
        <v>186</v>
      </c>
      <c r="N115" s="151" t="s">
        <v>1277</v>
      </c>
      <c r="O115" s="170" t="s">
        <v>4084</v>
      </c>
      <c r="P115" s="48"/>
      <c r="Q115" s="281" t="s">
        <v>4085</v>
      </c>
      <c r="R115" s="281" t="s">
        <v>4086</v>
      </c>
      <c r="S115" s="54" t="s">
        <v>4080</v>
      </c>
      <c r="T115" s="161" t="s">
        <v>4087</v>
      </c>
      <c r="U115" s="56" t="s">
        <v>4088</v>
      </c>
      <c r="V115" s="56"/>
      <c r="W115" s="51" t="s">
        <v>4089</v>
      </c>
      <c r="X115" s="51" t="s">
        <v>234</v>
      </c>
      <c r="Y115" s="19"/>
      <c r="AA115" s="140">
        <f>IF(OR(J115="Fail",ISBLANK(J115)),INDEX('Issue Code Table'!C:C,MATCH(N:N,'Issue Code Table'!A:A,0)),IF(M115="Critical",6,IF(M115="Significant",5,IF(M115="Moderate",3,2))))</f>
        <v>5</v>
      </c>
    </row>
    <row r="116" spans="1:27" ht="83.15" customHeight="1" x14ac:dyDescent="0.25">
      <c r="A116" s="79" t="s">
        <v>4090</v>
      </c>
      <c r="B116" s="54" t="s">
        <v>1621</v>
      </c>
      <c r="C116" s="54" t="s">
        <v>1497</v>
      </c>
      <c r="D116" s="55" t="s">
        <v>219</v>
      </c>
      <c r="E116" s="54" t="s">
        <v>4091</v>
      </c>
      <c r="F116" s="54" t="s">
        <v>4092</v>
      </c>
      <c r="G116" s="54" t="s">
        <v>4093</v>
      </c>
      <c r="H116" s="55" t="s">
        <v>4094</v>
      </c>
      <c r="I116" s="168"/>
      <c r="J116" s="59"/>
      <c r="K116" s="56" t="s">
        <v>4095</v>
      </c>
      <c r="L116" s="67"/>
      <c r="M116" s="57" t="s">
        <v>186</v>
      </c>
      <c r="N116" s="151" t="s">
        <v>1277</v>
      </c>
      <c r="O116" s="170" t="s">
        <v>4084</v>
      </c>
      <c r="P116" s="48"/>
      <c r="Q116" s="281" t="s">
        <v>4085</v>
      </c>
      <c r="R116" s="281" t="s">
        <v>4096</v>
      </c>
      <c r="S116" s="54" t="s">
        <v>4092</v>
      </c>
      <c r="T116" s="161" t="s">
        <v>4097</v>
      </c>
      <c r="U116" s="56" t="s">
        <v>4098</v>
      </c>
      <c r="V116" s="56"/>
      <c r="W116" s="51" t="s">
        <v>4099</v>
      </c>
      <c r="X116" s="51" t="s">
        <v>234</v>
      </c>
      <c r="Y116" s="19"/>
      <c r="AA116" s="140">
        <f>IF(OR(J116="Fail",ISBLANK(J116)),INDEX('Issue Code Table'!C:C,MATCH(N:N,'Issue Code Table'!A:A,0)),IF(M116="Critical",6,IF(M116="Significant",5,IF(M116="Moderate",3,2))))</f>
        <v>5</v>
      </c>
    </row>
    <row r="117" spans="1:27" ht="83.15" customHeight="1" x14ac:dyDescent="0.25">
      <c r="A117" s="79" t="s">
        <v>4100</v>
      </c>
      <c r="B117" s="54" t="s">
        <v>1621</v>
      </c>
      <c r="C117" s="54" t="s">
        <v>1497</v>
      </c>
      <c r="D117" s="55" t="s">
        <v>219</v>
      </c>
      <c r="E117" s="54" t="s">
        <v>4101</v>
      </c>
      <c r="F117" s="54" t="s">
        <v>4092</v>
      </c>
      <c r="G117" s="54" t="s">
        <v>4102</v>
      </c>
      <c r="H117" s="55" t="s">
        <v>4103</v>
      </c>
      <c r="I117" s="168"/>
      <c r="J117" s="59"/>
      <c r="K117" s="56" t="s">
        <v>4104</v>
      </c>
      <c r="L117" s="67"/>
      <c r="M117" s="57" t="s">
        <v>186</v>
      </c>
      <c r="N117" s="151" t="s">
        <v>1277</v>
      </c>
      <c r="O117" s="170" t="s">
        <v>4084</v>
      </c>
      <c r="P117" s="48"/>
      <c r="Q117" s="281" t="s">
        <v>4085</v>
      </c>
      <c r="R117" s="281" t="s">
        <v>4105</v>
      </c>
      <c r="S117" s="54" t="s">
        <v>4092</v>
      </c>
      <c r="T117" s="161" t="s">
        <v>4106</v>
      </c>
      <c r="U117" s="56" t="s">
        <v>4107</v>
      </c>
      <c r="V117" s="56"/>
      <c r="W117" s="51" t="s">
        <v>4108</v>
      </c>
      <c r="X117" s="51" t="s">
        <v>234</v>
      </c>
      <c r="Y117" s="19"/>
      <c r="AA117" s="140">
        <f>IF(OR(J117="Fail",ISBLANK(J117)),INDEX('Issue Code Table'!C:C,MATCH(N:N,'Issue Code Table'!A:A,0)),IF(M117="Critical",6,IF(M117="Significant",5,IF(M117="Moderate",3,2))))</f>
        <v>5</v>
      </c>
    </row>
    <row r="118" spans="1:27" ht="83.15" customHeight="1" x14ac:dyDescent="0.25">
      <c r="A118" s="79" t="s">
        <v>4109</v>
      </c>
      <c r="B118" s="54" t="s">
        <v>1621</v>
      </c>
      <c r="C118" s="54" t="s">
        <v>1497</v>
      </c>
      <c r="D118" s="55" t="s">
        <v>219</v>
      </c>
      <c r="E118" s="54" t="s">
        <v>4110</v>
      </c>
      <c r="F118" s="54" t="s">
        <v>4111</v>
      </c>
      <c r="G118" s="54" t="s">
        <v>4112</v>
      </c>
      <c r="H118" s="55" t="s">
        <v>4103</v>
      </c>
      <c r="I118" s="168"/>
      <c r="J118" s="59"/>
      <c r="K118" s="56" t="s">
        <v>4104</v>
      </c>
      <c r="L118" s="67"/>
      <c r="M118" s="57" t="s">
        <v>186</v>
      </c>
      <c r="N118" s="151" t="s">
        <v>1277</v>
      </c>
      <c r="O118" s="170" t="s">
        <v>4084</v>
      </c>
      <c r="P118" s="48"/>
      <c r="Q118" s="281" t="s">
        <v>4085</v>
      </c>
      <c r="R118" s="281" t="s">
        <v>4113</v>
      </c>
      <c r="S118" s="54" t="s">
        <v>4111</v>
      </c>
      <c r="T118" s="161" t="s">
        <v>4114</v>
      </c>
      <c r="U118" s="56" t="s">
        <v>4115</v>
      </c>
      <c r="V118" s="56"/>
      <c r="W118" s="51" t="s">
        <v>4116</v>
      </c>
      <c r="X118" s="51" t="s">
        <v>234</v>
      </c>
      <c r="Y118" s="19"/>
      <c r="AA118" s="140">
        <f>IF(OR(J118="Fail",ISBLANK(J118)),INDEX('Issue Code Table'!C:C,MATCH(N:N,'Issue Code Table'!A:A,0)),IF(M118="Critical",6,IF(M118="Significant",5,IF(M118="Moderate",3,2))))</f>
        <v>5</v>
      </c>
    </row>
    <row r="119" spans="1:27" ht="83.15" customHeight="1" x14ac:dyDescent="0.25">
      <c r="A119" s="79" t="s">
        <v>4117</v>
      </c>
      <c r="B119" s="54" t="s">
        <v>1621</v>
      </c>
      <c r="C119" s="54" t="s">
        <v>1497</v>
      </c>
      <c r="D119" s="55" t="s">
        <v>219</v>
      </c>
      <c r="E119" s="54" t="s">
        <v>4118</v>
      </c>
      <c r="F119" s="54" t="s">
        <v>4119</v>
      </c>
      <c r="G119" s="54" t="s">
        <v>4120</v>
      </c>
      <c r="H119" s="55" t="s">
        <v>4121</v>
      </c>
      <c r="J119" s="59"/>
      <c r="K119" s="56" t="s">
        <v>4122</v>
      </c>
      <c r="L119" s="67"/>
      <c r="M119" s="57" t="s">
        <v>186</v>
      </c>
      <c r="N119" s="151" t="s">
        <v>1277</v>
      </c>
      <c r="O119" s="170" t="s">
        <v>4084</v>
      </c>
      <c r="P119" s="48"/>
      <c r="Q119" s="281" t="s">
        <v>4085</v>
      </c>
      <c r="R119" s="281" t="s">
        <v>4123</v>
      </c>
      <c r="S119" s="54" t="s">
        <v>4119</v>
      </c>
      <c r="T119" s="161" t="s">
        <v>4124</v>
      </c>
      <c r="U119" s="56" t="s">
        <v>4125</v>
      </c>
      <c r="V119" s="56"/>
      <c r="W119" s="51" t="s">
        <v>4126</v>
      </c>
      <c r="X119" s="51" t="s">
        <v>234</v>
      </c>
      <c r="Y119" s="19"/>
      <c r="AA119" s="140">
        <f>IF(OR(J119="Fail",ISBLANK(J119)),INDEX('Issue Code Table'!C:C,MATCH(N:N,'Issue Code Table'!A:A,0)),IF(M119="Critical",6,IF(M119="Significant",5,IF(M119="Moderate",3,2))))</f>
        <v>5</v>
      </c>
    </row>
    <row r="120" spans="1:27" ht="83.15" customHeight="1" x14ac:dyDescent="0.25">
      <c r="A120" s="79" t="s">
        <v>4127</v>
      </c>
      <c r="B120" s="54" t="s">
        <v>1621</v>
      </c>
      <c r="C120" s="54" t="s">
        <v>1497</v>
      </c>
      <c r="D120" s="55" t="s">
        <v>219</v>
      </c>
      <c r="E120" s="54" t="s">
        <v>4128</v>
      </c>
      <c r="F120" s="54" t="s">
        <v>4129</v>
      </c>
      <c r="G120" s="54" t="s">
        <v>4130</v>
      </c>
      <c r="H120" s="55" t="s">
        <v>4131</v>
      </c>
      <c r="I120" s="168"/>
      <c r="J120" s="59"/>
      <c r="K120" s="56" t="s">
        <v>4132</v>
      </c>
      <c r="L120" s="67"/>
      <c r="M120" s="57" t="s">
        <v>186</v>
      </c>
      <c r="N120" s="151" t="s">
        <v>1277</v>
      </c>
      <c r="O120" s="170" t="s">
        <v>4084</v>
      </c>
      <c r="P120" s="48"/>
      <c r="Q120" s="281" t="s">
        <v>4085</v>
      </c>
      <c r="R120" s="281" t="s">
        <v>4133</v>
      </c>
      <c r="S120" s="54" t="s">
        <v>4129</v>
      </c>
      <c r="T120" s="161" t="s">
        <v>4134</v>
      </c>
      <c r="U120" s="56" t="s">
        <v>4135</v>
      </c>
      <c r="V120" s="56"/>
      <c r="W120" s="51" t="s">
        <v>4136</v>
      </c>
      <c r="X120" s="51" t="s">
        <v>234</v>
      </c>
      <c r="Y120" s="19"/>
      <c r="AA120" s="140">
        <f>IF(OR(J120="Fail",ISBLANK(J120)),INDEX('Issue Code Table'!C:C,MATCH(N:N,'Issue Code Table'!A:A,0)),IF(M120="Critical",6,IF(M120="Significant",5,IF(M120="Moderate",3,2))))</f>
        <v>5</v>
      </c>
    </row>
    <row r="121" spans="1:27" ht="83.15" customHeight="1" x14ac:dyDescent="0.25">
      <c r="A121" s="79" t="s">
        <v>4137</v>
      </c>
      <c r="B121" s="54" t="s">
        <v>1621</v>
      </c>
      <c r="C121" s="54" t="s">
        <v>1497</v>
      </c>
      <c r="D121" s="55" t="s">
        <v>219</v>
      </c>
      <c r="E121" s="54" t="s">
        <v>4138</v>
      </c>
      <c r="F121" s="54" t="s">
        <v>4139</v>
      </c>
      <c r="G121" s="54" t="s">
        <v>4140</v>
      </c>
      <c r="H121" s="55" t="s">
        <v>4141</v>
      </c>
      <c r="I121" s="168"/>
      <c r="J121" s="59"/>
      <c r="K121" s="56" t="s">
        <v>4142</v>
      </c>
      <c r="L121" s="67"/>
      <c r="M121" s="57" t="s">
        <v>186</v>
      </c>
      <c r="N121" s="151" t="s">
        <v>1277</v>
      </c>
      <c r="O121" s="170" t="s">
        <v>4084</v>
      </c>
      <c r="P121" s="48"/>
      <c r="Q121" s="281" t="s">
        <v>4085</v>
      </c>
      <c r="R121" s="281">
        <v>5.2</v>
      </c>
      <c r="S121" s="54" t="s">
        <v>4139</v>
      </c>
      <c r="T121" s="161" t="s">
        <v>4143</v>
      </c>
      <c r="U121" s="56" t="s">
        <v>4144</v>
      </c>
      <c r="V121" s="56"/>
      <c r="W121" s="51" t="s">
        <v>4145</v>
      </c>
      <c r="X121" s="51" t="s">
        <v>234</v>
      </c>
      <c r="Y121" s="19"/>
      <c r="AA121" s="140">
        <f>IF(OR(J121="Fail",ISBLANK(J121)),INDEX('Issue Code Table'!C:C,MATCH(N:N,'Issue Code Table'!A:A,0)),IF(M121="Critical",6,IF(M121="Significant",5,IF(M121="Moderate",3,2))))</f>
        <v>5</v>
      </c>
    </row>
    <row r="122" spans="1:27" ht="83.15" customHeight="1" x14ac:dyDescent="0.25">
      <c r="A122" s="79" t="s">
        <v>4146</v>
      </c>
      <c r="B122" s="54" t="s">
        <v>1621</v>
      </c>
      <c r="C122" s="54" t="s">
        <v>1497</v>
      </c>
      <c r="D122" s="55" t="s">
        <v>219</v>
      </c>
      <c r="E122" s="54" t="s">
        <v>4147</v>
      </c>
      <c r="F122" s="54" t="s">
        <v>4148</v>
      </c>
      <c r="G122" s="54" t="s">
        <v>4149</v>
      </c>
      <c r="H122" s="55" t="s">
        <v>4150</v>
      </c>
      <c r="I122" s="168"/>
      <c r="J122" s="59"/>
      <c r="K122" s="56" t="s">
        <v>4151</v>
      </c>
      <c r="L122" s="67"/>
      <c r="M122" s="57" t="s">
        <v>186</v>
      </c>
      <c r="N122" s="151" t="s">
        <v>1277</v>
      </c>
      <c r="O122" s="170" t="s">
        <v>4084</v>
      </c>
      <c r="P122" s="48"/>
      <c r="Q122" s="281" t="s">
        <v>4085</v>
      </c>
      <c r="R122" s="281" t="s">
        <v>4152</v>
      </c>
      <c r="S122" s="54" t="s">
        <v>4148</v>
      </c>
      <c r="T122" s="161" t="s">
        <v>4153</v>
      </c>
      <c r="U122" s="56" t="s">
        <v>4154</v>
      </c>
      <c r="V122" s="56"/>
      <c r="W122" s="51" t="s">
        <v>4155</v>
      </c>
      <c r="X122" s="51" t="s">
        <v>234</v>
      </c>
      <c r="Y122" s="19"/>
      <c r="AA122" s="140">
        <f>IF(OR(J122="Fail",ISBLANK(J122)),INDEX('Issue Code Table'!C:C,MATCH(N:N,'Issue Code Table'!A:A,0)),IF(M122="Critical",6,IF(M122="Significant",5,IF(M122="Moderate",3,2))))</f>
        <v>5</v>
      </c>
    </row>
    <row r="123" spans="1:27" ht="83.15" customHeight="1" x14ac:dyDescent="0.25">
      <c r="A123" s="79" t="s">
        <v>4156</v>
      </c>
      <c r="B123" s="54" t="s">
        <v>1621</v>
      </c>
      <c r="C123" s="54" t="s">
        <v>1497</v>
      </c>
      <c r="D123" s="55" t="s">
        <v>219</v>
      </c>
      <c r="E123" s="54" t="s">
        <v>4157</v>
      </c>
      <c r="F123" s="54" t="s">
        <v>4158</v>
      </c>
      <c r="G123" s="54" t="s">
        <v>4159</v>
      </c>
      <c r="H123" s="55" t="s">
        <v>4160</v>
      </c>
      <c r="I123" s="168"/>
      <c r="J123" s="59"/>
      <c r="K123" s="56" t="s">
        <v>4161</v>
      </c>
      <c r="L123" s="67"/>
      <c r="M123" s="57" t="s">
        <v>186</v>
      </c>
      <c r="N123" s="151" t="s">
        <v>1277</v>
      </c>
      <c r="O123" s="143"/>
      <c r="P123" s="48"/>
      <c r="Q123" s="281" t="s">
        <v>4085</v>
      </c>
      <c r="R123" s="281" t="s">
        <v>4162</v>
      </c>
      <c r="S123" s="54" t="s">
        <v>4158</v>
      </c>
      <c r="T123" s="161" t="s">
        <v>4163</v>
      </c>
      <c r="U123" s="56" t="s">
        <v>4164</v>
      </c>
      <c r="V123" s="56"/>
      <c r="W123" s="51" t="s">
        <v>4165</v>
      </c>
      <c r="X123" s="51" t="s">
        <v>234</v>
      </c>
      <c r="Y123" s="19"/>
      <c r="AA123" s="140">
        <f>IF(OR(J123="Fail",ISBLANK(J123)),INDEX('Issue Code Table'!C:C,MATCH(N:N,'Issue Code Table'!A:A,0)),IF(M123="Critical",6,IF(M123="Significant",5,IF(M123="Moderate",3,2))))</f>
        <v>5</v>
      </c>
    </row>
    <row r="124" spans="1:27" ht="83.15" customHeight="1" x14ac:dyDescent="0.25">
      <c r="A124" s="79" t="s">
        <v>4166</v>
      </c>
      <c r="B124" s="54" t="s">
        <v>1621</v>
      </c>
      <c r="C124" s="54" t="s">
        <v>1497</v>
      </c>
      <c r="D124" s="55" t="s">
        <v>219</v>
      </c>
      <c r="E124" s="54" t="s">
        <v>4167</v>
      </c>
      <c r="F124" s="54" t="s">
        <v>4168</v>
      </c>
      <c r="G124" s="54" t="s">
        <v>4169</v>
      </c>
      <c r="H124" s="55" t="s">
        <v>4170</v>
      </c>
      <c r="I124" s="168"/>
      <c r="J124" s="59"/>
      <c r="K124" s="56" t="s">
        <v>4171</v>
      </c>
      <c r="L124" s="67"/>
      <c r="M124" s="57" t="s">
        <v>186</v>
      </c>
      <c r="N124" s="151" t="s">
        <v>1277</v>
      </c>
      <c r="O124" s="143"/>
      <c r="P124" s="48"/>
      <c r="Q124" s="281" t="s">
        <v>4085</v>
      </c>
      <c r="R124" s="281" t="s">
        <v>4172</v>
      </c>
      <c r="S124" s="54" t="s">
        <v>4168</v>
      </c>
      <c r="T124" s="161" t="s">
        <v>4173</v>
      </c>
      <c r="U124" s="56" t="s">
        <v>4174</v>
      </c>
      <c r="V124" s="56"/>
      <c r="W124" s="51" t="s">
        <v>4175</v>
      </c>
      <c r="X124" s="51" t="s">
        <v>234</v>
      </c>
      <c r="Y124" s="19"/>
      <c r="AA124" s="140">
        <f>IF(OR(J124="Fail",ISBLANK(J124)),INDEX('Issue Code Table'!C:C,MATCH(N:N,'Issue Code Table'!A:A,0)),IF(M124="Critical",6,IF(M124="Significant",5,IF(M124="Moderate",3,2))))</f>
        <v>5</v>
      </c>
    </row>
    <row r="125" spans="1:27" ht="83.15" customHeight="1" x14ac:dyDescent="0.25">
      <c r="A125" s="79" t="s">
        <v>4176</v>
      </c>
      <c r="B125" s="54" t="s">
        <v>1621</v>
      </c>
      <c r="C125" s="54" t="s">
        <v>1497</v>
      </c>
      <c r="D125" s="55" t="s">
        <v>219</v>
      </c>
      <c r="E125" s="54" t="s">
        <v>4177</v>
      </c>
      <c r="F125" s="54" t="s">
        <v>4178</v>
      </c>
      <c r="G125" s="54" t="s">
        <v>4179</v>
      </c>
      <c r="H125" s="55" t="s">
        <v>4180</v>
      </c>
      <c r="I125" s="142"/>
      <c r="J125" s="56"/>
      <c r="K125" s="56" t="s">
        <v>4181</v>
      </c>
      <c r="L125" s="69"/>
      <c r="M125" s="57" t="s">
        <v>186</v>
      </c>
      <c r="N125" s="151" t="s">
        <v>1277</v>
      </c>
      <c r="O125" s="170" t="s">
        <v>4084</v>
      </c>
      <c r="P125" s="48"/>
      <c r="Q125" s="281" t="s">
        <v>4085</v>
      </c>
      <c r="R125" s="281" t="s">
        <v>4182</v>
      </c>
      <c r="S125" s="54" t="s">
        <v>4178</v>
      </c>
      <c r="T125" s="161" t="s">
        <v>4183</v>
      </c>
      <c r="U125" s="56" t="s">
        <v>4184</v>
      </c>
      <c r="V125" s="56"/>
      <c r="W125" s="51" t="s">
        <v>4185</v>
      </c>
      <c r="X125" s="51" t="s">
        <v>234</v>
      </c>
      <c r="Y125" s="19"/>
      <c r="AA125" s="140">
        <f>IF(OR(J125="Fail",ISBLANK(J125)),INDEX('Issue Code Table'!C:C,MATCH(N:N,'Issue Code Table'!A:A,0)),IF(M125="Critical",6,IF(M125="Significant",5,IF(M125="Moderate",3,2))))</f>
        <v>5</v>
      </c>
    </row>
    <row r="126" spans="1:27" ht="83.15" customHeight="1" x14ac:dyDescent="0.25">
      <c r="A126" s="79" t="s">
        <v>4186</v>
      </c>
      <c r="B126" s="54" t="s">
        <v>1621</v>
      </c>
      <c r="C126" s="54" t="s">
        <v>1497</v>
      </c>
      <c r="D126" s="55" t="s">
        <v>219</v>
      </c>
      <c r="E126" s="54" t="s">
        <v>4187</v>
      </c>
      <c r="F126" s="54" t="s">
        <v>4168</v>
      </c>
      <c r="G126" s="54" t="s">
        <v>4188</v>
      </c>
      <c r="H126" s="55" t="s">
        <v>4189</v>
      </c>
      <c r="I126" s="168"/>
      <c r="J126" s="59"/>
      <c r="K126" s="56" t="s">
        <v>4190</v>
      </c>
      <c r="L126" s="67"/>
      <c r="M126" s="57" t="s">
        <v>186</v>
      </c>
      <c r="N126" s="151" t="s">
        <v>1277</v>
      </c>
      <c r="O126" s="170" t="s">
        <v>4084</v>
      </c>
      <c r="P126" s="48"/>
      <c r="Q126" s="281" t="s">
        <v>4085</v>
      </c>
      <c r="R126" s="281" t="s">
        <v>4191</v>
      </c>
      <c r="S126" s="54" t="s">
        <v>4168</v>
      </c>
      <c r="T126" s="161" t="s">
        <v>4192</v>
      </c>
      <c r="U126" s="56" t="s">
        <v>4193</v>
      </c>
      <c r="V126" s="56"/>
      <c r="W126" s="51" t="s">
        <v>4194</v>
      </c>
      <c r="X126" s="51" t="s">
        <v>234</v>
      </c>
      <c r="Y126" s="19"/>
      <c r="AA126" s="140">
        <f>IF(OR(J126="Fail",ISBLANK(J126)),INDEX('Issue Code Table'!C:C,MATCH(N:N,'Issue Code Table'!A:A,0)),IF(M126="Critical",6,IF(M126="Significant",5,IF(M126="Moderate",3,2))))</f>
        <v>5</v>
      </c>
    </row>
    <row r="127" spans="1:27" ht="83.15" customHeight="1" x14ac:dyDescent="0.25">
      <c r="A127" s="79" t="s">
        <v>4195</v>
      </c>
      <c r="B127" s="54" t="s">
        <v>1621</v>
      </c>
      <c r="C127" s="54" t="s">
        <v>1497</v>
      </c>
      <c r="D127" s="55" t="s">
        <v>219</v>
      </c>
      <c r="E127" s="54" t="s">
        <v>4196</v>
      </c>
      <c r="F127" s="54" t="s">
        <v>4197</v>
      </c>
      <c r="G127" s="54" t="s">
        <v>4198</v>
      </c>
      <c r="H127" s="55" t="s">
        <v>4199</v>
      </c>
      <c r="I127" s="168"/>
      <c r="J127" s="59"/>
      <c r="K127" s="56" t="s">
        <v>4200</v>
      </c>
      <c r="L127" s="67"/>
      <c r="M127" s="57" t="s">
        <v>186</v>
      </c>
      <c r="N127" s="151" t="s">
        <v>1277</v>
      </c>
      <c r="O127" s="170" t="s">
        <v>4084</v>
      </c>
      <c r="P127" s="48"/>
      <c r="Q127" s="281" t="s">
        <v>4085</v>
      </c>
      <c r="R127" s="281" t="s">
        <v>4201</v>
      </c>
      <c r="S127" s="54" t="s">
        <v>4197</v>
      </c>
      <c r="T127" s="161" t="s">
        <v>4202</v>
      </c>
      <c r="U127" s="56" t="s">
        <v>4203</v>
      </c>
      <c r="V127" s="56"/>
      <c r="W127" s="51" t="s">
        <v>4204</v>
      </c>
      <c r="X127" s="51" t="s">
        <v>234</v>
      </c>
      <c r="Y127" s="19"/>
      <c r="AA127" s="140">
        <f>IF(OR(J127="Fail",ISBLANK(J127)),INDEX('Issue Code Table'!C:C,MATCH(N:N,'Issue Code Table'!A:A,0)),IF(M127="Critical",6,IF(M127="Significant",5,IF(M127="Moderate",3,2))))</f>
        <v>5</v>
      </c>
    </row>
    <row r="128" spans="1:27" ht="83.15" customHeight="1" x14ac:dyDescent="0.25">
      <c r="A128" s="79" t="s">
        <v>4205</v>
      </c>
      <c r="B128" s="54" t="s">
        <v>1621</v>
      </c>
      <c r="C128" s="54" t="s">
        <v>1497</v>
      </c>
      <c r="D128" s="55" t="s">
        <v>219</v>
      </c>
      <c r="E128" s="54" t="s">
        <v>4206</v>
      </c>
      <c r="F128" s="54" t="s">
        <v>4207</v>
      </c>
      <c r="G128" s="54" t="s">
        <v>4208</v>
      </c>
      <c r="H128" s="55" t="s">
        <v>4209</v>
      </c>
      <c r="I128" s="168"/>
      <c r="J128" s="59"/>
      <c r="K128" s="56" t="s">
        <v>4210</v>
      </c>
      <c r="L128" s="67"/>
      <c r="M128" s="57" t="s">
        <v>186</v>
      </c>
      <c r="N128" s="151" t="s">
        <v>1277</v>
      </c>
      <c r="O128" s="170" t="s">
        <v>4084</v>
      </c>
      <c r="P128" s="48"/>
      <c r="Q128" s="281" t="s">
        <v>4085</v>
      </c>
      <c r="R128" s="281" t="s">
        <v>4211</v>
      </c>
      <c r="S128" s="54" t="s">
        <v>4207</v>
      </c>
      <c r="T128" s="161" t="s">
        <v>4212</v>
      </c>
      <c r="U128" s="56" t="s">
        <v>4213</v>
      </c>
      <c r="V128" s="56"/>
      <c r="W128" s="51" t="s">
        <v>4214</v>
      </c>
      <c r="X128" s="51" t="s">
        <v>234</v>
      </c>
      <c r="Y128" s="19"/>
      <c r="AA128" s="140">
        <f>IF(OR(J128="Fail",ISBLANK(J128)),INDEX('Issue Code Table'!C:C,MATCH(N:N,'Issue Code Table'!A:A,0)),IF(M128="Critical",6,IF(M128="Significant",5,IF(M128="Moderate",3,2))))</f>
        <v>5</v>
      </c>
    </row>
    <row r="129" spans="1:27" ht="83.15" customHeight="1" x14ac:dyDescent="0.25">
      <c r="A129" s="79" t="s">
        <v>4215</v>
      </c>
      <c r="B129" s="54" t="s">
        <v>1621</v>
      </c>
      <c r="C129" s="54" t="s">
        <v>1497</v>
      </c>
      <c r="D129" s="55" t="s">
        <v>219</v>
      </c>
      <c r="E129" s="54" t="s">
        <v>4216</v>
      </c>
      <c r="F129" s="54" t="s">
        <v>4217</v>
      </c>
      <c r="G129" s="54" t="s">
        <v>4218</v>
      </c>
      <c r="H129" s="55" t="s">
        <v>4219</v>
      </c>
      <c r="I129" s="142"/>
      <c r="J129" s="56"/>
      <c r="K129" s="56" t="s">
        <v>4220</v>
      </c>
      <c r="L129" s="69"/>
      <c r="M129" s="57" t="s">
        <v>186</v>
      </c>
      <c r="N129" s="151" t="s">
        <v>1277</v>
      </c>
      <c r="O129" s="170" t="s">
        <v>4084</v>
      </c>
      <c r="P129" s="48"/>
      <c r="Q129" s="281" t="s">
        <v>4085</v>
      </c>
      <c r="R129" s="281" t="s">
        <v>4221</v>
      </c>
      <c r="S129" s="54" t="s">
        <v>4217</v>
      </c>
      <c r="T129" s="161" t="s">
        <v>4222</v>
      </c>
      <c r="U129" s="56" t="s">
        <v>4223</v>
      </c>
      <c r="V129" s="56"/>
      <c r="W129" s="51" t="s">
        <v>4224</v>
      </c>
      <c r="X129" s="51" t="s">
        <v>234</v>
      </c>
      <c r="Y129" s="19"/>
      <c r="AA129" s="140">
        <f>IF(OR(J129="Fail",ISBLANK(J129)),INDEX('Issue Code Table'!C:C,MATCH(N:N,'Issue Code Table'!A:A,0)),IF(M129="Critical",6,IF(M129="Significant",5,IF(M129="Moderate",3,2))))</f>
        <v>5</v>
      </c>
    </row>
    <row r="130" spans="1:27" ht="83.15" customHeight="1" x14ac:dyDescent="0.25">
      <c r="A130" s="79" t="s">
        <v>4225</v>
      </c>
      <c r="B130" s="54" t="s">
        <v>1621</v>
      </c>
      <c r="C130" s="54" t="s">
        <v>1497</v>
      </c>
      <c r="D130" s="55" t="s">
        <v>219</v>
      </c>
      <c r="E130" s="54" t="s">
        <v>4226</v>
      </c>
      <c r="F130" s="54" t="s">
        <v>4111</v>
      </c>
      <c r="G130" s="54" t="s">
        <v>4227</v>
      </c>
      <c r="H130" s="55" t="s">
        <v>4228</v>
      </c>
      <c r="I130" s="168"/>
      <c r="J130" s="59"/>
      <c r="K130" s="56" t="s">
        <v>4229</v>
      </c>
      <c r="L130" s="67"/>
      <c r="M130" s="57" t="s">
        <v>186</v>
      </c>
      <c r="N130" s="151" t="s">
        <v>1277</v>
      </c>
      <c r="O130" s="170" t="s">
        <v>4084</v>
      </c>
      <c r="P130" s="48"/>
      <c r="Q130" s="281" t="s">
        <v>4085</v>
      </c>
      <c r="R130" s="281" t="s">
        <v>4230</v>
      </c>
      <c r="S130" s="54" t="s">
        <v>4111</v>
      </c>
      <c r="T130" s="161" t="s">
        <v>4231</v>
      </c>
      <c r="U130" s="56" t="s">
        <v>4232</v>
      </c>
      <c r="V130" s="56"/>
      <c r="W130" s="51" t="s">
        <v>4233</v>
      </c>
      <c r="X130" s="51" t="s">
        <v>234</v>
      </c>
      <c r="Y130" s="19"/>
      <c r="AA130" s="140">
        <f>IF(OR(J130="Fail",ISBLANK(J130)),INDEX('Issue Code Table'!C:C,MATCH(N:N,'Issue Code Table'!A:A,0)),IF(M130="Critical",6,IF(M130="Significant",5,IF(M130="Moderate",3,2))))</f>
        <v>5</v>
      </c>
    </row>
    <row r="131" spans="1:27" ht="83.15" customHeight="1" x14ac:dyDescent="0.25">
      <c r="A131" s="79" t="s">
        <v>4234</v>
      </c>
      <c r="B131" s="54" t="s">
        <v>1270</v>
      </c>
      <c r="C131" s="54" t="s">
        <v>1271</v>
      </c>
      <c r="D131" s="55" t="s">
        <v>219</v>
      </c>
      <c r="E131" s="54" t="s">
        <v>2324</v>
      </c>
      <c r="F131" s="54" t="s">
        <v>2330</v>
      </c>
      <c r="G131" s="54" t="s">
        <v>4235</v>
      </c>
      <c r="H131" s="55" t="s">
        <v>2327</v>
      </c>
      <c r="I131" s="142"/>
      <c r="J131" s="56"/>
      <c r="K131" s="142" t="s">
        <v>2328</v>
      </c>
      <c r="L131" s="69"/>
      <c r="M131" s="153" t="s">
        <v>186</v>
      </c>
      <c r="N131" s="143" t="s">
        <v>2238</v>
      </c>
      <c r="O131" s="143" t="s">
        <v>4236</v>
      </c>
      <c r="P131" s="48"/>
      <c r="Q131" s="281" t="s">
        <v>4237</v>
      </c>
      <c r="R131" s="281" t="s">
        <v>4238</v>
      </c>
      <c r="S131" s="54" t="s">
        <v>2330</v>
      </c>
      <c r="T131" s="161" t="s">
        <v>4239</v>
      </c>
      <c r="U131" s="56" t="s">
        <v>3273</v>
      </c>
      <c r="V131" s="56" t="s">
        <v>4240</v>
      </c>
      <c r="W131" s="51" t="s">
        <v>4241</v>
      </c>
      <c r="X131" s="51" t="s">
        <v>234</v>
      </c>
      <c r="Y131" s="19"/>
      <c r="AA131" s="140">
        <f>IF(OR(J131="Fail",ISBLANK(J131)),INDEX('Issue Code Table'!C:C,MATCH(N:N,'Issue Code Table'!A:A,0)),IF(M131="Critical",6,IF(M131="Significant",5,IF(M131="Moderate",3,2))))</f>
        <v>3</v>
      </c>
    </row>
    <row r="132" spans="1:27" ht="83.15" customHeight="1" x14ac:dyDescent="0.25">
      <c r="A132" s="79" t="s">
        <v>4242</v>
      </c>
      <c r="B132" s="54" t="s">
        <v>347</v>
      </c>
      <c r="C132" s="54" t="s">
        <v>348</v>
      </c>
      <c r="D132" s="55" t="s">
        <v>219</v>
      </c>
      <c r="E132" s="54" t="s">
        <v>4243</v>
      </c>
      <c r="F132" s="54" t="s">
        <v>2319</v>
      </c>
      <c r="G132" s="54" t="s">
        <v>4244</v>
      </c>
      <c r="H132" s="55" t="s">
        <v>4245</v>
      </c>
      <c r="I132" s="142"/>
      <c r="J132" s="56"/>
      <c r="K132" s="142" t="s">
        <v>4246</v>
      </c>
      <c r="L132" s="69"/>
      <c r="M132" s="153" t="s">
        <v>284</v>
      </c>
      <c r="N132" s="143" t="s">
        <v>2238</v>
      </c>
      <c r="O132" s="143" t="s">
        <v>4236</v>
      </c>
      <c r="P132" s="48"/>
      <c r="Q132" s="281" t="s">
        <v>4237</v>
      </c>
      <c r="R132" s="281" t="s">
        <v>4247</v>
      </c>
      <c r="S132" s="54" t="s">
        <v>2319</v>
      </c>
      <c r="T132" s="161" t="s">
        <v>4248</v>
      </c>
      <c r="U132" s="56" t="s">
        <v>3273</v>
      </c>
      <c r="V132" s="56" t="s">
        <v>4249</v>
      </c>
      <c r="W132" s="51" t="s">
        <v>4250</v>
      </c>
      <c r="X132" s="51"/>
      <c r="Y132" s="19"/>
      <c r="AA132" s="140">
        <f>IF(OR(J132="Fail",ISBLANK(J132)),INDEX('Issue Code Table'!C:C,MATCH(N:N,'Issue Code Table'!A:A,0)),IF(M132="Critical",6,IF(M132="Significant",5,IF(M132="Moderate",3,2))))</f>
        <v>3</v>
      </c>
    </row>
    <row r="133" spans="1:27" ht="83.15" customHeight="1" x14ac:dyDescent="0.25">
      <c r="A133" s="79" t="s">
        <v>4251</v>
      </c>
      <c r="B133" s="54" t="s">
        <v>347</v>
      </c>
      <c r="C133" s="54" t="s">
        <v>348</v>
      </c>
      <c r="D133" s="55" t="s">
        <v>219</v>
      </c>
      <c r="E133" s="54" t="s">
        <v>2280</v>
      </c>
      <c r="F133" s="54" t="s">
        <v>2286</v>
      </c>
      <c r="G133" s="54" t="s">
        <v>4252</v>
      </c>
      <c r="H133" s="55" t="s">
        <v>2283</v>
      </c>
      <c r="I133" s="142"/>
      <c r="J133" s="56"/>
      <c r="K133" s="142" t="s">
        <v>2284</v>
      </c>
      <c r="L133" s="69"/>
      <c r="M133" s="153" t="s">
        <v>284</v>
      </c>
      <c r="N133" s="143" t="s">
        <v>2238</v>
      </c>
      <c r="O133" s="143" t="s">
        <v>4236</v>
      </c>
      <c r="P133" s="48"/>
      <c r="Q133" s="281" t="s">
        <v>4237</v>
      </c>
      <c r="R133" s="281" t="s">
        <v>4253</v>
      </c>
      <c r="S133" s="54" t="s">
        <v>2286</v>
      </c>
      <c r="T133" s="161" t="s">
        <v>4254</v>
      </c>
      <c r="U133" s="56" t="s">
        <v>3273</v>
      </c>
      <c r="V133" s="56" t="s">
        <v>4255</v>
      </c>
      <c r="W133" s="51" t="s">
        <v>4256</v>
      </c>
      <c r="X133" s="51"/>
      <c r="Y133" s="19"/>
      <c r="AA133" s="140">
        <f>IF(OR(J133="Fail",ISBLANK(J133)),INDEX('Issue Code Table'!C:C,MATCH(N:N,'Issue Code Table'!A:A,0)),IF(M133="Critical",6,IF(M133="Significant",5,IF(M133="Moderate",3,2))))</f>
        <v>3</v>
      </c>
    </row>
    <row r="134" spans="1:27" ht="83.15" customHeight="1" x14ac:dyDescent="0.25">
      <c r="A134" s="79" t="s">
        <v>4257</v>
      </c>
      <c r="B134" s="54" t="s">
        <v>1969</v>
      </c>
      <c r="C134" s="54" t="s">
        <v>1970</v>
      </c>
      <c r="D134" s="55" t="s">
        <v>219</v>
      </c>
      <c r="E134" s="54" t="s">
        <v>4258</v>
      </c>
      <c r="F134" s="54" t="s">
        <v>4259</v>
      </c>
      <c r="G134" s="54" t="s">
        <v>4260</v>
      </c>
      <c r="H134" s="55" t="s">
        <v>4261</v>
      </c>
      <c r="I134" s="84"/>
      <c r="J134" s="84"/>
      <c r="K134" s="84" t="s">
        <v>4262</v>
      </c>
      <c r="L134" s="69"/>
      <c r="M134" s="153" t="s">
        <v>284</v>
      </c>
      <c r="N134" s="85" t="s">
        <v>1107</v>
      </c>
      <c r="O134" s="81" t="str">
        <f>CONCATENATE(N134,": ",VLOOKUP(N134,'Issue Code Table'!$A$2:$C$418,2,0))</f>
        <v>HCM48: Low-risk operating system settings are not configured securely</v>
      </c>
      <c r="P134" s="48"/>
      <c r="Q134" s="281" t="s">
        <v>4237</v>
      </c>
      <c r="R134" s="281" t="s">
        <v>4263</v>
      </c>
      <c r="S134" s="54" t="s">
        <v>4259</v>
      </c>
      <c r="T134" s="161" t="s">
        <v>4264</v>
      </c>
      <c r="U134" s="56" t="s">
        <v>4265</v>
      </c>
      <c r="V134" s="56" t="s">
        <v>4266</v>
      </c>
      <c r="W134" s="51" t="s">
        <v>4267</v>
      </c>
      <c r="X134" s="51"/>
      <c r="Y134" s="19"/>
      <c r="AA134" s="140">
        <f>IF(OR(J134="Fail",ISBLANK(J134)),INDEX('Issue Code Table'!C:C,MATCH(N:N,'Issue Code Table'!A:A,0)),IF(M134="Critical",6,IF(M134="Significant",5,IF(M134="Moderate",3,2))))</f>
        <v>3</v>
      </c>
    </row>
    <row r="135" spans="1:27" ht="83.15" customHeight="1" x14ac:dyDescent="0.25">
      <c r="A135" s="79" t="s">
        <v>4268</v>
      </c>
      <c r="B135" s="54" t="s">
        <v>347</v>
      </c>
      <c r="C135" s="54" t="s">
        <v>348</v>
      </c>
      <c r="D135" s="55" t="s">
        <v>219</v>
      </c>
      <c r="E135" s="54" t="s">
        <v>4269</v>
      </c>
      <c r="F135" s="54" t="s">
        <v>4270</v>
      </c>
      <c r="G135" s="54" t="s">
        <v>4271</v>
      </c>
      <c r="H135" s="55" t="s">
        <v>2236</v>
      </c>
      <c r="I135" s="142"/>
      <c r="J135" s="56"/>
      <c r="K135" s="142" t="s">
        <v>4272</v>
      </c>
      <c r="L135" s="69"/>
      <c r="M135" s="153" t="s">
        <v>284</v>
      </c>
      <c r="N135" s="154" t="s">
        <v>2238</v>
      </c>
      <c r="O135" s="143" t="s">
        <v>4236</v>
      </c>
      <c r="P135" s="48"/>
      <c r="Q135" s="281" t="s">
        <v>4237</v>
      </c>
      <c r="R135" s="281" t="s">
        <v>4273</v>
      </c>
      <c r="S135" s="54" t="s">
        <v>4270</v>
      </c>
      <c r="T135" s="161" t="s">
        <v>4274</v>
      </c>
      <c r="U135" s="56" t="s">
        <v>2242</v>
      </c>
      <c r="V135" s="56" t="s">
        <v>4275</v>
      </c>
      <c r="W135" s="51" t="s">
        <v>4276</v>
      </c>
      <c r="X135" s="51"/>
      <c r="Y135" s="19"/>
      <c r="AA135" s="140">
        <f>IF(OR(J135="Fail",ISBLANK(J135)),INDEX('Issue Code Table'!C:C,MATCH(N:N,'Issue Code Table'!A:A,0)),IF(M135="Critical",6,IF(M135="Significant",5,IF(M135="Moderate",3,2))))</f>
        <v>3</v>
      </c>
    </row>
    <row r="136" spans="1:27" ht="83.15" customHeight="1" x14ac:dyDescent="0.25">
      <c r="A136" s="79" t="s">
        <v>4277</v>
      </c>
      <c r="B136" s="54" t="s">
        <v>347</v>
      </c>
      <c r="C136" s="54" t="s">
        <v>348</v>
      </c>
      <c r="D136" s="55" t="s">
        <v>219</v>
      </c>
      <c r="E136" s="54" t="s">
        <v>4278</v>
      </c>
      <c r="F136" s="54" t="s">
        <v>4270</v>
      </c>
      <c r="G136" s="54" t="s">
        <v>4279</v>
      </c>
      <c r="H136" s="55" t="s">
        <v>4280</v>
      </c>
      <c r="I136" s="142"/>
      <c r="J136" s="56"/>
      <c r="K136" s="142" t="s">
        <v>4281</v>
      </c>
      <c r="L136" s="69"/>
      <c r="M136" s="143" t="s">
        <v>241</v>
      </c>
      <c r="N136" s="143" t="s">
        <v>1304</v>
      </c>
      <c r="O136" s="60" t="s">
        <v>1305</v>
      </c>
      <c r="P136" s="48"/>
      <c r="Q136" s="281" t="s">
        <v>4237</v>
      </c>
      <c r="R136" s="281" t="s">
        <v>4282</v>
      </c>
      <c r="S136" s="54" t="s">
        <v>4270</v>
      </c>
      <c r="T136" s="161" t="s">
        <v>4283</v>
      </c>
      <c r="U136" s="56" t="s">
        <v>4284</v>
      </c>
      <c r="V136" s="56" t="s">
        <v>4285</v>
      </c>
      <c r="W136" s="51" t="s">
        <v>4286</v>
      </c>
      <c r="X136" s="51"/>
      <c r="Y136" s="19"/>
      <c r="AA136" s="140">
        <f>IF(OR(J136="Fail",ISBLANK(J136)),INDEX('Issue Code Table'!C:C,MATCH(N:N,'Issue Code Table'!A:A,0)),IF(M136="Critical",6,IF(M136="Significant",5,IF(M136="Moderate",3,2))))</f>
        <v>2</v>
      </c>
    </row>
    <row r="137" spans="1:27" ht="83.15" customHeight="1" x14ac:dyDescent="0.25">
      <c r="A137" s="79" t="s">
        <v>4287</v>
      </c>
      <c r="B137" s="54" t="s">
        <v>347</v>
      </c>
      <c r="C137" s="54" t="s">
        <v>348</v>
      </c>
      <c r="D137" s="55" t="s">
        <v>219</v>
      </c>
      <c r="E137" s="54" t="s">
        <v>2292</v>
      </c>
      <c r="F137" s="54" t="s">
        <v>4270</v>
      </c>
      <c r="G137" s="54" t="s">
        <v>4288</v>
      </c>
      <c r="H137" s="55" t="s">
        <v>2295</v>
      </c>
      <c r="I137" s="142"/>
      <c r="J137" s="56"/>
      <c r="K137" s="142" t="s">
        <v>2296</v>
      </c>
      <c r="L137" s="69"/>
      <c r="M137" s="153" t="s">
        <v>284</v>
      </c>
      <c r="N137" s="143" t="s">
        <v>379</v>
      </c>
      <c r="O137" s="60" t="s">
        <v>471</v>
      </c>
      <c r="P137" s="48"/>
      <c r="Q137" s="281" t="s">
        <v>4237</v>
      </c>
      <c r="R137" s="281" t="s">
        <v>4289</v>
      </c>
      <c r="S137" s="54" t="s">
        <v>4270</v>
      </c>
      <c r="T137" s="161" t="s">
        <v>4290</v>
      </c>
      <c r="U137" s="56" t="s">
        <v>4291</v>
      </c>
      <c r="V137" s="56" t="s">
        <v>4292</v>
      </c>
      <c r="W137" s="51" t="s">
        <v>4293</v>
      </c>
      <c r="X137" s="51"/>
      <c r="Y137" s="19"/>
      <c r="AA137" s="140">
        <f>IF(OR(J137="Fail",ISBLANK(J137)),INDEX('Issue Code Table'!C:C,MATCH(N:N,'Issue Code Table'!A:A,0)),IF(M137="Critical",6,IF(M137="Significant",5,IF(M137="Moderate",3,2))))</f>
        <v>5</v>
      </c>
    </row>
    <row r="138" spans="1:27" ht="83.15" customHeight="1" x14ac:dyDescent="0.25">
      <c r="A138" s="79" t="s">
        <v>4294</v>
      </c>
      <c r="B138" s="54" t="s">
        <v>347</v>
      </c>
      <c r="C138" s="54" t="s">
        <v>348</v>
      </c>
      <c r="D138" s="55" t="s">
        <v>219</v>
      </c>
      <c r="E138" s="54" t="s">
        <v>2303</v>
      </c>
      <c r="F138" s="54" t="s">
        <v>4270</v>
      </c>
      <c r="G138" s="54" t="s">
        <v>4295</v>
      </c>
      <c r="H138" s="55" t="s">
        <v>2306</v>
      </c>
      <c r="I138" s="142"/>
      <c r="J138" s="56"/>
      <c r="K138" s="142" t="s">
        <v>2307</v>
      </c>
      <c r="L138" s="69"/>
      <c r="M138" s="153" t="s">
        <v>284</v>
      </c>
      <c r="N138" s="143" t="s">
        <v>353</v>
      </c>
      <c r="O138" s="60" t="s">
        <v>354</v>
      </c>
      <c r="P138" s="48"/>
      <c r="Q138" s="281" t="s">
        <v>4237</v>
      </c>
      <c r="R138" s="281" t="s">
        <v>4296</v>
      </c>
      <c r="S138" s="54" t="s">
        <v>4270</v>
      </c>
      <c r="T138" s="161" t="s">
        <v>4297</v>
      </c>
      <c r="U138" s="56" t="s">
        <v>4298</v>
      </c>
      <c r="V138" s="56" t="s">
        <v>4299</v>
      </c>
      <c r="W138" s="51" t="s">
        <v>4300</v>
      </c>
      <c r="X138" s="51"/>
      <c r="Y138" s="19"/>
      <c r="AA138" s="140">
        <f>IF(OR(J138="Fail",ISBLANK(J138)),INDEX('Issue Code Table'!C:C,MATCH(N:N,'Issue Code Table'!A:A,0)),IF(M138="Critical",6,IF(M138="Significant",5,IF(M138="Moderate",3,2))))</f>
        <v>5</v>
      </c>
    </row>
    <row r="139" spans="1:27" ht="83.15" customHeight="1" x14ac:dyDescent="0.25">
      <c r="A139" s="79" t="s">
        <v>4301</v>
      </c>
      <c r="B139" s="54" t="s">
        <v>1270</v>
      </c>
      <c r="C139" s="54" t="s">
        <v>1271</v>
      </c>
      <c r="D139" s="55" t="s">
        <v>219</v>
      </c>
      <c r="E139" s="54" t="s">
        <v>2335</v>
      </c>
      <c r="F139" s="54" t="s">
        <v>2330</v>
      </c>
      <c r="G139" s="54" t="s">
        <v>4302</v>
      </c>
      <c r="H139" s="55" t="s">
        <v>2337</v>
      </c>
      <c r="I139" s="142"/>
      <c r="J139" s="56"/>
      <c r="K139" s="142" t="s">
        <v>2338</v>
      </c>
      <c r="L139" s="69"/>
      <c r="M139" s="153" t="s">
        <v>284</v>
      </c>
      <c r="N139" s="143" t="s">
        <v>2238</v>
      </c>
      <c r="O139" s="143" t="s">
        <v>4236</v>
      </c>
      <c r="P139" s="48"/>
      <c r="Q139" s="281" t="s">
        <v>4303</v>
      </c>
      <c r="R139" s="281" t="s">
        <v>4304</v>
      </c>
      <c r="S139" s="54" t="s">
        <v>2330</v>
      </c>
      <c r="T139" s="161" t="s">
        <v>4305</v>
      </c>
      <c r="U139" s="56" t="s">
        <v>3273</v>
      </c>
      <c r="V139" s="56" t="s">
        <v>4306</v>
      </c>
      <c r="W139" s="51" t="s">
        <v>4307</v>
      </c>
      <c r="X139" s="51"/>
      <c r="Y139" s="19"/>
      <c r="AA139" s="140">
        <f>IF(OR(J139="Fail",ISBLANK(J139)),INDEX('Issue Code Table'!C:C,MATCH(N:N,'Issue Code Table'!A:A,0)),IF(M139="Critical",6,IF(M139="Significant",5,IF(M139="Moderate",3,2))))</f>
        <v>3</v>
      </c>
    </row>
    <row r="140" spans="1:27" ht="83.15" customHeight="1" x14ac:dyDescent="0.25">
      <c r="A140" s="79" t="s">
        <v>4308</v>
      </c>
      <c r="B140" s="54" t="s">
        <v>347</v>
      </c>
      <c r="C140" s="54" t="s">
        <v>348</v>
      </c>
      <c r="D140" s="55" t="s">
        <v>219</v>
      </c>
      <c r="E140" s="54" t="s">
        <v>4309</v>
      </c>
      <c r="F140" s="54" t="s">
        <v>2319</v>
      </c>
      <c r="G140" s="54" t="s">
        <v>4310</v>
      </c>
      <c r="H140" s="55" t="s">
        <v>4311</v>
      </c>
      <c r="I140" s="142"/>
      <c r="J140" s="56"/>
      <c r="K140" s="142" t="s">
        <v>4312</v>
      </c>
      <c r="L140" s="69"/>
      <c r="M140" s="153" t="s">
        <v>284</v>
      </c>
      <c r="N140" s="143" t="s">
        <v>2238</v>
      </c>
      <c r="O140" s="143" t="s">
        <v>4236</v>
      </c>
      <c r="P140" s="48"/>
      <c r="Q140" s="281" t="s">
        <v>4303</v>
      </c>
      <c r="R140" s="281" t="s">
        <v>4313</v>
      </c>
      <c r="S140" s="54" t="s">
        <v>2319</v>
      </c>
      <c r="T140" s="161" t="s">
        <v>4314</v>
      </c>
      <c r="U140" s="56" t="s">
        <v>3273</v>
      </c>
      <c r="V140" s="56" t="s">
        <v>4315</v>
      </c>
      <c r="W140" s="51" t="s">
        <v>4316</v>
      </c>
      <c r="X140" s="51"/>
      <c r="Y140" s="19"/>
      <c r="AA140" s="140">
        <f>IF(OR(J140="Fail",ISBLANK(J140)),INDEX('Issue Code Table'!C:C,MATCH(N:N,'Issue Code Table'!A:A,0)),IF(M140="Critical",6,IF(M140="Significant",5,IF(M140="Moderate",3,2))))</f>
        <v>3</v>
      </c>
    </row>
    <row r="141" spans="1:27" ht="83.15" customHeight="1" x14ac:dyDescent="0.25">
      <c r="A141" s="79" t="s">
        <v>4317</v>
      </c>
      <c r="B141" s="54" t="s">
        <v>347</v>
      </c>
      <c r="C141" s="54" t="s">
        <v>348</v>
      </c>
      <c r="D141" s="55" t="s">
        <v>219</v>
      </c>
      <c r="E141" s="54" t="s">
        <v>2345</v>
      </c>
      <c r="F141" s="54" t="s">
        <v>2286</v>
      </c>
      <c r="G141" s="54" t="s">
        <v>4318</v>
      </c>
      <c r="H141" s="55" t="s">
        <v>2348</v>
      </c>
      <c r="I141" s="142"/>
      <c r="J141" s="56"/>
      <c r="K141" s="56" t="s">
        <v>2349</v>
      </c>
      <c r="L141" s="69"/>
      <c r="M141" s="153" t="s">
        <v>284</v>
      </c>
      <c r="N141" s="143" t="s">
        <v>2238</v>
      </c>
      <c r="O141" s="143" t="s">
        <v>4236</v>
      </c>
      <c r="P141" s="48"/>
      <c r="Q141" s="281" t="s">
        <v>4303</v>
      </c>
      <c r="R141" s="281" t="s">
        <v>4319</v>
      </c>
      <c r="S141" s="54" t="s">
        <v>2286</v>
      </c>
      <c r="T141" s="161" t="s">
        <v>4320</v>
      </c>
      <c r="U141" s="56" t="s">
        <v>3273</v>
      </c>
      <c r="V141" s="56" t="s">
        <v>4321</v>
      </c>
      <c r="W141" s="51" t="s">
        <v>4322</v>
      </c>
      <c r="X141" s="51"/>
      <c r="Y141" s="19"/>
      <c r="AA141" s="140">
        <f>IF(OR(J141="Fail",ISBLANK(J141)),INDEX('Issue Code Table'!C:C,MATCH(N:N,'Issue Code Table'!A:A,0)),IF(M141="Critical",6,IF(M141="Significant",5,IF(M141="Moderate",3,2))))</f>
        <v>3</v>
      </c>
    </row>
    <row r="142" spans="1:27" ht="83.15" customHeight="1" x14ac:dyDescent="0.25">
      <c r="A142" s="79" t="s">
        <v>4323</v>
      </c>
      <c r="B142" s="54" t="s">
        <v>1969</v>
      </c>
      <c r="C142" s="54" t="s">
        <v>1970</v>
      </c>
      <c r="D142" s="55" t="s">
        <v>219</v>
      </c>
      <c r="E142" s="54" t="s">
        <v>4324</v>
      </c>
      <c r="F142" s="54" t="s">
        <v>4259</v>
      </c>
      <c r="G142" s="54" t="s">
        <v>4325</v>
      </c>
      <c r="H142" s="55" t="s">
        <v>4326</v>
      </c>
      <c r="I142" s="142"/>
      <c r="J142" s="56"/>
      <c r="K142" s="56" t="s">
        <v>4327</v>
      </c>
      <c r="L142" s="69"/>
      <c r="M142" s="153" t="s">
        <v>284</v>
      </c>
      <c r="N142" s="85" t="s">
        <v>1107</v>
      </c>
      <c r="O142" s="81" t="str">
        <f>CONCATENATE(N142,": ",VLOOKUP(N142,'Issue Code Table'!$A$2:$C$418,2,0))</f>
        <v>HCM48: Low-risk operating system settings are not configured securely</v>
      </c>
      <c r="P142" s="48"/>
      <c r="Q142" s="281" t="s">
        <v>4303</v>
      </c>
      <c r="R142" s="281" t="s">
        <v>4328</v>
      </c>
      <c r="S142" s="54" t="s">
        <v>4259</v>
      </c>
      <c r="T142" s="161" t="s">
        <v>4329</v>
      </c>
      <c r="U142" s="56" t="s">
        <v>4265</v>
      </c>
      <c r="V142" s="56" t="s">
        <v>4330</v>
      </c>
      <c r="W142" s="51" t="s">
        <v>4331</v>
      </c>
      <c r="X142" s="51"/>
      <c r="Y142" s="19"/>
      <c r="AA142" s="140">
        <f>IF(OR(J142="Fail",ISBLANK(J142)),INDEX('Issue Code Table'!C:C,MATCH(N:N,'Issue Code Table'!A:A,0)),IF(M142="Critical",6,IF(M142="Significant",5,IF(M142="Moderate",3,2))))</f>
        <v>3</v>
      </c>
    </row>
    <row r="143" spans="1:27" ht="83.15" customHeight="1" x14ac:dyDescent="0.25">
      <c r="A143" s="79" t="s">
        <v>4332</v>
      </c>
      <c r="B143" s="54" t="s">
        <v>347</v>
      </c>
      <c r="C143" s="54" t="s">
        <v>348</v>
      </c>
      <c r="D143" s="55" t="s">
        <v>219</v>
      </c>
      <c r="E143" s="54" t="s">
        <v>4333</v>
      </c>
      <c r="F143" s="54" t="s">
        <v>4270</v>
      </c>
      <c r="G143" s="54" t="s">
        <v>4334</v>
      </c>
      <c r="H143" s="55" t="s">
        <v>2401</v>
      </c>
      <c r="I143" s="142"/>
      <c r="J143" s="56"/>
      <c r="K143" s="56" t="s">
        <v>4335</v>
      </c>
      <c r="L143" s="69"/>
      <c r="M143" s="153" t="s">
        <v>284</v>
      </c>
      <c r="N143" s="143" t="s">
        <v>2403</v>
      </c>
      <c r="O143" s="60" t="s">
        <v>2404</v>
      </c>
      <c r="P143" s="48"/>
      <c r="Q143" s="281" t="s">
        <v>4303</v>
      </c>
      <c r="R143" s="281" t="s">
        <v>4336</v>
      </c>
      <c r="S143" s="54" t="s">
        <v>4270</v>
      </c>
      <c r="T143" s="161" t="s">
        <v>4337</v>
      </c>
      <c r="U143" s="56" t="s">
        <v>2242</v>
      </c>
      <c r="V143" s="56" t="s">
        <v>4338</v>
      </c>
      <c r="W143" s="51" t="s">
        <v>4339</v>
      </c>
      <c r="X143" s="51"/>
      <c r="Y143" s="19"/>
      <c r="AA143" s="140">
        <f>IF(OR(J143="Fail",ISBLANK(J143)),INDEX('Issue Code Table'!C:C,MATCH(N:N,'Issue Code Table'!A:A,0)),IF(M143="Critical",6,IF(M143="Significant",5,IF(M143="Moderate",3,2))))</f>
        <v>3</v>
      </c>
    </row>
    <row r="144" spans="1:27" ht="83.15" customHeight="1" x14ac:dyDescent="0.25">
      <c r="A144" s="79" t="s">
        <v>4340</v>
      </c>
      <c r="B144" s="54" t="s">
        <v>347</v>
      </c>
      <c r="C144" s="54" t="s">
        <v>348</v>
      </c>
      <c r="D144" s="55" t="s">
        <v>219</v>
      </c>
      <c r="E144" s="54" t="s">
        <v>4341</v>
      </c>
      <c r="F144" s="54" t="s">
        <v>4270</v>
      </c>
      <c r="G144" s="54" t="s">
        <v>4342</v>
      </c>
      <c r="H144" s="55" t="s">
        <v>4343</v>
      </c>
      <c r="I144" s="142"/>
      <c r="J144" s="56"/>
      <c r="K144" s="56" t="s">
        <v>4344</v>
      </c>
      <c r="L144" s="69"/>
      <c r="M144" s="143" t="s">
        <v>241</v>
      </c>
      <c r="N144" s="143" t="s">
        <v>1304</v>
      </c>
      <c r="O144" s="60" t="s">
        <v>1305</v>
      </c>
      <c r="P144" s="48"/>
      <c r="Q144" s="281" t="s">
        <v>4303</v>
      </c>
      <c r="R144" s="281" t="s">
        <v>4345</v>
      </c>
      <c r="S144" s="54" t="s">
        <v>4270</v>
      </c>
      <c r="T144" s="161" t="s">
        <v>4346</v>
      </c>
      <c r="U144" s="56" t="s">
        <v>4284</v>
      </c>
      <c r="V144" s="56" t="s">
        <v>4347</v>
      </c>
      <c r="W144" s="51" t="s">
        <v>4348</v>
      </c>
      <c r="X144" s="51"/>
      <c r="Y144" s="19"/>
      <c r="AA144" s="140">
        <f>IF(OR(J144="Fail",ISBLANK(J144)),INDEX('Issue Code Table'!C:C,MATCH(N:N,'Issue Code Table'!A:A,0)),IF(M144="Critical",6,IF(M144="Significant",5,IF(M144="Moderate",3,2))))</f>
        <v>2</v>
      </c>
    </row>
    <row r="145" spans="1:27" ht="83.15" customHeight="1" x14ac:dyDescent="0.25">
      <c r="A145" s="79" t="s">
        <v>4349</v>
      </c>
      <c r="B145" s="54" t="s">
        <v>347</v>
      </c>
      <c r="C145" s="54" t="s">
        <v>348</v>
      </c>
      <c r="D145" s="55" t="s">
        <v>219</v>
      </c>
      <c r="E145" s="54" t="s">
        <v>2428</v>
      </c>
      <c r="F145" s="54" t="s">
        <v>4270</v>
      </c>
      <c r="G145" s="54" t="s">
        <v>4350</v>
      </c>
      <c r="H145" s="55" t="s">
        <v>2430</v>
      </c>
      <c r="I145" s="142"/>
      <c r="J145" s="56"/>
      <c r="K145" s="56" t="s">
        <v>2431</v>
      </c>
      <c r="L145" s="69"/>
      <c r="M145" s="143" t="s">
        <v>186</v>
      </c>
      <c r="N145" s="143" t="s">
        <v>379</v>
      </c>
      <c r="O145" s="60" t="s">
        <v>471</v>
      </c>
      <c r="P145" s="48"/>
      <c r="Q145" s="281" t="s">
        <v>4303</v>
      </c>
      <c r="R145" s="281" t="s">
        <v>4351</v>
      </c>
      <c r="S145" s="54" t="s">
        <v>4270</v>
      </c>
      <c r="T145" s="161" t="s">
        <v>4352</v>
      </c>
      <c r="U145" s="56" t="s">
        <v>4291</v>
      </c>
      <c r="V145" s="56" t="s">
        <v>4353</v>
      </c>
      <c r="W145" s="51" t="s">
        <v>4354</v>
      </c>
      <c r="X145" s="51" t="s">
        <v>234</v>
      </c>
      <c r="Y145" s="19"/>
      <c r="AA145" s="140">
        <f>IF(OR(J145="Fail",ISBLANK(J145)),INDEX('Issue Code Table'!C:C,MATCH(N:N,'Issue Code Table'!A:A,0)),IF(M145="Critical",6,IF(M145="Significant",5,IF(M145="Moderate",3,2))))</f>
        <v>5</v>
      </c>
    </row>
    <row r="146" spans="1:27" ht="83.15" customHeight="1" x14ac:dyDescent="0.25">
      <c r="A146" s="79" t="s">
        <v>4355</v>
      </c>
      <c r="B146" s="54" t="s">
        <v>347</v>
      </c>
      <c r="C146" s="54" t="s">
        <v>348</v>
      </c>
      <c r="D146" s="55" t="s">
        <v>219</v>
      </c>
      <c r="E146" s="54" t="s">
        <v>2419</v>
      </c>
      <c r="F146" s="54" t="s">
        <v>4270</v>
      </c>
      <c r="G146" s="54" t="s">
        <v>4356</v>
      </c>
      <c r="H146" s="55" t="s">
        <v>2421</v>
      </c>
      <c r="I146" s="142"/>
      <c r="J146" s="56"/>
      <c r="K146" s="142" t="s">
        <v>2422</v>
      </c>
      <c r="L146" s="69"/>
      <c r="M146" s="153" t="s">
        <v>284</v>
      </c>
      <c r="N146" s="143" t="s">
        <v>353</v>
      </c>
      <c r="O146" s="60" t="s">
        <v>354</v>
      </c>
      <c r="P146" s="48"/>
      <c r="Q146" s="281" t="s">
        <v>4303</v>
      </c>
      <c r="R146" s="281" t="s">
        <v>4357</v>
      </c>
      <c r="S146" s="54" t="s">
        <v>4270</v>
      </c>
      <c r="T146" s="161" t="s">
        <v>4358</v>
      </c>
      <c r="U146" s="56" t="s">
        <v>4298</v>
      </c>
      <c r="V146" s="56" t="s">
        <v>4359</v>
      </c>
      <c r="W146" s="51" t="s">
        <v>4360</v>
      </c>
      <c r="X146" s="51"/>
      <c r="Y146" s="19"/>
      <c r="AA146" s="140">
        <f>IF(OR(J146="Fail",ISBLANK(J146)),INDEX('Issue Code Table'!C:C,MATCH(N:N,'Issue Code Table'!A:A,0)),IF(M146="Critical",6,IF(M146="Significant",5,IF(M146="Moderate",3,2))))</f>
        <v>5</v>
      </c>
    </row>
    <row r="147" spans="1:27" ht="83.15" customHeight="1" x14ac:dyDescent="0.25">
      <c r="A147" s="79" t="s">
        <v>4361</v>
      </c>
      <c r="B147" s="54" t="s">
        <v>1270</v>
      </c>
      <c r="C147" s="54" t="s">
        <v>1271</v>
      </c>
      <c r="D147" s="55" t="s">
        <v>219</v>
      </c>
      <c r="E147" s="54" t="s">
        <v>2522</v>
      </c>
      <c r="F147" s="54" t="s">
        <v>2330</v>
      </c>
      <c r="G147" s="54" t="s">
        <v>4362</v>
      </c>
      <c r="H147" s="55" t="s">
        <v>2524</v>
      </c>
      <c r="I147" s="142"/>
      <c r="J147" s="56"/>
      <c r="K147" s="142" t="s">
        <v>2525</v>
      </c>
      <c r="L147" s="69"/>
      <c r="M147" s="153" t="s">
        <v>284</v>
      </c>
      <c r="N147" s="143" t="s">
        <v>2238</v>
      </c>
      <c r="O147" s="143" t="s">
        <v>4236</v>
      </c>
      <c r="P147" s="48"/>
      <c r="Q147" s="281" t="s">
        <v>4363</v>
      </c>
      <c r="R147" s="281" t="s">
        <v>4364</v>
      </c>
      <c r="S147" s="54" t="s">
        <v>2330</v>
      </c>
      <c r="T147" s="161" t="s">
        <v>4365</v>
      </c>
      <c r="U147" s="56" t="s">
        <v>3273</v>
      </c>
      <c r="V147" s="56" t="s">
        <v>4366</v>
      </c>
      <c r="W147" s="51" t="s">
        <v>4367</v>
      </c>
      <c r="X147" s="51"/>
      <c r="Y147" s="19"/>
      <c r="AA147" s="140">
        <f>IF(OR(J147="Fail",ISBLANK(J147)),INDEX('Issue Code Table'!C:C,MATCH(N:N,'Issue Code Table'!A:A,0)),IF(M147="Critical",6,IF(M147="Significant",5,IF(M147="Moderate",3,2))))</f>
        <v>3</v>
      </c>
    </row>
    <row r="148" spans="1:27" ht="83.15" customHeight="1" x14ac:dyDescent="0.25">
      <c r="A148" s="79" t="s">
        <v>4368</v>
      </c>
      <c r="B148" s="54" t="s">
        <v>347</v>
      </c>
      <c r="C148" s="54" t="s">
        <v>348</v>
      </c>
      <c r="D148" s="55" t="s">
        <v>219</v>
      </c>
      <c r="E148" s="54" t="s">
        <v>4369</v>
      </c>
      <c r="F148" s="54" t="s">
        <v>2319</v>
      </c>
      <c r="G148" s="54" t="s">
        <v>4370</v>
      </c>
      <c r="H148" s="55" t="s">
        <v>4371</v>
      </c>
      <c r="I148" s="142"/>
      <c r="J148" s="56"/>
      <c r="K148" s="142" t="s">
        <v>4372</v>
      </c>
      <c r="L148" s="69"/>
      <c r="M148" s="153" t="s">
        <v>284</v>
      </c>
      <c r="N148" s="143" t="s">
        <v>2238</v>
      </c>
      <c r="O148" s="143" t="s">
        <v>4236</v>
      </c>
      <c r="P148" s="48"/>
      <c r="Q148" s="281" t="s">
        <v>4363</v>
      </c>
      <c r="R148" s="281" t="s">
        <v>4373</v>
      </c>
      <c r="S148" s="54" t="s">
        <v>2319</v>
      </c>
      <c r="T148" s="161" t="s">
        <v>4374</v>
      </c>
      <c r="U148" s="56" t="s">
        <v>3273</v>
      </c>
      <c r="V148" s="56" t="s">
        <v>4375</v>
      </c>
      <c r="W148" s="51" t="s">
        <v>4376</v>
      </c>
      <c r="X148" s="51"/>
      <c r="Y148" s="19"/>
      <c r="AA148" s="140">
        <f>IF(OR(J148="Fail",ISBLANK(J148)),INDEX('Issue Code Table'!C:C,MATCH(N:N,'Issue Code Table'!A:A,0)),IF(M148="Critical",6,IF(M148="Significant",5,IF(M148="Moderate",3,2))))</f>
        <v>3</v>
      </c>
    </row>
    <row r="149" spans="1:27" ht="83.15" customHeight="1" x14ac:dyDescent="0.25">
      <c r="A149" s="79" t="s">
        <v>4377</v>
      </c>
      <c r="B149" s="54" t="s">
        <v>347</v>
      </c>
      <c r="C149" s="54" t="s">
        <v>348</v>
      </c>
      <c r="D149" s="55" t="s">
        <v>219</v>
      </c>
      <c r="E149" s="54" t="s">
        <v>2437</v>
      </c>
      <c r="F149" s="54" t="s">
        <v>2286</v>
      </c>
      <c r="G149" s="54" t="s">
        <v>4378</v>
      </c>
      <c r="H149" s="55" t="s">
        <v>2439</v>
      </c>
      <c r="I149" s="142"/>
      <c r="J149" s="56"/>
      <c r="K149" s="56" t="s">
        <v>2440</v>
      </c>
      <c r="L149" s="69"/>
      <c r="M149" s="153" t="s">
        <v>284</v>
      </c>
      <c r="N149" s="143" t="s">
        <v>2238</v>
      </c>
      <c r="O149" s="143" t="s">
        <v>4236</v>
      </c>
      <c r="P149" s="48"/>
      <c r="Q149" s="281" t="s">
        <v>4363</v>
      </c>
      <c r="R149" s="281" t="s">
        <v>4379</v>
      </c>
      <c r="S149" s="54" t="s">
        <v>2286</v>
      </c>
      <c r="T149" s="161" t="s">
        <v>4380</v>
      </c>
      <c r="U149" s="56" t="s">
        <v>3273</v>
      </c>
      <c r="V149" s="56" t="s">
        <v>4381</v>
      </c>
      <c r="W149" s="51" t="s">
        <v>4382</v>
      </c>
      <c r="X149" s="51"/>
      <c r="Y149" s="19"/>
      <c r="AA149" s="140">
        <f>IF(OR(J149="Fail",ISBLANK(J149)),INDEX('Issue Code Table'!C:C,MATCH(N:N,'Issue Code Table'!A:A,0)),IF(M149="Critical",6,IF(M149="Significant",5,IF(M149="Moderate",3,2))))</f>
        <v>3</v>
      </c>
    </row>
    <row r="150" spans="1:27" ht="83.15" customHeight="1" x14ac:dyDescent="0.25">
      <c r="A150" s="79" t="s">
        <v>4383</v>
      </c>
      <c r="B150" s="54" t="s">
        <v>1969</v>
      </c>
      <c r="C150" s="54" t="s">
        <v>1970</v>
      </c>
      <c r="D150" s="55" t="s">
        <v>219</v>
      </c>
      <c r="E150" s="54" t="s">
        <v>4384</v>
      </c>
      <c r="F150" s="54" t="s">
        <v>2215</v>
      </c>
      <c r="G150" s="54" t="s">
        <v>4385</v>
      </c>
      <c r="H150" s="55" t="s">
        <v>2478</v>
      </c>
      <c r="I150" s="142"/>
      <c r="J150" s="56"/>
      <c r="K150" s="142" t="s">
        <v>4386</v>
      </c>
      <c r="L150" s="69"/>
      <c r="M150" s="153" t="s">
        <v>284</v>
      </c>
      <c r="N150" s="143" t="s">
        <v>1107</v>
      </c>
      <c r="O150" s="143" t="s">
        <v>4387</v>
      </c>
      <c r="P150" s="48"/>
      <c r="Q150" s="281" t="s">
        <v>4363</v>
      </c>
      <c r="R150" s="281" t="s">
        <v>4388</v>
      </c>
      <c r="S150" s="54" t="s">
        <v>2215</v>
      </c>
      <c r="T150" s="161" t="s">
        <v>4389</v>
      </c>
      <c r="U150" s="56" t="s">
        <v>4265</v>
      </c>
      <c r="V150" s="56" t="s">
        <v>4390</v>
      </c>
      <c r="W150" s="51" t="s">
        <v>4391</v>
      </c>
      <c r="X150" s="51"/>
      <c r="Y150" s="19"/>
      <c r="AA150" s="140">
        <f>IF(OR(J150="Fail",ISBLANK(J150)),INDEX('Issue Code Table'!C:C,MATCH(N:N,'Issue Code Table'!A:A,0)),IF(M150="Critical",6,IF(M150="Significant",5,IF(M150="Moderate",3,2))))</f>
        <v>3</v>
      </c>
    </row>
    <row r="151" spans="1:27" ht="83.15" customHeight="1" x14ac:dyDescent="0.25">
      <c r="A151" s="79" t="s">
        <v>4392</v>
      </c>
      <c r="B151" s="54" t="s">
        <v>1270</v>
      </c>
      <c r="C151" s="54" t="s">
        <v>1271</v>
      </c>
      <c r="D151" s="55" t="s">
        <v>219</v>
      </c>
      <c r="E151" s="54" t="s">
        <v>4393</v>
      </c>
      <c r="F151" s="54" t="s">
        <v>4394</v>
      </c>
      <c r="G151" s="54" t="s">
        <v>4395</v>
      </c>
      <c r="H151" s="55" t="s">
        <v>4396</v>
      </c>
      <c r="I151" s="142"/>
      <c r="J151" s="56"/>
      <c r="K151" s="142" t="s">
        <v>4397</v>
      </c>
      <c r="L151" s="69"/>
      <c r="M151" s="153" t="s">
        <v>284</v>
      </c>
      <c r="N151" s="85" t="s">
        <v>1107</v>
      </c>
      <c r="O151" s="81" t="str">
        <f>CONCATENATE(N151,": ",VLOOKUP(N151,'Issue Code Table'!$A$2:$C$418,2,0))</f>
        <v>HCM48: Low-risk operating system settings are not configured securely</v>
      </c>
      <c r="P151" s="48"/>
      <c r="Q151" s="281" t="s">
        <v>4363</v>
      </c>
      <c r="R151" s="281" t="s">
        <v>4398</v>
      </c>
      <c r="S151" s="54" t="s">
        <v>4394</v>
      </c>
      <c r="T151" s="161" t="s">
        <v>4399</v>
      </c>
      <c r="U151" s="56" t="s">
        <v>4400</v>
      </c>
      <c r="V151" s="56" t="s">
        <v>4401</v>
      </c>
      <c r="W151" s="51" t="s">
        <v>4402</v>
      </c>
      <c r="X151" s="51"/>
      <c r="Y151" s="19"/>
      <c r="AA151" s="140">
        <f>IF(OR(J151="Fail",ISBLANK(J151)),INDEX('Issue Code Table'!C:C,MATCH(N:N,'Issue Code Table'!A:A,0)),IF(M151="Critical",6,IF(M151="Significant",5,IF(M151="Moderate",3,2))))</f>
        <v>3</v>
      </c>
    </row>
    <row r="152" spans="1:27" ht="83.15" customHeight="1" x14ac:dyDescent="0.25">
      <c r="A152" s="79" t="s">
        <v>4403</v>
      </c>
      <c r="B152" s="54" t="s">
        <v>278</v>
      </c>
      <c r="C152" s="54" t="s">
        <v>279</v>
      </c>
      <c r="D152" s="55" t="s">
        <v>219</v>
      </c>
      <c r="E152" s="54" t="s">
        <v>4404</v>
      </c>
      <c r="F152" s="54" t="s">
        <v>2252</v>
      </c>
      <c r="G152" s="54" t="s">
        <v>4405</v>
      </c>
      <c r="H152" s="55" t="s">
        <v>2459</v>
      </c>
      <c r="I152" s="142"/>
      <c r="J152" s="56"/>
      <c r="K152" s="142" t="s">
        <v>2460</v>
      </c>
      <c r="L152" s="69"/>
      <c r="M152" s="153" t="s">
        <v>284</v>
      </c>
      <c r="N152" s="154" t="s">
        <v>2238</v>
      </c>
      <c r="O152" s="143" t="s">
        <v>4236</v>
      </c>
      <c r="P152" s="48"/>
      <c r="Q152" s="281" t="s">
        <v>4363</v>
      </c>
      <c r="R152" s="281" t="s">
        <v>4406</v>
      </c>
      <c r="S152" s="54" t="s">
        <v>2252</v>
      </c>
      <c r="T152" s="161" t="s">
        <v>4407</v>
      </c>
      <c r="U152" s="56" t="s">
        <v>4408</v>
      </c>
      <c r="V152" s="56" t="s">
        <v>4409</v>
      </c>
      <c r="W152" s="51" t="s">
        <v>4410</v>
      </c>
      <c r="X152" s="51"/>
      <c r="Y152" s="19"/>
      <c r="AA152" s="140">
        <f>IF(OR(J152="Fail",ISBLANK(J152)),INDEX('Issue Code Table'!C:C,MATCH(N:N,'Issue Code Table'!A:A,0)),IF(M152="Critical",6,IF(M152="Significant",5,IF(M152="Moderate",3,2))))</f>
        <v>3</v>
      </c>
    </row>
    <row r="153" spans="1:27" ht="83.15" customHeight="1" x14ac:dyDescent="0.25">
      <c r="A153" s="79" t="s">
        <v>4411</v>
      </c>
      <c r="B153" s="54" t="s">
        <v>347</v>
      </c>
      <c r="C153" s="54" t="s">
        <v>348</v>
      </c>
      <c r="D153" s="55" t="s">
        <v>219</v>
      </c>
      <c r="E153" s="54" t="s">
        <v>4412</v>
      </c>
      <c r="F153" s="54" t="s">
        <v>4270</v>
      </c>
      <c r="G153" s="54" t="s">
        <v>4413</v>
      </c>
      <c r="H153" s="55" t="s">
        <v>2497</v>
      </c>
      <c r="I153" s="142"/>
      <c r="J153" s="56"/>
      <c r="K153" s="142" t="s">
        <v>4414</v>
      </c>
      <c r="L153" s="69"/>
      <c r="M153" s="153" t="s">
        <v>284</v>
      </c>
      <c r="N153" s="143" t="s">
        <v>2403</v>
      </c>
      <c r="O153" s="60" t="s">
        <v>2404</v>
      </c>
      <c r="P153" s="48"/>
      <c r="Q153" s="281" t="s">
        <v>4363</v>
      </c>
      <c r="R153" s="281" t="s">
        <v>4415</v>
      </c>
      <c r="S153" s="54" t="s">
        <v>4270</v>
      </c>
      <c r="T153" s="161" t="s">
        <v>4416</v>
      </c>
      <c r="U153" s="56" t="s">
        <v>2242</v>
      </c>
      <c r="V153" s="56" t="s">
        <v>4417</v>
      </c>
      <c r="W153" s="51" t="s">
        <v>4418</v>
      </c>
      <c r="X153" s="51"/>
      <c r="Y153" s="19"/>
      <c r="AA153" s="140">
        <f>IF(OR(J153="Fail",ISBLANK(J153)),INDEX('Issue Code Table'!C:C,MATCH(N:N,'Issue Code Table'!A:A,0)),IF(M153="Critical",6,IF(M153="Significant",5,IF(M153="Moderate",3,2))))</f>
        <v>3</v>
      </c>
    </row>
    <row r="154" spans="1:27" ht="83.15" customHeight="1" x14ac:dyDescent="0.25">
      <c r="A154" s="79" t="s">
        <v>4419</v>
      </c>
      <c r="B154" s="54" t="s">
        <v>347</v>
      </c>
      <c r="C154" s="54" t="s">
        <v>348</v>
      </c>
      <c r="D154" s="55" t="s">
        <v>219</v>
      </c>
      <c r="E154" s="54" t="s">
        <v>4420</v>
      </c>
      <c r="F154" s="54" t="s">
        <v>4270</v>
      </c>
      <c r="G154" s="54" t="s">
        <v>4421</v>
      </c>
      <c r="H154" s="55" t="s">
        <v>4422</v>
      </c>
      <c r="I154" s="142"/>
      <c r="J154" s="56"/>
      <c r="K154" s="56" t="s">
        <v>4423</v>
      </c>
      <c r="L154" s="69"/>
      <c r="M154" s="143" t="s">
        <v>241</v>
      </c>
      <c r="N154" s="143" t="s">
        <v>1304</v>
      </c>
      <c r="O154" s="60" t="s">
        <v>1305</v>
      </c>
      <c r="P154" s="48"/>
      <c r="Q154" s="281" t="s">
        <v>4363</v>
      </c>
      <c r="R154" s="281" t="s">
        <v>4424</v>
      </c>
      <c r="S154" s="54" t="s">
        <v>4270</v>
      </c>
      <c r="T154" s="161" t="s">
        <v>4425</v>
      </c>
      <c r="U154" s="56" t="s">
        <v>4284</v>
      </c>
      <c r="V154" s="56" t="s">
        <v>4426</v>
      </c>
      <c r="W154" s="51" t="s">
        <v>4427</v>
      </c>
      <c r="X154" s="51"/>
      <c r="Y154" s="19"/>
      <c r="AA154" s="140">
        <f>IF(OR(J154="Fail",ISBLANK(J154)),INDEX('Issue Code Table'!C:C,MATCH(N:N,'Issue Code Table'!A:A,0)),IF(M154="Critical",6,IF(M154="Significant",5,IF(M154="Moderate",3,2))))</f>
        <v>2</v>
      </c>
    </row>
    <row r="155" spans="1:27" ht="83.15" customHeight="1" x14ac:dyDescent="0.25">
      <c r="A155" s="79" t="s">
        <v>4428</v>
      </c>
      <c r="B155" s="54" t="s">
        <v>347</v>
      </c>
      <c r="C155" s="54" t="s">
        <v>348</v>
      </c>
      <c r="D155" s="55" t="s">
        <v>219</v>
      </c>
      <c r="E155" s="54" t="s">
        <v>2466</v>
      </c>
      <c r="F155" s="54" t="s">
        <v>4270</v>
      </c>
      <c r="G155" s="54" t="s">
        <v>4429</v>
      </c>
      <c r="H155" s="55" t="s">
        <v>2468</v>
      </c>
      <c r="I155" s="142"/>
      <c r="J155" s="56"/>
      <c r="K155" s="56" t="s">
        <v>2469</v>
      </c>
      <c r="L155" s="69"/>
      <c r="M155" s="153" t="s">
        <v>284</v>
      </c>
      <c r="N155" s="143" t="s">
        <v>379</v>
      </c>
      <c r="O155" s="60" t="s">
        <v>471</v>
      </c>
      <c r="P155" s="48"/>
      <c r="Q155" s="281" t="s">
        <v>4363</v>
      </c>
      <c r="R155" s="281" t="s">
        <v>4430</v>
      </c>
      <c r="S155" s="54" t="s">
        <v>4270</v>
      </c>
      <c r="T155" s="161" t="s">
        <v>4431</v>
      </c>
      <c r="U155" s="56" t="s">
        <v>4291</v>
      </c>
      <c r="V155" s="56" t="s">
        <v>4432</v>
      </c>
      <c r="W155" s="51" t="s">
        <v>4433</v>
      </c>
      <c r="X155" s="51"/>
      <c r="Y155" s="19"/>
      <c r="AA155" s="140">
        <f>IF(OR(J155="Fail",ISBLANK(J155)),INDEX('Issue Code Table'!C:C,MATCH(N:N,'Issue Code Table'!A:A,0)),IF(M155="Critical",6,IF(M155="Significant",5,IF(M155="Moderate",3,2))))</f>
        <v>5</v>
      </c>
    </row>
    <row r="156" spans="1:27" ht="83.15" customHeight="1" x14ac:dyDescent="0.25">
      <c r="A156" s="79" t="s">
        <v>4434</v>
      </c>
      <c r="B156" s="54" t="s">
        <v>347</v>
      </c>
      <c r="C156" s="54" t="s">
        <v>348</v>
      </c>
      <c r="D156" s="55" t="s">
        <v>219</v>
      </c>
      <c r="E156" s="54" t="s">
        <v>2504</v>
      </c>
      <c r="F156" s="54" t="s">
        <v>4270</v>
      </c>
      <c r="G156" s="54" t="s">
        <v>4435</v>
      </c>
      <c r="H156" s="55" t="s">
        <v>2506</v>
      </c>
      <c r="I156" s="142"/>
      <c r="J156" s="56"/>
      <c r="K156" s="142" t="s">
        <v>2507</v>
      </c>
      <c r="L156" s="69"/>
      <c r="M156" s="153" t="s">
        <v>284</v>
      </c>
      <c r="N156" s="143" t="s">
        <v>353</v>
      </c>
      <c r="O156" s="60" t="s">
        <v>354</v>
      </c>
      <c r="P156" s="48"/>
      <c r="Q156" s="281" t="s">
        <v>4363</v>
      </c>
      <c r="R156" s="281" t="s">
        <v>4436</v>
      </c>
      <c r="S156" s="54" t="s">
        <v>4270</v>
      </c>
      <c r="T156" s="161" t="s">
        <v>4437</v>
      </c>
      <c r="U156" s="56" t="s">
        <v>4298</v>
      </c>
      <c r="V156" s="56" t="s">
        <v>4438</v>
      </c>
      <c r="W156" s="51" t="s">
        <v>4439</v>
      </c>
      <c r="X156" s="51"/>
      <c r="Y156" s="19"/>
      <c r="AA156" s="140">
        <f>IF(OR(J156="Fail",ISBLANK(J156)),INDEX('Issue Code Table'!C:C,MATCH(N:N,'Issue Code Table'!A:A,0)),IF(M156="Critical",6,IF(M156="Significant",5,IF(M156="Moderate",3,2))))</f>
        <v>5</v>
      </c>
    </row>
    <row r="157" spans="1:27" ht="83.15" customHeight="1" x14ac:dyDescent="0.25">
      <c r="A157" s="79" t="s">
        <v>4440</v>
      </c>
      <c r="B157" s="54" t="s">
        <v>347</v>
      </c>
      <c r="C157" s="54" t="s">
        <v>348</v>
      </c>
      <c r="D157" s="55" t="s">
        <v>219</v>
      </c>
      <c r="E157" s="54" t="s">
        <v>4441</v>
      </c>
      <c r="F157" s="54" t="s">
        <v>4442</v>
      </c>
      <c r="G157" s="54" t="s">
        <v>222</v>
      </c>
      <c r="H157" s="55" t="s">
        <v>4443</v>
      </c>
      <c r="I157" s="142"/>
      <c r="J157" s="56"/>
      <c r="K157" s="142" t="s">
        <v>4444</v>
      </c>
      <c r="L157" s="69"/>
      <c r="M157" s="149" t="s">
        <v>284</v>
      </c>
      <c r="N157" s="143" t="s">
        <v>353</v>
      </c>
      <c r="O157" s="60" t="s">
        <v>354</v>
      </c>
      <c r="P157" s="48"/>
      <c r="Q157" s="281" t="s">
        <v>4445</v>
      </c>
      <c r="R157" s="281" t="s">
        <v>4446</v>
      </c>
      <c r="S157" s="54" t="s">
        <v>4442</v>
      </c>
      <c r="T157" s="161" t="s">
        <v>4447</v>
      </c>
      <c r="U157" s="56" t="s">
        <v>359</v>
      </c>
      <c r="V157" s="56" t="s">
        <v>4448</v>
      </c>
      <c r="W157" s="51" t="s">
        <v>4449</v>
      </c>
      <c r="X157" s="51"/>
      <c r="Y157" s="19"/>
      <c r="AA157" s="140">
        <f>IF(OR(J157="Fail",ISBLANK(J157)),INDEX('Issue Code Table'!C:C,MATCH(N:N,'Issue Code Table'!A:A,0)),IF(M157="Critical",6,IF(M157="Significant",5,IF(M157="Moderate",3,2))))</f>
        <v>5</v>
      </c>
    </row>
    <row r="158" spans="1:27" ht="83.15" customHeight="1" x14ac:dyDescent="0.25">
      <c r="A158" s="79" t="s">
        <v>4450</v>
      </c>
      <c r="B158" s="54" t="s">
        <v>347</v>
      </c>
      <c r="C158" s="54" t="s">
        <v>348</v>
      </c>
      <c r="D158" s="55" t="s">
        <v>219</v>
      </c>
      <c r="E158" s="54" t="s">
        <v>4451</v>
      </c>
      <c r="F158" s="54" t="s">
        <v>4452</v>
      </c>
      <c r="G158" s="54" t="s">
        <v>222</v>
      </c>
      <c r="H158" s="55" t="s">
        <v>4453</v>
      </c>
      <c r="I158" s="142"/>
      <c r="J158" s="56"/>
      <c r="K158" s="56" t="s">
        <v>4454</v>
      </c>
      <c r="L158" s="69"/>
      <c r="M158" s="149" t="s">
        <v>284</v>
      </c>
      <c r="N158" s="143" t="s">
        <v>367</v>
      </c>
      <c r="O158" s="60" t="s">
        <v>368</v>
      </c>
      <c r="P158" s="48"/>
      <c r="Q158" s="281" t="s">
        <v>4455</v>
      </c>
      <c r="R158" s="281" t="s">
        <v>4456</v>
      </c>
      <c r="S158" s="54" t="s">
        <v>4452</v>
      </c>
      <c r="T158" s="161" t="s">
        <v>4457</v>
      </c>
      <c r="U158" s="56" t="s">
        <v>359</v>
      </c>
      <c r="V158" s="56" t="s">
        <v>4458</v>
      </c>
      <c r="W158" s="51" t="s">
        <v>4459</v>
      </c>
      <c r="X158" s="51"/>
      <c r="Y158" s="19"/>
      <c r="AA158" s="140">
        <f>IF(OR(J158="Fail",ISBLANK(J158)),INDEX('Issue Code Table'!C:C,MATCH(N:N,'Issue Code Table'!A:A,0)),IF(M158="Critical",6,IF(M158="Significant",5,IF(M158="Moderate",3,2))))</f>
        <v>4</v>
      </c>
    </row>
    <row r="159" spans="1:27" ht="83.15" customHeight="1" x14ac:dyDescent="0.25">
      <c r="A159" s="79" t="s">
        <v>4460</v>
      </c>
      <c r="B159" s="54" t="s">
        <v>347</v>
      </c>
      <c r="C159" s="54" t="s">
        <v>348</v>
      </c>
      <c r="D159" s="55" t="s">
        <v>219</v>
      </c>
      <c r="E159" s="54" t="s">
        <v>4461</v>
      </c>
      <c r="F159" s="54" t="s">
        <v>4452</v>
      </c>
      <c r="G159" s="54" t="s">
        <v>222</v>
      </c>
      <c r="H159" s="55" t="s">
        <v>4462</v>
      </c>
      <c r="I159" s="142"/>
      <c r="J159" s="56"/>
      <c r="K159" s="56" t="s">
        <v>4463</v>
      </c>
      <c r="L159" s="68"/>
      <c r="M159" s="149" t="s">
        <v>284</v>
      </c>
      <c r="N159" s="143" t="s">
        <v>367</v>
      </c>
      <c r="O159" s="60" t="s">
        <v>368</v>
      </c>
      <c r="P159" s="48"/>
      <c r="Q159" s="281" t="s">
        <v>4455</v>
      </c>
      <c r="R159" s="281" t="s">
        <v>4464</v>
      </c>
      <c r="S159" s="54" t="s">
        <v>4452</v>
      </c>
      <c r="T159" s="161" t="s">
        <v>4465</v>
      </c>
      <c r="U159" s="56" t="s">
        <v>359</v>
      </c>
      <c r="V159" s="56" t="s">
        <v>4466</v>
      </c>
      <c r="W159" s="51" t="s">
        <v>4467</v>
      </c>
      <c r="X159" s="51"/>
      <c r="Y159" s="19"/>
      <c r="AA159" s="140">
        <f>IF(OR(J159="Fail",ISBLANK(J159)),INDEX('Issue Code Table'!C:C,MATCH(N:N,'Issue Code Table'!A:A,0)),IF(M159="Critical",6,IF(M159="Significant",5,IF(M159="Moderate",3,2))))</f>
        <v>4</v>
      </c>
    </row>
    <row r="160" spans="1:27" ht="83.15" customHeight="1" x14ac:dyDescent="0.25">
      <c r="A160" s="79" t="s">
        <v>4468</v>
      </c>
      <c r="B160" s="54" t="s">
        <v>347</v>
      </c>
      <c r="C160" s="54" t="s">
        <v>348</v>
      </c>
      <c r="D160" s="55" t="s">
        <v>219</v>
      </c>
      <c r="E160" s="54" t="s">
        <v>4469</v>
      </c>
      <c r="F160" s="54" t="s">
        <v>4442</v>
      </c>
      <c r="G160" s="54" t="s">
        <v>222</v>
      </c>
      <c r="H160" s="55" t="s">
        <v>4470</v>
      </c>
      <c r="I160" s="142"/>
      <c r="J160" s="56"/>
      <c r="K160" s="56" t="s">
        <v>4471</v>
      </c>
      <c r="L160" s="69"/>
      <c r="M160" s="149" t="s">
        <v>284</v>
      </c>
      <c r="N160" s="143" t="s">
        <v>367</v>
      </c>
      <c r="O160" s="60" t="s">
        <v>368</v>
      </c>
      <c r="P160" s="48"/>
      <c r="Q160" s="281" t="s">
        <v>4455</v>
      </c>
      <c r="R160" s="281" t="s">
        <v>4472</v>
      </c>
      <c r="S160" s="54" t="s">
        <v>4442</v>
      </c>
      <c r="T160" s="161" t="s">
        <v>4473</v>
      </c>
      <c r="U160" s="56" t="s">
        <v>359</v>
      </c>
      <c r="V160" s="56" t="s">
        <v>4474</v>
      </c>
      <c r="W160" s="51" t="s">
        <v>4475</v>
      </c>
      <c r="X160" s="51"/>
      <c r="Y160" s="19"/>
      <c r="AA160" s="140">
        <f>IF(OR(J160="Fail",ISBLANK(J160)),INDEX('Issue Code Table'!C:C,MATCH(N:N,'Issue Code Table'!A:A,0)),IF(M160="Critical",6,IF(M160="Significant",5,IF(M160="Moderate",3,2))))</f>
        <v>4</v>
      </c>
    </row>
    <row r="161" spans="1:27" ht="83.15" customHeight="1" x14ac:dyDescent="0.25">
      <c r="A161" s="79" t="s">
        <v>4476</v>
      </c>
      <c r="B161" s="54" t="s">
        <v>347</v>
      </c>
      <c r="C161" s="54" t="s">
        <v>348</v>
      </c>
      <c r="D161" s="55" t="s">
        <v>219</v>
      </c>
      <c r="E161" s="54" t="s">
        <v>4477</v>
      </c>
      <c r="F161" s="54" t="s">
        <v>4442</v>
      </c>
      <c r="G161" s="54" t="s">
        <v>222</v>
      </c>
      <c r="H161" s="55" t="s">
        <v>4478</v>
      </c>
      <c r="I161" s="142"/>
      <c r="J161" s="56"/>
      <c r="K161" s="142" t="s">
        <v>4479</v>
      </c>
      <c r="L161" s="69"/>
      <c r="M161" s="149" t="s">
        <v>284</v>
      </c>
      <c r="N161" s="143" t="s">
        <v>367</v>
      </c>
      <c r="O161" s="60" t="s">
        <v>368</v>
      </c>
      <c r="P161" s="48"/>
      <c r="Q161" s="281" t="s">
        <v>4455</v>
      </c>
      <c r="R161" s="281" t="s">
        <v>4480</v>
      </c>
      <c r="S161" s="54" t="s">
        <v>4442</v>
      </c>
      <c r="T161" s="161" t="s">
        <v>4481</v>
      </c>
      <c r="U161" s="56" t="s">
        <v>359</v>
      </c>
      <c r="V161" s="56" t="s">
        <v>4482</v>
      </c>
      <c r="W161" s="51" t="s">
        <v>4483</v>
      </c>
      <c r="X161" s="51"/>
      <c r="Y161" s="19"/>
      <c r="AA161" s="140">
        <f>IF(OR(J161="Fail",ISBLANK(J161)),INDEX('Issue Code Table'!C:C,MATCH(N:N,'Issue Code Table'!A:A,0)),IF(M161="Critical",6,IF(M161="Significant",5,IF(M161="Moderate",3,2))))</f>
        <v>4</v>
      </c>
    </row>
    <row r="162" spans="1:27" ht="83.15" customHeight="1" x14ac:dyDescent="0.25">
      <c r="A162" s="79" t="s">
        <v>4484</v>
      </c>
      <c r="B162" s="54" t="s">
        <v>347</v>
      </c>
      <c r="C162" s="54" t="s">
        <v>348</v>
      </c>
      <c r="D162" s="55" t="s">
        <v>219</v>
      </c>
      <c r="E162" s="54" t="s">
        <v>4485</v>
      </c>
      <c r="F162" s="54" t="s">
        <v>4442</v>
      </c>
      <c r="G162" s="54" t="s">
        <v>222</v>
      </c>
      <c r="H162" s="55" t="s">
        <v>4486</v>
      </c>
      <c r="I162" s="142"/>
      <c r="J162" s="56"/>
      <c r="K162" s="56" t="s">
        <v>4487</v>
      </c>
      <c r="L162" s="69"/>
      <c r="M162" s="149" t="s">
        <v>284</v>
      </c>
      <c r="N162" s="143" t="s">
        <v>367</v>
      </c>
      <c r="O162" s="60" t="s">
        <v>368</v>
      </c>
      <c r="P162" s="48"/>
      <c r="Q162" s="281" t="s">
        <v>4455</v>
      </c>
      <c r="R162" s="281" t="s">
        <v>4488</v>
      </c>
      <c r="S162" s="54" t="s">
        <v>4442</v>
      </c>
      <c r="T162" s="161" t="s">
        <v>4489</v>
      </c>
      <c r="U162" s="56" t="s">
        <v>359</v>
      </c>
      <c r="V162" s="56" t="s">
        <v>4490</v>
      </c>
      <c r="W162" s="51" t="s">
        <v>4491</v>
      </c>
      <c r="X162" s="51"/>
      <c r="Y162" s="19"/>
      <c r="AA162" s="140">
        <f>IF(OR(J162="Fail",ISBLANK(J162)),INDEX('Issue Code Table'!C:C,MATCH(N:N,'Issue Code Table'!A:A,0)),IF(M162="Critical",6,IF(M162="Significant",5,IF(M162="Moderate",3,2))))</f>
        <v>4</v>
      </c>
    </row>
    <row r="163" spans="1:27" ht="83.15" customHeight="1" x14ac:dyDescent="0.25">
      <c r="A163" s="79" t="s">
        <v>4492</v>
      </c>
      <c r="B163" s="54" t="s">
        <v>347</v>
      </c>
      <c r="C163" s="54" t="s">
        <v>348</v>
      </c>
      <c r="D163" s="55" t="s">
        <v>219</v>
      </c>
      <c r="E163" s="54" t="s">
        <v>4493</v>
      </c>
      <c r="F163" s="54" t="s">
        <v>4442</v>
      </c>
      <c r="G163" s="54" t="s">
        <v>222</v>
      </c>
      <c r="H163" s="55" t="s">
        <v>4494</v>
      </c>
      <c r="I163" s="142"/>
      <c r="J163" s="56"/>
      <c r="K163" s="56" t="s">
        <v>4495</v>
      </c>
      <c r="L163" s="69"/>
      <c r="M163" s="149" t="s">
        <v>284</v>
      </c>
      <c r="N163" s="143" t="s">
        <v>379</v>
      </c>
      <c r="O163" s="60" t="s">
        <v>471</v>
      </c>
      <c r="P163" s="48"/>
      <c r="Q163" s="281" t="s">
        <v>4496</v>
      </c>
      <c r="R163" s="281" t="s">
        <v>4497</v>
      </c>
      <c r="S163" s="54" t="s">
        <v>4442</v>
      </c>
      <c r="T163" s="161" t="s">
        <v>4498</v>
      </c>
      <c r="U163" s="56" t="s">
        <v>359</v>
      </c>
      <c r="V163" s="56" t="s">
        <v>4499</v>
      </c>
      <c r="W163" s="51" t="s">
        <v>4500</v>
      </c>
      <c r="X163" s="51"/>
      <c r="Y163" s="19"/>
      <c r="AA163" s="140">
        <f>IF(OR(J163="Fail",ISBLANK(J163)),INDEX('Issue Code Table'!C:C,MATCH(N:N,'Issue Code Table'!A:A,0)),IF(M163="Critical",6,IF(M163="Significant",5,IF(M163="Moderate",3,2))))</f>
        <v>5</v>
      </c>
    </row>
    <row r="164" spans="1:27" ht="83.15" customHeight="1" x14ac:dyDescent="0.25">
      <c r="A164" s="79" t="s">
        <v>4501</v>
      </c>
      <c r="B164" s="54" t="s">
        <v>347</v>
      </c>
      <c r="C164" s="54" t="s">
        <v>348</v>
      </c>
      <c r="D164" s="55" t="s">
        <v>219</v>
      </c>
      <c r="E164" s="54" t="s">
        <v>4502</v>
      </c>
      <c r="F164" s="54" t="s">
        <v>4442</v>
      </c>
      <c r="G164" s="54" t="s">
        <v>222</v>
      </c>
      <c r="H164" s="55" t="s">
        <v>4503</v>
      </c>
      <c r="I164" s="142"/>
      <c r="J164" s="56"/>
      <c r="K164" s="56" t="s">
        <v>4504</v>
      </c>
      <c r="L164" s="69"/>
      <c r="M164" s="149" t="s">
        <v>284</v>
      </c>
      <c r="N164" s="143" t="s">
        <v>379</v>
      </c>
      <c r="O164" s="60" t="s">
        <v>471</v>
      </c>
      <c r="P164" s="48"/>
      <c r="Q164" s="281" t="s">
        <v>4505</v>
      </c>
      <c r="R164" s="281" t="s">
        <v>4506</v>
      </c>
      <c r="S164" s="54" t="s">
        <v>4442</v>
      </c>
      <c r="T164" s="161" t="s">
        <v>4507</v>
      </c>
      <c r="U164" s="56" t="s">
        <v>359</v>
      </c>
      <c r="V164" s="56" t="s">
        <v>4508</v>
      </c>
      <c r="W164" s="51" t="s">
        <v>4509</v>
      </c>
      <c r="X164" s="51"/>
      <c r="Y164" s="19"/>
      <c r="AA164" s="140">
        <f>IF(OR(J164="Fail",ISBLANK(J164)),INDEX('Issue Code Table'!C:C,MATCH(N:N,'Issue Code Table'!A:A,0)),IF(M164="Critical",6,IF(M164="Significant",5,IF(M164="Moderate",3,2))))</f>
        <v>5</v>
      </c>
    </row>
    <row r="165" spans="1:27" ht="83.15" customHeight="1" x14ac:dyDescent="0.25">
      <c r="A165" s="79" t="s">
        <v>4510</v>
      </c>
      <c r="B165" s="54" t="s">
        <v>347</v>
      </c>
      <c r="C165" s="54" t="s">
        <v>348</v>
      </c>
      <c r="D165" s="55" t="s">
        <v>219</v>
      </c>
      <c r="E165" s="54" t="s">
        <v>4511</v>
      </c>
      <c r="F165" s="54" t="s">
        <v>4442</v>
      </c>
      <c r="G165" s="54" t="s">
        <v>222</v>
      </c>
      <c r="H165" s="55" t="s">
        <v>4512</v>
      </c>
      <c r="I165" s="142"/>
      <c r="J165" s="56"/>
      <c r="K165" s="142" t="s">
        <v>4513</v>
      </c>
      <c r="L165" s="69"/>
      <c r="M165" s="149" t="s">
        <v>284</v>
      </c>
      <c r="N165" s="143" t="s">
        <v>379</v>
      </c>
      <c r="O165" s="60" t="s">
        <v>471</v>
      </c>
      <c r="P165" s="48"/>
      <c r="Q165" s="281" t="s">
        <v>4505</v>
      </c>
      <c r="R165" s="281" t="s">
        <v>4514</v>
      </c>
      <c r="S165" s="54" t="s">
        <v>4442</v>
      </c>
      <c r="T165" s="161" t="s">
        <v>4515</v>
      </c>
      <c r="U165" s="56" t="s">
        <v>359</v>
      </c>
      <c r="V165" s="56" t="s">
        <v>4516</v>
      </c>
      <c r="W165" s="51" t="s">
        <v>4517</v>
      </c>
      <c r="X165" s="51"/>
      <c r="Y165" s="19"/>
      <c r="AA165" s="140">
        <f>IF(OR(J165="Fail",ISBLANK(J165)),INDEX('Issue Code Table'!C:C,MATCH(N:N,'Issue Code Table'!A:A,0)),IF(M165="Critical",6,IF(M165="Significant",5,IF(M165="Moderate",3,2))))</f>
        <v>5</v>
      </c>
    </row>
    <row r="166" spans="1:27" ht="83.15" customHeight="1" x14ac:dyDescent="0.25">
      <c r="A166" s="79" t="s">
        <v>4518</v>
      </c>
      <c r="B166" s="54" t="s">
        <v>347</v>
      </c>
      <c r="C166" s="54" t="s">
        <v>348</v>
      </c>
      <c r="D166" s="55" t="s">
        <v>219</v>
      </c>
      <c r="E166" s="54" t="s">
        <v>4519</v>
      </c>
      <c r="F166" s="54" t="s">
        <v>4442</v>
      </c>
      <c r="G166" s="54" t="s">
        <v>222</v>
      </c>
      <c r="H166" s="55" t="s">
        <v>4520</v>
      </c>
      <c r="I166" s="142"/>
      <c r="J166" s="56"/>
      <c r="K166" s="56" t="s">
        <v>4521</v>
      </c>
      <c r="L166" s="69"/>
      <c r="M166" s="143" t="s">
        <v>186</v>
      </c>
      <c r="N166" s="143" t="s">
        <v>353</v>
      </c>
      <c r="O166" s="60" t="s">
        <v>354</v>
      </c>
      <c r="P166" s="48"/>
      <c r="Q166" s="281" t="s">
        <v>4505</v>
      </c>
      <c r="R166" s="281" t="s">
        <v>4522</v>
      </c>
      <c r="S166" s="54" t="s">
        <v>4442</v>
      </c>
      <c r="T166" s="161" t="s">
        <v>4523</v>
      </c>
      <c r="U166" s="56" t="s">
        <v>359</v>
      </c>
      <c r="V166" s="56" t="s">
        <v>4524</v>
      </c>
      <c r="W166" s="51" t="s">
        <v>4525</v>
      </c>
      <c r="X166" s="51" t="s">
        <v>234</v>
      </c>
      <c r="Y166" s="19"/>
      <c r="AA166" s="140">
        <f>IF(OR(J166="Fail",ISBLANK(J166)),INDEX('Issue Code Table'!C:C,MATCH(N:N,'Issue Code Table'!A:A,0)),IF(M166="Critical",6,IF(M166="Significant",5,IF(M166="Moderate",3,2))))</f>
        <v>5</v>
      </c>
    </row>
    <row r="167" spans="1:27" ht="83.15" customHeight="1" x14ac:dyDescent="0.25">
      <c r="A167" s="79" t="s">
        <v>4526</v>
      </c>
      <c r="B167" s="54" t="s">
        <v>347</v>
      </c>
      <c r="C167" s="54" t="s">
        <v>348</v>
      </c>
      <c r="D167" s="55" t="s">
        <v>219</v>
      </c>
      <c r="E167" s="54" t="s">
        <v>4527</v>
      </c>
      <c r="F167" s="54" t="s">
        <v>4442</v>
      </c>
      <c r="G167" s="54" t="s">
        <v>222</v>
      </c>
      <c r="H167" s="55" t="s">
        <v>4528</v>
      </c>
      <c r="I167" s="142"/>
      <c r="J167" s="56"/>
      <c r="K167" s="56" t="s">
        <v>4529</v>
      </c>
      <c r="L167" s="69"/>
      <c r="M167" s="143" t="s">
        <v>186</v>
      </c>
      <c r="N167" s="143" t="s">
        <v>353</v>
      </c>
      <c r="O167" s="60" t="s">
        <v>354</v>
      </c>
      <c r="P167" s="48"/>
      <c r="Q167" s="281" t="s">
        <v>4505</v>
      </c>
      <c r="R167" s="281" t="s">
        <v>4530</v>
      </c>
      <c r="S167" s="54" t="s">
        <v>4442</v>
      </c>
      <c r="T167" s="161" t="s">
        <v>4531</v>
      </c>
      <c r="U167" s="56" t="s">
        <v>359</v>
      </c>
      <c r="V167" s="56" t="s">
        <v>4532</v>
      </c>
      <c r="W167" s="51" t="s">
        <v>4533</v>
      </c>
      <c r="X167" s="51" t="s">
        <v>234</v>
      </c>
      <c r="Y167" s="19"/>
      <c r="AA167" s="140">
        <f>IF(OR(J167="Fail",ISBLANK(J167)),INDEX('Issue Code Table'!C:C,MATCH(N:N,'Issue Code Table'!A:A,0)),IF(M167="Critical",6,IF(M167="Significant",5,IF(M167="Moderate",3,2))))</f>
        <v>5</v>
      </c>
    </row>
    <row r="168" spans="1:27" ht="83.15" customHeight="1" x14ac:dyDescent="0.25">
      <c r="A168" s="79" t="s">
        <v>4534</v>
      </c>
      <c r="B168" s="54" t="s">
        <v>347</v>
      </c>
      <c r="C168" s="54" t="s">
        <v>348</v>
      </c>
      <c r="D168" s="55" t="s">
        <v>219</v>
      </c>
      <c r="E168" s="54" t="s">
        <v>4535</v>
      </c>
      <c r="F168" s="54" t="s">
        <v>4442</v>
      </c>
      <c r="G168" s="54" t="s">
        <v>222</v>
      </c>
      <c r="H168" s="55" t="s">
        <v>4536</v>
      </c>
      <c r="I168" s="142"/>
      <c r="J168" s="56"/>
      <c r="K168" s="56" t="s">
        <v>4537</v>
      </c>
      <c r="L168" s="69"/>
      <c r="M168" s="143" t="s">
        <v>186</v>
      </c>
      <c r="N168" s="143" t="s">
        <v>353</v>
      </c>
      <c r="O168" s="60" t="s">
        <v>354</v>
      </c>
      <c r="P168" s="48"/>
      <c r="Q168" s="281" t="s">
        <v>4505</v>
      </c>
      <c r="R168" s="281" t="s">
        <v>4538</v>
      </c>
      <c r="S168" s="54" t="s">
        <v>4442</v>
      </c>
      <c r="T168" s="161" t="s">
        <v>4539</v>
      </c>
      <c r="U168" s="56" t="s">
        <v>359</v>
      </c>
      <c r="V168" s="56" t="s">
        <v>4540</v>
      </c>
      <c r="W168" s="51" t="s">
        <v>4541</v>
      </c>
      <c r="X168" s="51" t="s">
        <v>234</v>
      </c>
      <c r="Y168" s="19"/>
      <c r="AA168" s="140">
        <f>IF(OR(J168="Fail",ISBLANK(J168)),INDEX('Issue Code Table'!C:C,MATCH(N:N,'Issue Code Table'!A:A,0)),IF(M168="Critical",6,IF(M168="Significant",5,IF(M168="Moderate",3,2))))</f>
        <v>5</v>
      </c>
    </row>
    <row r="169" spans="1:27" ht="83.15" customHeight="1" x14ac:dyDescent="0.25">
      <c r="A169" s="79" t="s">
        <v>4542</v>
      </c>
      <c r="B169" s="54" t="s">
        <v>4543</v>
      </c>
      <c r="C169" s="54" t="s">
        <v>4544</v>
      </c>
      <c r="D169" s="55" t="s">
        <v>219</v>
      </c>
      <c r="E169" s="54" t="s">
        <v>4545</v>
      </c>
      <c r="F169" s="54" t="s">
        <v>4546</v>
      </c>
      <c r="G169" s="54" t="s">
        <v>222</v>
      </c>
      <c r="H169" s="55" t="s">
        <v>4547</v>
      </c>
      <c r="I169" s="168"/>
      <c r="J169" s="59"/>
      <c r="K169" s="56" t="s">
        <v>4548</v>
      </c>
      <c r="L169" s="69"/>
      <c r="M169" s="57" t="s">
        <v>284</v>
      </c>
      <c r="N169" s="151" t="s">
        <v>379</v>
      </c>
      <c r="O169" s="170" t="s">
        <v>471</v>
      </c>
      <c r="P169" s="48"/>
      <c r="Q169" s="281" t="s">
        <v>4549</v>
      </c>
      <c r="R169" s="281" t="s">
        <v>4550</v>
      </c>
      <c r="S169" s="54" t="s">
        <v>4546</v>
      </c>
      <c r="T169" s="161" t="s">
        <v>4551</v>
      </c>
      <c r="U169" s="56" t="s">
        <v>359</v>
      </c>
      <c r="V169" s="56" t="s">
        <v>4552</v>
      </c>
      <c r="W169" s="51" t="s">
        <v>4553</v>
      </c>
      <c r="X169" s="51"/>
      <c r="Y169" s="19"/>
      <c r="AA169" s="140">
        <f>IF(OR(J169="Fail",ISBLANK(J169)),INDEX('Issue Code Table'!C:C,MATCH(N:N,'Issue Code Table'!A:A,0)),IF(M169="Critical",6,IF(M169="Significant",5,IF(M169="Moderate",3,2))))</f>
        <v>5</v>
      </c>
    </row>
    <row r="170" spans="1:27" ht="83.15" customHeight="1" x14ac:dyDescent="0.25">
      <c r="A170" s="79" t="s">
        <v>4554</v>
      </c>
      <c r="B170" s="54" t="s">
        <v>4543</v>
      </c>
      <c r="C170" s="54" t="s">
        <v>4544</v>
      </c>
      <c r="D170" s="55" t="s">
        <v>219</v>
      </c>
      <c r="E170" s="54" t="s">
        <v>4555</v>
      </c>
      <c r="F170" s="54" t="s">
        <v>4556</v>
      </c>
      <c r="G170" s="54" t="s">
        <v>222</v>
      </c>
      <c r="H170" s="55" t="s">
        <v>4557</v>
      </c>
      <c r="I170" s="168"/>
      <c r="J170" s="59"/>
      <c r="K170" s="56" t="s">
        <v>4558</v>
      </c>
      <c r="L170" s="69"/>
      <c r="M170" s="57" t="s">
        <v>284</v>
      </c>
      <c r="N170" s="151" t="s">
        <v>379</v>
      </c>
      <c r="O170" s="170" t="s">
        <v>471</v>
      </c>
      <c r="P170" s="48"/>
      <c r="Q170" s="281" t="s">
        <v>4549</v>
      </c>
      <c r="R170" s="281" t="s">
        <v>4559</v>
      </c>
      <c r="S170" s="54" t="s">
        <v>4556</v>
      </c>
      <c r="T170" s="161" t="s">
        <v>4560</v>
      </c>
      <c r="U170" s="56" t="s">
        <v>359</v>
      </c>
      <c r="V170" s="56" t="s">
        <v>4561</v>
      </c>
      <c r="W170" s="51" t="s">
        <v>4562</v>
      </c>
      <c r="X170" s="51"/>
      <c r="Y170" s="19"/>
      <c r="AA170" s="140">
        <f>IF(OR(J170="Fail",ISBLANK(J170)),INDEX('Issue Code Table'!C:C,MATCH(N:N,'Issue Code Table'!A:A,0)),IF(M170="Critical",6,IF(M170="Significant",5,IF(M170="Moderate",3,2))))</f>
        <v>5</v>
      </c>
    </row>
    <row r="171" spans="1:27" ht="83.15" customHeight="1" x14ac:dyDescent="0.25">
      <c r="A171" s="79" t="s">
        <v>4563</v>
      </c>
      <c r="B171" s="54" t="s">
        <v>347</v>
      </c>
      <c r="C171" s="54" t="s">
        <v>348</v>
      </c>
      <c r="D171" s="55" t="s">
        <v>219</v>
      </c>
      <c r="E171" s="54" t="s">
        <v>4564</v>
      </c>
      <c r="F171" s="54" t="s">
        <v>4565</v>
      </c>
      <c r="G171" s="54" t="s">
        <v>222</v>
      </c>
      <c r="H171" s="55" t="s">
        <v>4566</v>
      </c>
      <c r="I171" s="142"/>
      <c r="J171" s="56"/>
      <c r="K171" s="56" t="s">
        <v>4567</v>
      </c>
      <c r="L171" s="69"/>
      <c r="M171" s="149" t="s">
        <v>284</v>
      </c>
      <c r="N171" s="143" t="s">
        <v>379</v>
      </c>
      <c r="O171" s="60" t="s">
        <v>471</v>
      </c>
      <c r="P171" s="48"/>
      <c r="Q171" s="281" t="s">
        <v>4549</v>
      </c>
      <c r="R171" s="281" t="s">
        <v>4568</v>
      </c>
      <c r="S171" s="54" t="s">
        <v>4565</v>
      </c>
      <c r="T171" s="161" t="s">
        <v>4569</v>
      </c>
      <c r="U171" s="56" t="s">
        <v>359</v>
      </c>
      <c r="V171" s="56" t="s">
        <v>4570</v>
      </c>
      <c r="W171" s="51" t="s">
        <v>4571</v>
      </c>
      <c r="X171" s="51"/>
      <c r="Y171" s="19"/>
      <c r="AA171" s="140">
        <f>IF(OR(J171="Fail",ISBLANK(J171)),INDEX('Issue Code Table'!C:C,MATCH(N:N,'Issue Code Table'!A:A,0)),IF(M171="Critical",6,IF(M171="Significant",5,IF(M171="Moderate",3,2))))</f>
        <v>5</v>
      </c>
    </row>
    <row r="172" spans="1:27" ht="83.15" customHeight="1" x14ac:dyDescent="0.25">
      <c r="A172" s="79" t="s">
        <v>4572</v>
      </c>
      <c r="B172" s="54" t="s">
        <v>347</v>
      </c>
      <c r="C172" s="54" t="s">
        <v>348</v>
      </c>
      <c r="D172" s="55" t="s">
        <v>219</v>
      </c>
      <c r="E172" s="54" t="s">
        <v>4573</v>
      </c>
      <c r="F172" s="54" t="s">
        <v>4442</v>
      </c>
      <c r="G172" s="54" t="s">
        <v>222</v>
      </c>
      <c r="H172" s="55" t="s">
        <v>4574</v>
      </c>
      <c r="I172" s="142"/>
      <c r="J172" s="56"/>
      <c r="K172" s="56" t="s">
        <v>4575</v>
      </c>
      <c r="L172" s="69"/>
      <c r="M172" s="143" t="s">
        <v>186</v>
      </c>
      <c r="N172" s="143" t="s">
        <v>379</v>
      </c>
      <c r="O172" s="60" t="s">
        <v>471</v>
      </c>
      <c r="P172" s="48"/>
      <c r="Q172" s="281" t="s">
        <v>4576</v>
      </c>
      <c r="R172" s="281" t="s">
        <v>4577</v>
      </c>
      <c r="S172" s="54" t="s">
        <v>4442</v>
      </c>
      <c r="T172" s="161" t="s">
        <v>4578</v>
      </c>
      <c r="U172" s="56" t="s">
        <v>359</v>
      </c>
      <c r="V172" s="56" t="s">
        <v>4579</v>
      </c>
      <c r="W172" s="51" t="s">
        <v>4580</v>
      </c>
      <c r="X172" s="51" t="s">
        <v>234</v>
      </c>
      <c r="Y172" s="19"/>
      <c r="AA172" s="140">
        <f>IF(OR(J172="Fail",ISBLANK(J172)),INDEX('Issue Code Table'!C:C,MATCH(N:N,'Issue Code Table'!A:A,0)),IF(M172="Critical",6,IF(M172="Significant",5,IF(M172="Moderate",3,2))))</f>
        <v>5</v>
      </c>
    </row>
    <row r="173" spans="1:27" ht="83.15" customHeight="1" x14ac:dyDescent="0.25">
      <c r="A173" s="79" t="s">
        <v>4581</v>
      </c>
      <c r="B173" s="54" t="s">
        <v>347</v>
      </c>
      <c r="C173" s="54" t="s">
        <v>348</v>
      </c>
      <c r="D173" s="55" t="s">
        <v>219</v>
      </c>
      <c r="E173" s="54" t="s">
        <v>4582</v>
      </c>
      <c r="F173" s="54" t="s">
        <v>4442</v>
      </c>
      <c r="G173" s="54" t="s">
        <v>222</v>
      </c>
      <c r="H173" s="55" t="s">
        <v>4583</v>
      </c>
      <c r="I173" s="142"/>
      <c r="J173" s="56"/>
      <c r="K173" s="56" t="s">
        <v>4584</v>
      </c>
      <c r="L173" s="69"/>
      <c r="M173" s="143" t="s">
        <v>186</v>
      </c>
      <c r="N173" s="143" t="s">
        <v>379</v>
      </c>
      <c r="O173" s="60" t="s">
        <v>471</v>
      </c>
      <c r="P173" s="48"/>
      <c r="Q173" s="281" t="s">
        <v>4576</v>
      </c>
      <c r="R173" s="281" t="s">
        <v>4585</v>
      </c>
      <c r="S173" s="54" t="s">
        <v>4442</v>
      </c>
      <c r="T173" s="161" t="s">
        <v>4586</v>
      </c>
      <c r="U173" s="56" t="s">
        <v>359</v>
      </c>
      <c r="V173" s="56" t="s">
        <v>4587</v>
      </c>
      <c r="W173" s="51" t="s">
        <v>4588</v>
      </c>
      <c r="X173" s="51" t="s">
        <v>234</v>
      </c>
      <c r="Y173" s="19"/>
      <c r="AA173" s="140">
        <f>IF(OR(J173="Fail",ISBLANK(J173)),INDEX('Issue Code Table'!C:C,MATCH(N:N,'Issue Code Table'!A:A,0)),IF(M173="Critical",6,IF(M173="Significant",5,IF(M173="Moderate",3,2))))</f>
        <v>5</v>
      </c>
    </row>
    <row r="174" spans="1:27" ht="83.15" customHeight="1" x14ac:dyDescent="0.25">
      <c r="A174" s="79" t="s">
        <v>4589</v>
      </c>
      <c r="B174" s="54" t="s">
        <v>4543</v>
      </c>
      <c r="C174" s="54" t="s">
        <v>4544</v>
      </c>
      <c r="D174" s="55" t="s">
        <v>219</v>
      </c>
      <c r="E174" s="54" t="s">
        <v>4590</v>
      </c>
      <c r="F174" s="54" t="s">
        <v>4442</v>
      </c>
      <c r="G174" s="54" t="s">
        <v>222</v>
      </c>
      <c r="H174" s="55" t="s">
        <v>4591</v>
      </c>
      <c r="I174" s="168"/>
      <c r="J174" s="59"/>
      <c r="K174" s="56" t="s">
        <v>4592</v>
      </c>
      <c r="L174" s="69"/>
      <c r="M174" s="57" t="s">
        <v>284</v>
      </c>
      <c r="N174" s="151" t="s">
        <v>379</v>
      </c>
      <c r="O174" s="170" t="s">
        <v>471</v>
      </c>
      <c r="P174" s="48"/>
      <c r="Q174" s="281" t="s">
        <v>4576</v>
      </c>
      <c r="R174" s="281" t="s">
        <v>4593</v>
      </c>
      <c r="S174" s="54" t="s">
        <v>4442</v>
      </c>
      <c r="T174" s="161" t="s">
        <v>4594</v>
      </c>
      <c r="U174" s="56" t="s">
        <v>359</v>
      </c>
      <c r="V174" s="56" t="s">
        <v>4595</v>
      </c>
      <c r="W174" s="51" t="s">
        <v>4596</v>
      </c>
      <c r="X174" s="51"/>
      <c r="Y174" s="19"/>
      <c r="AA174" s="140">
        <f>IF(OR(J174="Fail",ISBLANK(J174)),INDEX('Issue Code Table'!C:C,MATCH(N:N,'Issue Code Table'!A:A,0)),IF(M174="Critical",6,IF(M174="Significant",5,IF(M174="Moderate",3,2))))</f>
        <v>5</v>
      </c>
    </row>
    <row r="175" spans="1:27" ht="83.15" customHeight="1" x14ac:dyDescent="0.25">
      <c r="A175" s="79" t="s">
        <v>4597</v>
      </c>
      <c r="B175" s="54" t="s">
        <v>347</v>
      </c>
      <c r="C175" s="54" t="s">
        <v>348</v>
      </c>
      <c r="D175" s="55" t="s">
        <v>219</v>
      </c>
      <c r="E175" s="54" t="s">
        <v>4598</v>
      </c>
      <c r="F175" s="54" t="s">
        <v>4442</v>
      </c>
      <c r="G175" s="54" t="s">
        <v>222</v>
      </c>
      <c r="H175" s="55" t="s">
        <v>4599</v>
      </c>
      <c r="I175" s="142"/>
      <c r="J175" s="56"/>
      <c r="K175" s="56" t="s">
        <v>4600</v>
      </c>
      <c r="L175" s="69"/>
      <c r="M175" s="143" t="s">
        <v>186</v>
      </c>
      <c r="N175" s="143" t="s">
        <v>353</v>
      </c>
      <c r="O175" s="60" t="s">
        <v>354</v>
      </c>
      <c r="P175" s="48"/>
      <c r="Q175" s="281" t="s">
        <v>4601</v>
      </c>
      <c r="R175" s="281" t="s">
        <v>4602</v>
      </c>
      <c r="S175" s="54" t="s">
        <v>4442</v>
      </c>
      <c r="T175" s="161" t="s">
        <v>4603</v>
      </c>
      <c r="U175" s="56" t="s">
        <v>359</v>
      </c>
      <c r="V175" s="56" t="s">
        <v>4604</v>
      </c>
      <c r="W175" s="51" t="s">
        <v>4605</v>
      </c>
      <c r="X175" s="51" t="s">
        <v>234</v>
      </c>
      <c r="Y175" s="19"/>
      <c r="AA175" s="140">
        <f>IF(OR(J175="Fail",ISBLANK(J175)),INDEX('Issue Code Table'!C:C,MATCH(N:N,'Issue Code Table'!A:A,0)),IF(M175="Critical",6,IF(M175="Significant",5,IF(M175="Moderate",3,2))))</f>
        <v>5</v>
      </c>
    </row>
    <row r="176" spans="1:27" ht="83.15" customHeight="1" x14ac:dyDescent="0.25">
      <c r="A176" s="79" t="s">
        <v>4606</v>
      </c>
      <c r="B176" s="54" t="s">
        <v>347</v>
      </c>
      <c r="C176" s="54" t="s">
        <v>348</v>
      </c>
      <c r="D176" s="55" t="s">
        <v>219</v>
      </c>
      <c r="E176" s="54" t="s">
        <v>4607</v>
      </c>
      <c r="F176" s="54" t="s">
        <v>4442</v>
      </c>
      <c r="G176" s="54" t="s">
        <v>222</v>
      </c>
      <c r="H176" s="55" t="s">
        <v>4608</v>
      </c>
      <c r="I176" s="142"/>
      <c r="J176" s="56"/>
      <c r="K176" s="56" t="s">
        <v>4609</v>
      </c>
      <c r="L176" s="69"/>
      <c r="M176" s="149" t="s">
        <v>284</v>
      </c>
      <c r="N176" s="143" t="s">
        <v>379</v>
      </c>
      <c r="O176" s="60" t="s">
        <v>471</v>
      </c>
      <c r="P176" s="48"/>
      <c r="Q176" s="281" t="s">
        <v>4610</v>
      </c>
      <c r="R176" s="281" t="s">
        <v>4611</v>
      </c>
      <c r="S176" s="54" t="s">
        <v>4442</v>
      </c>
      <c r="T176" s="161" t="s">
        <v>4612</v>
      </c>
      <c r="U176" s="56" t="s">
        <v>359</v>
      </c>
      <c r="V176" s="56" t="s">
        <v>4613</v>
      </c>
      <c r="W176" s="51" t="s">
        <v>4614</v>
      </c>
      <c r="X176" s="51"/>
      <c r="Y176" s="19"/>
      <c r="AA176" s="140">
        <f>IF(OR(J176="Fail",ISBLANK(J176)),INDEX('Issue Code Table'!C:C,MATCH(N:N,'Issue Code Table'!A:A,0)),IF(M176="Critical",6,IF(M176="Significant",5,IF(M176="Moderate",3,2))))</f>
        <v>5</v>
      </c>
    </row>
    <row r="177" spans="1:27" ht="83.15" customHeight="1" x14ac:dyDescent="0.25">
      <c r="A177" s="79" t="s">
        <v>4615</v>
      </c>
      <c r="B177" s="54" t="s">
        <v>347</v>
      </c>
      <c r="C177" s="54" t="s">
        <v>348</v>
      </c>
      <c r="D177" s="55" t="s">
        <v>219</v>
      </c>
      <c r="E177" s="54" t="s">
        <v>4616</v>
      </c>
      <c r="F177" s="54" t="s">
        <v>4617</v>
      </c>
      <c r="G177" s="54" t="s">
        <v>222</v>
      </c>
      <c r="H177" s="55" t="s">
        <v>4618</v>
      </c>
      <c r="I177" s="142"/>
      <c r="J177" s="56"/>
      <c r="K177" s="56" t="s">
        <v>4619</v>
      </c>
      <c r="L177" s="69"/>
      <c r="M177" s="143" t="s">
        <v>186</v>
      </c>
      <c r="N177" s="143" t="s">
        <v>379</v>
      </c>
      <c r="O177" s="60" t="s">
        <v>471</v>
      </c>
      <c r="P177" s="48"/>
      <c r="Q177" s="281" t="s">
        <v>4610</v>
      </c>
      <c r="R177" s="281" t="s">
        <v>4620</v>
      </c>
      <c r="S177" s="54" t="s">
        <v>4617</v>
      </c>
      <c r="T177" s="161" t="s">
        <v>4621</v>
      </c>
      <c r="U177" s="56" t="s">
        <v>359</v>
      </c>
      <c r="V177" s="56" t="s">
        <v>4622</v>
      </c>
      <c r="W177" s="51" t="s">
        <v>4623</v>
      </c>
      <c r="X177" s="51" t="s">
        <v>234</v>
      </c>
      <c r="Y177" s="19"/>
      <c r="AA177" s="140">
        <f>IF(OR(J177="Fail",ISBLANK(J177)),INDEX('Issue Code Table'!C:C,MATCH(N:N,'Issue Code Table'!A:A,0)),IF(M177="Critical",6,IF(M177="Significant",5,IF(M177="Moderate",3,2))))</f>
        <v>5</v>
      </c>
    </row>
    <row r="178" spans="1:27" ht="83.15" customHeight="1" x14ac:dyDescent="0.25">
      <c r="A178" s="79" t="s">
        <v>4624</v>
      </c>
      <c r="B178" s="54" t="s">
        <v>347</v>
      </c>
      <c r="C178" s="54" t="s">
        <v>348</v>
      </c>
      <c r="D178" s="55" t="s">
        <v>219</v>
      </c>
      <c r="E178" s="54" t="s">
        <v>4625</v>
      </c>
      <c r="F178" s="54" t="s">
        <v>4442</v>
      </c>
      <c r="G178" s="54" t="s">
        <v>222</v>
      </c>
      <c r="H178" s="55" t="s">
        <v>4626</v>
      </c>
      <c r="I178" s="142"/>
      <c r="J178" s="56"/>
      <c r="K178" s="56" t="s">
        <v>4627</v>
      </c>
      <c r="L178" s="69"/>
      <c r="M178" s="143" t="s">
        <v>186</v>
      </c>
      <c r="N178" s="143" t="s">
        <v>379</v>
      </c>
      <c r="O178" s="60" t="s">
        <v>471</v>
      </c>
      <c r="P178" s="48"/>
      <c r="Q178" s="281" t="s">
        <v>4610</v>
      </c>
      <c r="R178" s="281" t="s">
        <v>4628</v>
      </c>
      <c r="S178" s="54" t="s">
        <v>4442</v>
      </c>
      <c r="T178" s="161" t="s">
        <v>4629</v>
      </c>
      <c r="U178" s="56" t="s">
        <v>359</v>
      </c>
      <c r="V178" s="56" t="s">
        <v>4630</v>
      </c>
      <c r="W178" s="51" t="s">
        <v>4631</v>
      </c>
      <c r="X178" s="51" t="s">
        <v>234</v>
      </c>
      <c r="Y178" s="19"/>
      <c r="AA178" s="140">
        <f>IF(OR(J178="Fail",ISBLANK(J178)),INDEX('Issue Code Table'!C:C,MATCH(N:N,'Issue Code Table'!A:A,0)),IF(M178="Critical",6,IF(M178="Significant",5,IF(M178="Moderate",3,2))))</f>
        <v>5</v>
      </c>
    </row>
    <row r="179" spans="1:27" ht="83.15" customHeight="1" x14ac:dyDescent="0.25">
      <c r="A179" s="79" t="s">
        <v>4632</v>
      </c>
      <c r="B179" s="54" t="s">
        <v>347</v>
      </c>
      <c r="C179" s="54" t="s">
        <v>348</v>
      </c>
      <c r="D179" s="55" t="s">
        <v>219</v>
      </c>
      <c r="E179" s="54" t="s">
        <v>4633</v>
      </c>
      <c r="F179" s="54" t="s">
        <v>4442</v>
      </c>
      <c r="G179" s="54" t="s">
        <v>222</v>
      </c>
      <c r="H179" s="55" t="s">
        <v>4634</v>
      </c>
      <c r="I179" s="142"/>
      <c r="J179" s="56"/>
      <c r="K179" s="56" t="s">
        <v>4635</v>
      </c>
      <c r="L179" s="69"/>
      <c r="M179" s="149" t="s">
        <v>284</v>
      </c>
      <c r="N179" s="143" t="s">
        <v>367</v>
      </c>
      <c r="O179" s="60" t="s">
        <v>368</v>
      </c>
      <c r="P179" s="48"/>
      <c r="Q179" s="281" t="s">
        <v>4610</v>
      </c>
      <c r="R179" s="281" t="s">
        <v>4636</v>
      </c>
      <c r="S179" s="54" t="s">
        <v>4442</v>
      </c>
      <c r="T179" s="161" t="s">
        <v>4637</v>
      </c>
      <c r="U179" s="56" t="s">
        <v>359</v>
      </c>
      <c r="V179" s="56" t="s">
        <v>4638</v>
      </c>
      <c r="W179" s="51" t="s">
        <v>4639</v>
      </c>
      <c r="X179" s="51"/>
      <c r="Y179" s="19"/>
      <c r="AA179" s="140">
        <f>IF(OR(J179="Fail",ISBLANK(J179)),INDEX('Issue Code Table'!C:C,MATCH(N:N,'Issue Code Table'!A:A,0)),IF(M179="Critical",6,IF(M179="Significant",5,IF(M179="Moderate",3,2))))</f>
        <v>4</v>
      </c>
    </row>
    <row r="180" spans="1:27" ht="83.15" customHeight="1" x14ac:dyDescent="0.25">
      <c r="A180" s="79" t="s">
        <v>4640</v>
      </c>
      <c r="B180" s="54" t="s">
        <v>347</v>
      </c>
      <c r="C180" s="54" t="s">
        <v>348</v>
      </c>
      <c r="D180" s="55" t="s">
        <v>219</v>
      </c>
      <c r="E180" s="54" t="s">
        <v>4641</v>
      </c>
      <c r="F180" s="54" t="s">
        <v>4442</v>
      </c>
      <c r="G180" s="54" t="s">
        <v>222</v>
      </c>
      <c r="H180" s="55" t="s">
        <v>4642</v>
      </c>
      <c r="I180" s="142"/>
      <c r="J180" s="56"/>
      <c r="K180" s="56" t="s">
        <v>4643</v>
      </c>
      <c r="L180" s="69"/>
      <c r="M180" s="149" t="s">
        <v>284</v>
      </c>
      <c r="N180" s="143" t="s">
        <v>379</v>
      </c>
      <c r="O180" s="60" t="s">
        <v>471</v>
      </c>
      <c r="P180" s="48"/>
      <c r="Q180" s="281" t="s">
        <v>4610</v>
      </c>
      <c r="R180" s="281" t="s">
        <v>4644</v>
      </c>
      <c r="S180" s="54" t="s">
        <v>4442</v>
      </c>
      <c r="T180" s="161" t="s">
        <v>4645</v>
      </c>
      <c r="U180" s="56" t="s">
        <v>359</v>
      </c>
      <c r="V180" s="56" t="s">
        <v>4646</v>
      </c>
      <c r="W180" s="51" t="s">
        <v>4647</v>
      </c>
      <c r="X180" s="51"/>
      <c r="Y180" s="19"/>
      <c r="AA180" s="140">
        <f>IF(OR(J180="Fail",ISBLANK(J180)),INDEX('Issue Code Table'!C:C,MATCH(N:N,'Issue Code Table'!A:A,0)),IF(M180="Critical",6,IF(M180="Significant",5,IF(M180="Moderate",3,2))))</f>
        <v>5</v>
      </c>
    </row>
    <row r="181" spans="1:27" ht="83.15" customHeight="1" x14ac:dyDescent="0.25">
      <c r="A181" s="79" t="s">
        <v>4648</v>
      </c>
      <c r="B181" s="54" t="s">
        <v>855</v>
      </c>
      <c r="C181" s="54" t="s">
        <v>856</v>
      </c>
      <c r="D181" s="55" t="s">
        <v>219</v>
      </c>
      <c r="E181" s="54" t="s">
        <v>4649</v>
      </c>
      <c r="F181" s="54" t="s">
        <v>4650</v>
      </c>
      <c r="G181" s="54" t="s">
        <v>4651</v>
      </c>
      <c r="H181" s="55" t="s">
        <v>4652</v>
      </c>
      <c r="I181" s="142"/>
      <c r="J181" s="56"/>
      <c r="K181" s="142" t="s">
        <v>4653</v>
      </c>
      <c r="L181" s="69"/>
      <c r="M181" s="149" t="s">
        <v>284</v>
      </c>
      <c r="N181" s="143" t="s">
        <v>1277</v>
      </c>
      <c r="O181" s="60" t="s">
        <v>1278</v>
      </c>
      <c r="P181" s="48"/>
      <c r="Q181" s="281" t="s">
        <v>4654</v>
      </c>
      <c r="R181" s="281" t="s">
        <v>4655</v>
      </c>
      <c r="S181" s="54" t="s">
        <v>4650</v>
      </c>
      <c r="T181" s="161" t="s">
        <v>4656</v>
      </c>
      <c r="U181" s="56" t="s">
        <v>4657</v>
      </c>
      <c r="V181" s="56" t="s">
        <v>4658</v>
      </c>
      <c r="W181" s="51" t="s">
        <v>4659</v>
      </c>
      <c r="X181" s="51"/>
      <c r="Y181" s="19"/>
      <c r="AA181" s="140">
        <f>IF(OR(J181="Fail",ISBLANK(J181)),INDEX('Issue Code Table'!C:C,MATCH(N:N,'Issue Code Table'!A:A,0)),IF(M181="Critical",6,IF(M181="Significant",5,IF(M181="Moderate",3,2))))</f>
        <v>5</v>
      </c>
    </row>
    <row r="182" spans="1:27" ht="83.15" customHeight="1" x14ac:dyDescent="0.25">
      <c r="A182" s="79" t="s">
        <v>4660</v>
      </c>
      <c r="B182" s="54" t="s">
        <v>855</v>
      </c>
      <c r="C182" s="54" t="s">
        <v>856</v>
      </c>
      <c r="D182" s="55" t="s">
        <v>219</v>
      </c>
      <c r="E182" s="54" t="s">
        <v>4661</v>
      </c>
      <c r="F182" s="54" t="s">
        <v>4662</v>
      </c>
      <c r="G182" s="54" t="s">
        <v>4663</v>
      </c>
      <c r="H182" s="55" t="s">
        <v>4664</v>
      </c>
      <c r="I182" s="142"/>
      <c r="J182" s="56"/>
      <c r="K182" s="142" t="s">
        <v>4665</v>
      </c>
      <c r="L182" s="69"/>
      <c r="M182" s="149" t="s">
        <v>284</v>
      </c>
      <c r="N182" s="143" t="s">
        <v>862</v>
      </c>
      <c r="O182" s="60" t="s">
        <v>863</v>
      </c>
      <c r="P182" s="48"/>
      <c r="Q182" s="281" t="s">
        <v>4654</v>
      </c>
      <c r="R182" s="281" t="s">
        <v>4666</v>
      </c>
      <c r="S182" s="54" t="s">
        <v>4662</v>
      </c>
      <c r="T182" s="161" t="s">
        <v>4667</v>
      </c>
      <c r="U182" s="56" t="s">
        <v>4668</v>
      </c>
      <c r="V182" s="56" t="s">
        <v>4669</v>
      </c>
      <c r="W182" s="51" t="s">
        <v>4670</v>
      </c>
      <c r="X182" s="51"/>
      <c r="Y182" s="19"/>
      <c r="AA182" s="140">
        <f>IF(OR(J182="Fail",ISBLANK(J182)),INDEX('Issue Code Table'!C:C,MATCH(N:N,'Issue Code Table'!A:A,0)),IF(M182="Critical",6,IF(M182="Significant",5,IF(M182="Moderate",3,2))))</f>
        <v>4</v>
      </c>
    </row>
    <row r="183" spans="1:27" ht="83.15" customHeight="1" x14ac:dyDescent="0.25">
      <c r="A183" s="79" t="s">
        <v>4671</v>
      </c>
      <c r="B183" s="54" t="s">
        <v>262</v>
      </c>
      <c r="C183" s="54" t="s">
        <v>263</v>
      </c>
      <c r="D183" s="55" t="s">
        <v>219</v>
      </c>
      <c r="E183" s="54" t="s">
        <v>4672</v>
      </c>
      <c r="F183" s="54" t="s">
        <v>4673</v>
      </c>
      <c r="G183" s="54" t="s">
        <v>4674</v>
      </c>
      <c r="H183" s="55" t="s">
        <v>4675</v>
      </c>
      <c r="I183" s="61"/>
      <c r="J183" s="54"/>
      <c r="K183" s="56" t="s">
        <v>4676</v>
      </c>
      <c r="L183" s="67"/>
      <c r="M183" s="57" t="s">
        <v>284</v>
      </c>
      <c r="N183" s="151" t="s">
        <v>862</v>
      </c>
      <c r="O183" s="170" t="s">
        <v>863</v>
      </c>
      <c r="P183" s="48"/>
      <c r="Q183" s="281" t="s">
        <v>4677</v>
      </c>
      <c r="R183" s="281" t="s">
        <v>4678</v>
      </c>
      <c r="S183" s="54" t="s">
        <v>4673</v>
      </c>
      <c r="T183" s="161" t="s">
        <v>4679</v>
      </c>
      <c r="U183" s="56" t="s">
        <v>4680</v>
      </c>
      <c r="V183" s="56"/>
      <c r="W183" s="51" t="s">
        <v>4681</v>
      </c>
      <c r="X183" s="51"/>
      <c r="Y183" s="19"/>
      <c r="AA183" s="140">
        <f>IF(OR(J183="Fail",ISBLANK(J183)),INDEX('Issue Code Table'!C:C,MATCH(N:N,'Issue Code Table'!A:A,0)),IF(M183="Critical",6,IF(M183="Significant",5,IF(M183="Moderate",3,2))))</f>
        <v>4</v>
      </c>
    </row>
    <row r="184" spans="1:27" ht="83.15" customHeight="1" x14ac:dyDescent="0.25">
      <c r="A184" s="79" t="s">
        <v>4682</v>
      </c>
      <c r="B184" s="54" t="s">
        <v>855</v>
      </c>
      <c r="C184" s="54" t="s">
        <v>856</v>
      </c>
      <c r="D184" s="55" t="s">
        <v>219</v>
      </c>
      <c r="E184" s="54" t="s">
        <v>4683</v>
      </c>
      <c r="F184" s="54" t="s">
        <v>4673</v>
      </c>
      <c r="G184" s="54" t="s">
        <v>4684</v>
      </c>
      <c r="H184" s="55" t="s">
        <v>4685</v>
      </c>
      <c r="I184" s="61"/>
      <c r="J184" s="54"/>
      <c r="K184" s="56" t="s">
        <v>4686</v>
      </c>
      <c r="L184" s="67"/>
      <c r="M184" s="57" t="s">
        <v>186</v>
      </c>
      <c r="N184" s="151" t="s">
        <v>338</v>
      </c>
      <c r="O184" s="170" t="s">
        <v>339</v>
      </c>
      <c r="P184" s="48"/>
      <c r="Q184" s="281" t="s">
        <v>4677</v>
      </c>
      <c r="R184" s="281" t="s">
        <v>4687</v>
      </c>
      <c r="S184" s="54" t="s">
        <v>4673</v>
      </c>
      <c r="T184" s="161" t="s">
        <v>4688</v>
      </c>
      <c r="U184" s="56" t="s">
        <v>4689</v>
      </c>
      <c r="V184" s="56"/>
      <c r="W184" s="51" t="s">
        <v>4690</v>
      </c>
      <c r="X184" s="51" t="s">
        <v>234</v>
      </c>
      <c r="Y184" s="19"/>
      <c r="AA184" s="140">
        <f>IF(OR(J184="Fail",ISBLANK(J184)),INDEX('Issue Code Table'!C:C,MATCH(N:N,'Issue Code Table'!A:A,0)),IF(M184="Critical",6,IF(M184="Significant",5,IF(M184="Moderate",3,2))))</f>
        <v>5</v>
      </c>
    </row>
    <row r="185" spans="1:27" ht="83.15" customHeight="1" x14ac:dyDescent="0.25">
      <c r="A185" s="79" t="s">
        <v>4691</v>
      </c>
      <c r="B185" s="54" t="s">
        <v>855</v>
      </c>
      <c r="C185" s="54" t="s">
        <v>856</v>
      </c>
      <c r="D185" s="55" t="s">
        <v>219</v>
      </c>
      <c r="E185" s="54" t="s">
        <v>4692</v>
      </c>
      <c r="F185" s="54" t="s">
        <v>4673</v>
      </c>
      <c r="G185" s="54" t="s">
        <v>4693</v>
      </c>
      <c r="H185" s="55" t="s">
        <v>4694</v>
      </c>
      <c r="I185" s="61"/>
      <c r="J185" s="54"/>
      <c r="K185" s="56" t="s">
        <v>4695</v>
      </c>
      <c r="L185" s="67"/>
      <c r="M185" s="57" t="s">
        <v>186</v>
      </c>
      <c r="N185" s="151" t="s">
        <v>1366</v>
      </c>
      <c r="O185" s="170" t="s">
        <v>1367</v>
      </c>
      <c r="P185" s="48"/>
      <c r="Q185" s="281" t="s">
        <v>4677</v>
      </c>
      <c r="R185" s="281" t="s">
        <v>4696</v>
      </c>
      <c r="S185" s="54" t="s">
        <v>4673</v>
      </c>
      <c r="T185" s="161" t="s">
        <v>4697</v>
      </c>
      <c r="U185" s="56" t="s">
        <v>4698</v>
      </c>
      <c r="V185" s="56"/>
      <c r="W185" s="51" t="s">
        <v>4699</v>
      </c>
      <c r="X185" s="51" t="s">
        <v>234</v>
      </c>
      <c r="Y185" s="19"/>
      <c r="AA185" s="140">
        <f>IF(OR(J185="Fail",ISBLANK(J185)),INDEX('Issue Code Table'!C:C,MATCH(N:N,'Issue Code Table'!A:A,0)),IF(M185="Critical",6,IF(M185="Significant",5,IF(M185="Moderate",3,2))))</f>
        <v>5</v>
      </c>
    </row>
    <row r="186" spans="1:27" ht="83.15" customHeight="1" x14ac:dyDescent="0.25">
      <c r="A186" s="79" t="s">
        <v>4700</v>
      </c>
      <c r="B186" s="54" t="s">
        <v>262</v>
      </c>
      <c r="C186" s="54" t="s">
        <v>263</v>
      </c>
      <c r="D186" s="55" t="s">
        <v>219</v>
      </c>
      <c r="E186" s="54" t="s">
        <v>4701</v>
      </c>
      <c r="F186" s="54" t="s">
        <v>4673</v>
      </c>
      <c r="G186" s="54" t="s">
        <v>4702</v>
      </c>
      <c r="H186" s="55" t="s">
        <v>4703</v>
      </c>
      <c r="I186" s="61"/>
      <c r="J186" s="54"/>
      <c r="K186" s="56" t="s">
        <v>4704</v>
      </c>
      <c r="L186" s="67"/>
      <c r="M186" s="57" t="s">
        <v>186</v>
      </c>
      <c r="N186" s="151" t="s">
        <v>298</v>
      </c>
      <c r="O186" s="170" t="s">
        <v>299</v>
      </c>
      <c r="P186" s="48"/>
      <c r="Q186" s="281" t="s">
        <v>4677</v>
      </c>
      <c r="R186" s="281" t="s">
        <v>4705</v>
      </c>
      <c r="S186" s="54" t="s">
        <v>4673</v>
      </c>
      <c r="T186" s="161" t="s">
        <v>4706</v>
      </c>
      <c r="U186" s="56" t="s">
        <v>4707</v>
      </c>
      <c r="V186" s="56"/>
      <c r="W186" s="51" t="s">
        <v>4708</v>
      </c>
      <c r="X186" s="51" t="s">
        <v>234</v>
      </c>
      <c r="Y186" s="19"/>
      <c r="AA186" s="140">
        <f>IF(OR(J186="Fail",ISBLANK(J186)),INDEX('Issue Code Table'!C:C,MATCH(N:N,'Issue Code Table'!A:A,0)),IF(M186="Critical",6,IF(M186="Significant",5,IF(M186="Moderate",3,2))))</f>
        <v>4</v>
      </c>
    </row>
    <row r="187" spans="1:27" ht="83.15" customHeight="1" x14ac:dyDescent="0.25">
      <c r="A187" s="79" t="s">
        <v>4709</v>
      </c>
      <c r="B187" s="54" t="s">
        <v>262</v>
      </c>
      <c r="C187" s="54" t="s">
        <v>263</v>
      </c>
      <c r="D187" s="55" t="s">
        <v>219</v>
      </c>
      <c r="E187" s="54" t="s">
        <v>4710</v>
      </c>
      <c r="F187" s="54" t="s">
        <v>4673</v>
      </c>
      <c r="G187" s="54" t="s">
        <v>4711</v>
      </c>
      <c r="H187" s="55" t="s">
        <v>4712</v>
      </c>
      <c r="I187" s="61"/>
      <c r="J187" s="54"/>
      <c r="K187" s="56" t="s">
        <v>4713</v>
      </c>
      <c r="L187" s="67" t="s">
        <v>4714</v>
      </c>
      <c r="M187" s="57" t="s">
        <v>186</v>
      </c>
      <c r="N187" s="151" t="s">
        <v>269</v>
      </c>
      <c r="O187" s="170" t="s">
        <v>270</v>
      </c>
      <c r="P187" s="48"/>
      <c r="Q187" s="281" t="s">
        <v>4677</v>
      </c>
      <c r="R187" s="281" t="s">
        <v>4715</v>
      </c>
      <c r="S187" s="54" t="s">
        <v>4673</v>
      </c>
      <c r="T187" s="161" t="s">
        <v>4716</v>
      </c>
      <c r="U187" s="56" t="s">
        <v>4717</v>
      </c>
      <c r="V187" s="56"/>
      <c r="W187" s="51" t="s">
        <v>4718</v>
      </c>
      <c r="X187" s="51" t="s">
        <v>234</v>
      </c>
      <c r="Y187" s="19"/>
      <c r="AA187" s="140">
        <f>IF(OR(J187="Fail",ISBLANK(J187)),INDEX('Issue Code Table'!C:C,MATCH(N:N,'Issue Code Table'!A:A,0)),IF(M187="Critical",6,IF(M187="Significant",5,IF(M187="Moderate",3,2))))</f>
        <v>6</v>
      </c>
    </row>
    <row r="188" spans="1:27" ht="83.15" customHeight="1" x14ac:dyDescent="0.25">
      <c r="A188" s="79" t="s">
        <v>4719</v>
      </c>
      <c r="B188" s="54" t="s">
        <v>262</v>
      </c>
      <c r="C188" s="54" t="s">
        <v>263</v>
      </c>
      <c r="D188" s="55" t="s">
        <v>219</v>
      </c>
      <c r="E188" s="54" t="s">
        <v>4720</v>
      </c>
      <c r="F188" s="54" t="s">
        <v>4673</v>
      </c>
      <c r="G188" s="54" t="s">
        <v>4721</v>
      </c>
      <c r="H188" s="55" t="s">
        <v>4722</v>
      </c>
      <c r="I188" s="168"/>
      <c r="J188" s="59"/>
      <c r="K188" s="56" t="s">
        <v>4723</v>
      </c>
      <c r="L188" s="69"/>
      <c r="M188" s="57" t="s">
        <v>186</v>
      </c>
      <c r="N188" s="151" t="s">
        <v>338</v>
      </c>
      <c r="O188" s="170" t="s">
        <v>339</v>
      </c>
      <c r="P188" s="48"/>
      <c r="Q188" s="281" t="s">
        <v>4677</v>
      </c>
      <c r="R188" s="281" t="s">
        <v>4724</v>
      </c>
      <c r="S188" s="54" t="s">
        <v>4673</v>
      </c>
      <c r="T188" s="161" t="s">
        <v>4725</v>
      </c>
      <c r="U188" s="56" t="s">
        <v>4726</v>
      </c>
      <c r="V188" s="56"/>
      <c r="W188" s="51" t="s">
        <v>4727</v>
      </c>
      <c r="X188" s="51" t="s">
        <v>234</v>
      </c>
      <c r="Y188" s="19"/>
      <c r="AA188" s="140">
        <f>IF(OR(J188="Fail",ISBLANK(J188)),INDEX('Issue Code Table'!C:C,MATCH(N:N,'Issue Code Table'!A:A,0)),IF(M188="Critical",6,IF(M188="Significant",5,IF(M188="Moderate",3,2))))</f>
        <v>5</v>
      </c>
    </row>
    <row r="189" spans="1:27" ht="83.15" customHeight="1" x14ac:dyDescent="0.25">
      <c r="A189" s="79" t="s">
        <v>4728</v>
      </c>
      <c r="B189" s="54" t="s">
        <v>855</v>
      </c>
      <c r="C189" s="54" t="s">
        <v>856</v>
      </c>
      <c r="D189" s="55" t="s">
        <v>219</v>
      </c>
      <c r="E189" s="54" t="s">
        <v>4729</v>
      </c>
      <c r="F189" s="54" t="s">
        <v>4730</v>
      </c>
      <c r="G189" s="54" t="s">
        <v>4731</v>
      </c>
      <c r="H189" s="55" t="s">
        <v>4732</v>
      </c>
      <c r="I189" s="142"/>
      <c r="J189" s="56"/>
      <c r="K189" s="142" t="s">
        <v>4733</v>
      </c>
      <c r="L189" s="69"/>
      <c r="M189" s="143" t="s">
        <v>186</v>
      </c>
      <c r="N189" s="143" t="s">
        <v>1366</v>
      </c>
      <c r="O189" s="60" t="s">
        <v>1367</v>
      </c>
      <c r="P189" s="48"/>
      <c r="Q189" s="281" t="s">
        <v>4734</v>
      </c>
      <c r="R189" s="281" t="s">
        <v>4735</v>
      </c>
      <c r="S189" s="54" t="s">
        <v>4730</v>
      </c>
      <c r="T189" s="161" t="s">
        <v>4736</v>
      </c>
      <c r="U189" s="56" t="s">
        <v>3273</v>
      </c>
      <c r="V189" s="56" t="s">
        <v>4737</v>
      </c>
      <c r="W189" s="51" t="s">
        <v>4738</v>
      </c>
      <c r="X189" s="51" t="s">
        <v>234</v>
      </c>
      <c r="Y189" s="19"/>
      <c r="AA189" s="140">
        <f>IF(OR(J189="Fail",ISBLANK(J189)),INDEX('Issue Code Table'!C:C,MATCH(N:N,'Issue Code Table'!A:A,0)),IF(M189="Critical",6,IF(M189="Significant",5,IF(M189="Moderate",3,2))))</f>
        <v>5</v>
      </c>
    </row>
    <row r="190" spans="1:27" ht="83.15" customHeight="1" x14ac:dyDescent="0.25">
      <c r="A190" s="79" t="s">
        <v>4739</v>
      </c>
      <c r="B190" s="54" t="s">
        <v>3090</v>
      </c>
      <c r="C190" s="54" t="s">
        <v>3091</v>
      </c>
      <c r="D190" s="55" t="s">
        <v>219</v>
      </c>
      <c r="E190" s="54" t="s">
        <v>4740</v>
      </c>
      <c r="F190" s="54" t="s">
        <v>4741</v>
      </c>
      <c r="G190" s="54" t="s">
        <v>4742</v>
      </c>
      <c r="H190" s="55" t="s">
        <v>4743</v>
      </c>
      <c r="I190" s="61"/>
      <c r="J190" s="54"/>
      <c r="K190" s="56" t="s">
        <v>4744</v>
      </c>
      <c r="L190" s="67"/>
      <c r="M190" s="57" t="s">
        <v>186</v>
      </c>
      <c r="N190" s="151" t="s">
        <v>925</v>
      </c>
      <c r="O190" s="170" t="s">
        <v>926</v>
      </c>
      <c r="P190" s="48"/>
      <c r="Q190" s="281" t="s">
        <v>4734</v>
      </c>
      <c r="R190" s="281" t="s">
        <v>4745</v>
      </c>
      <c r="S190" s="54" t="s">
        <v>4741</v>
      </c>
      <c r="T190" s="161" t="s">
        <v>4746</v>
      </c>
      <c r="U190" s="56" t="s">
        <v>4747</v>
      </c>
      <c r="V190" s="56"/>
      <c r="W190" s="51" t="s">
        <v>4748</v>
      </c>
      <c r="X190" s="51" t="s">
        <v>234</v>
      </c>
      <c r="Y190" s="19"/>
      <c r="AA190" s="140">
        <f>IF(OR(J190="Fail",ISBLANK(J190)),INDEX('Issue Code Table'!C:C,MATCH(N:N,'Issue Code Table'!A:A,0)),IF(M190="Critical",6,IF(M190="Significant",5,IF(M190="Moderate",3,2))))</f>
        <v>5</v>
      </c>
    </row>
    <row r="191" spans="1:27" ht="83.15" customHeight="1" x14ac:dyDescent="0.25">
      <c r="A191" s="79" t="s">
        <v>4749</v>
      </c>
      <c r="B191" s="54" t="s">
        <v>278</v>
      </c>
      <c r="C191" s="54" t="s">
        <v>279</v>
      </c>
      <c r="D191" s="55" t="s">
        <v>219</v>
      </c>
      <c r="E191" s="54" t="s">
        <v>4750</v>
      </c>
      <c r="F191" s="54" t="s">
        <v>4741</v>
      </c>
      <c r="G191" s="54" t="s">
        <v>4751</v>
      </c>
      <c r="H191" s="55" t="s">
        <v>4752</v>
      </c>
      <c r="I191" s="61"/>
      <c r="J191" s="54"/>
      <c r="K191" s="56" t="s">
        <v>4753</v>
      </c>
      <c r="L191" s="67"/>
      <c r="M191" s="57" t="s">
        <v>284</v>
      </c>
      <c r="N191" s="151" t="s">
        <v>1277</v>
      </c>
      <c r="O191" s="170" t="s">
        <v>1278</v>
      </c>
      <c r="P191" s="48"/>
      <c r="Q191" s="281" t="s">
        <v>4734</v>
      </c>
      <c r="R191" s="281" t="s">
        <v>4754</v>
      </c>
      <c r="S191" s="54" t="s">
        <v>4741</v>
      </c>
      <c r="T191" s="161" t="s">
        <v>4755</v>
      </c>
      <c r="U191" s="56" t="s">
        <v>4747</v>
      </c>
      <c r="V191" s="56"/>
      <c r="W191" s="51" t="s">
        <v>4756</v>
      </c>
      <c r="X191" s="51"/>
      <c r="Y191" s="19"/>
      <c r="AA191" s="140">
        <f>IF(OR(J191="Fail",ISBLANK(J191)),INDEX('Issue Code Table'!C:C,MATCH(N:N,'Issue Code Table'!A:A,0)),IF(M191="Critical",6,IF(M191="Significant",5,IF(M191="Moderate",3,2))))</f>
        <v>5</v>
      </c>
    </row>
    <row r="192" spans="1:27" ht="83.15" customHeight="1" x14ac:dyDescent="0.25">
      <c r="A192" s="79" t="s">
        <v>4757</v>
      </c>
      <c r="B192" s="54" t="s">
        <v>278</v>
      </c>
      <c r="C192" s="54" t="s">
        <v>279</v>
      </c>
      <c r="D192" s="55" t="s">
        <v>219</v>
      </c>
      <c r="E192" s="54" t="s">
        <v>4758</v>
      </c>
      <c r="F192" s="54" t="s">
        <v>4759</v>
      </c>
      <c r="G192" s="54" t="s">
        <v>4760</v>
      </c>
      <c r="H192" s="55" t="s">
        <v>4761</v>
      </c>
      <c r="I192" s="61"/>
      <c r="J192" s="54"/>
      <c r="K192" s="56" t="s">
        <v>4762</v>
      </c>
      <c r="L192" s="67"/>
      <c r="M192" s="57" t="s">
        <v>186</v>
      </c>
      <c r="N192" s="151" t="s">
        <v>925</v>
      </c>
      <c r="O192" s="170" t="s">
        <v>926</v>
      </c>
      <c r="P192" s="48"/>
      <c r="Q192" s="281" t="s">
        <v>4734</v>
      </c>
      <c r="R192" s="281" t="s">
        <v>4763</v>
      </c>
      <c r="S192" s="54" t="s">
        <v>4759</v>
      </c>
      <c r="T192" s="161" t="s">
        <v>4764</v>
      </c>
      <c r="U192" s="56" t="s">
        <v>4765</v>
      </c>
      <c r="V192" s="56"/>
      <c r="W192" s="51" t="s">
        <v>4766</v>
      </c>
      <c r="X192" s="51" t="s">
        <v>234</v>
      </c>
      <c r="Y192" s="19"/>
      <c r="AA192" s="140">
        <f>IF(OR(J192="Fail",ISBLANK(J192)),INDEX('Issue Code Table'!C:C,MATCH(N:N,'Issue Code Table'!A:A,0)),IF(M192="Critical",6,IF(M192="Significant",5,IF(M192="Moderate",3,2))))</f>
        <v>5</v>
      </c>
    </row>
    <row r="193" spans="1:27" ht="83.15" customHeight="1" x14ac:dyDescent="0.25">
      <c r="A193" s="79" t="s">
        <v>4767</v>
      </c>
      <c r="B193" s="54" t="s">
        <v>278</v>
      </c>
      <c r="C193" s="54" t="s">
        <v>279</v>
      </c>
      <c r="D193" s="55" t="s">
        <v>219</v>
      </c>
      <c r="E193" s="54" t="s">
        <v>4768</v>
      </c>
      <c r="F193" s="54" t="s">
        <v>4769</v>
      </c>
      <c r="G193" s="54" t="s">
        <v>4770</v>
      </c>
      <c r="H193" s="55" t="s">
        <v>4771</v>
      </c>
      <c r="I193" s="142"/>
      <c r="J193" s="56"/>
      <c r="K193" s="142" t="s">
        <v>4772</v>
      </c>
      <c r="L193" s="69"/>
      <c r="M193" s="149" t="s">
        <v>186</v>
      </c>
      <c r="N193" s="143" t="s">
        <v>4773</v>
      </c>
      <c r="O193" s="60" t="s">
        <v>4774</v>
      </c>
      <c r="P193" s="48"/>
      <c r="Q193" s="281" t="s">
        <v>4734</v>
      </c>
      <c r="R193" s="281" t="s">
        <v>4775</v>
      </c>
      <c r="S193" s="54" t="s">
        <v>4769</v>
      </c>
      <c r="T193" s="161" t="s">
        <v>4776</v>
      </c>
      <c r="U193" s="56" t="s">
        <v>4777</v>
      </c>
      <c r="V193" s="56" t="s">
        <v>4778</v>
      </c>
      <c r="W193" s="51" t="s">
        <v>4779</v>
      </c>
      <c r="X193" s="51" t="s">
        <v>234</v>
      </c>
      <c r="Y193" s="19"/>
      <c r="AA193" s="140">
        <f>IF(OR(J193="Fail",ISBLANK(J193)),INDEX('Issue Code Table'!C:C,MATCH(N:N,'Issue Code Table'!A:A,0)),IF(M193="Critical",6,IF(M193="Significant",5,IF(M193="Moderate",3,2))))</f>
        <v>6</v>
      </c>
    </row>
    <row r="194" spans="1:27" ht="83.15" customHeight="1" x14ac:dyDescent="0.25">
      <c r="A194" s="79" t="s">
        <v>4780</v>
      </c>
      <c r="B194" s="54" t="s">
        <v>855</v>
      </c>
      <c r="C194" s="54" t="s">
        <v>856</v>
      </c>
      <c r="D194" s="55" t="s">
        <v>219</v>
      </c>
      <c r="E194" s="54" t="s">
        <v>1287</v>
      </c>
      <c r="F194" s="54" t="s">
        <v>1293</v>
      </c>
      <c r="G194" s="54" t="s">
        <v>4781</v>
      </c>
      <c r="H194" s="55" t="s">
        <v>4782</v>
      </c>
      <c r="I194" s="168"/>
      <c r="J194" s="59"/>
      <c r="K194" s="56" t="s">
        <v>4783</v>
      </c>
      <c r="L194" s="69"/>
      <c r="M194" s="57" t="s">
        <v>186</v>
      </c>
      <c r="N194" s="151" t="s">
        <v>925</v>
      </c>
      <c r="O194" s="170" t="s">
        <v>4784</v>
      </c>
      <c r="P194" s="48"/>
      <c r="Q194" s="281" t="s">
        <v>4785</v>
      </c>
      <c r="R194" s="281" t="s">
        <v>4786</v>
      </c>
      <c r="S194" s="54" t="s">
        <v>1293</v>
      </c>
      <c r="T194" s="161" t="s">
        <v>4787</v>
      </c>
      <c r="U194" s="56" t="s">
        <v>3273</v>
      </c>
      <c r="V194" s="56" t="s">
        <v>4788</v>
      </c>
      <c r="W194" s="51" t="s">
        <v>4789</v>
      </c>
      <c r="X194" s="51" t="s">
        <v>234</v>
      </c>
      <c r="Y194" s="19"/>
      <c r="AA194" s="140">
        <f>IF(OR(J194="Fail",ISBLANK(J194)),INDEX('Issue Code Table'!C:C,MATCH(N:N,'Issue Code Table'!A:A,0)),IF(M194="Critical",6,IF(M194="Significant",5,IF(M194="Moderate",3,2))))</f>
        <v>5</v>
      </c>
    </row>
    <row r="195" spans="1:27" ht="83.15" customHeight="1" x14ac:dyDescent="0.25">
      <c r="A195" s="79" t="s">
        <v>4790</v>
      </c>
      <c r="B195" s="54" t="s">
        <v>855</v>
      </c>
      <c r="C195" s="54" t="s">
        <v>856</v>
      </c>
      <c r="D195" s="55" t="s">
        <v>219</v>
      </c>
      <c r="E195" s="54" t="s">
        <v>4791</v>
      </c>
      <c r="F195" s="54" t="s">
        <v>1319</v>
      </c>
      <c r="G195" s="54" t="s">
        <v>4792</v>
      </c>
      <c r="H195" s="55" t="s">
        <v>4793</v>
      </c>
      <c r="I195" s="168"/>
      <c r="J195" s="59"/>
      <c r="K195" s="56" t="s">
        <v>4794</v>
      </c>
      <c r="L195" s="69"/>
      <c r="M195" s="57" t="s">
        <v>186</v>
      </c>
      <c r="N195" s="151" t="s">
        <v>925</v>
      </c>
      <c r="O195" s="170" t="s">
        <v>926</v>
      </c>
      <c r="P195" s="48"/>
      <c r="Q195" s="281" t="s">
        <v>4785</v>
      </c>
      <c r="R195" s="281" t="s">
        <v>4795</v>
      </c>
      <c r="S195" s="54" t="s">
        <v>1319</v>
      </c>
      <c r="T195" s="161" t="s">
        <v>4796</v>
      </c>
      <c r="U195" s="56" t="s">
        <v>4797</v>
      </c>
      <c r="V195" s="56" t="s">
        <v>4798</v>
      </c>
      <c r="W195" s="51" t="s">
        <v>4799</v>
      </c>
      <c r="X195" s="51" t="s">
        <v>234</v>
      </c>
      <c r="Y195" s="19"/>
      <c r="AA195" s="140">
        <f>IF(OR(J195="Fail",ISBLANK(J195)),INDEX('Issue Code Table'!C:C,MATCH(N:N,'Issue Code Table'!A:A,0)),IF(M195="Critical",6,IF(M195="Significant",5,IF(M195="Moderate",3,2))))</f>
        <v>5</v>
      </c>
    </row>
    <row r="196" spans="1:27" ht="83.15" customHeight="1" x14ac:dyDescent="0.25">
      <c r="A196" s="79" t="s">
        <v>4800</v>
      </c>
      <c r="B196" s="54" t="s">
        <v>855</v>
      </c>
      <c r="C196" s="54" t="s">
        <v>856</v>
      </c>
      <c r="D196" s="55" t="s">
        <v>219</v>
      </c>
      <c r="E196" s="54" t="s">
        <v>4801</v>
      </c>
      <c r="F196" s="54" t="s">
        <v>1319</v>
      </c>
      <c r="G196" s="54" t="s">
        <v>4802</v>
      </c>
      <c r="H196" s="55" t="s">
        <v>4803</v>
      </c>
      <c r="I196" s="168"/>
      <c r="J196" s="59"/>
      <c r="K196" s="56" t="s">
        <v>4804</v>
      </c>
      <c r="L196" s="69"/>
      <c r="M196" s="57" t="s">
        <v>186</v>
      </c>
      <c r="N196" s="151" t="s">
        <v>925</v>
      </c>
      <c r="O196" s="170" t="s">
        <v>926</v>
      </c>
      <c r="P196" s="48"/>
      <c r="Q196" s="281" t="s">
        <v>4785</v>
      </c>
      <c r="R196" s="281" t="s">
        <v>4805</v>
      </c>
      <c r="S196" s="54" t="s">
        <v>1319</v>
      </c>
      <c r="T196" s="161" t="s">
        <v>4806</v>
      </c>
      <c r="U196" s="56" t="s">
        <v>4797</v>
      </c>
      <c r="V196" s="56" t="s">
        <v>4807</v>
      </c>
      <c r="W196" s="51" t="s">
        <v>4808</v>
      </c>
      <c r="X196" s="51" t="s">
        <v>234</v>
      </c>
      <c r="Y196" s="19"/>
      <c r="AA196" s="140">
        <f>IF(OR(J196="Fail",ISBLANK(J196)),INDEX('Issue Code Table'!C:C,MATCH(N:N,'Issue Code Table'!A:A,0)),IF(M196="Critical",6,IF(M196="Significant",5,IF(M196="Moderate",3,2))))</f>
        <v>5</v>
      </c>
    </row>
    <row r="197" spans="1:27" ht="83.15" customHeight="1" x14ac:dyDescent="0.25">
      <c r="A197" s="79" t="s">
        <v>4809</v>
      </c>
      <c r="B197" s="54" t="s">
        <v>855</v>
      </c>
      <c r="C197" s="54" t="s">
        <v>856</v>
      </c>
      <c r="D197" s="55" t="s">
        <v>219</v>
      </c>
      <c r="E197" s="54" t="s">
        <v>4810</v>
      </c>
      <c r="F197" s="54" t="s">
        <v>4811</v>
      </c>
      <c r="G197" s="54" t="s">
        <v>4812</v>
      </c>
      <c r="H197" s="55" t="s">
        <v>4813</v>
      </c>
      <c r="I197" s="168"/>
      <c r="J197" s="59"/>
      <c r="K197" s="56" t="s">
        <v>4814</v>
      </c>
      <c r="L197" s="69"/>
      <c r="M197" s="57" t="s">
        <v>186</v>
      </c>
      <c r="N197" s="151" t="s">
        <v>1277</v>
      </c>
      <c r="O197" s="170" t="s">
        <v>1278</v>
      </c>
      <c r="P197" s="48"/>
      <c r="Q197" s="281" t="s">
        <v>4785</v>
      </c>
      <c r="R197" s="281" t="s">
        <v>4815</v>
      </c>
      <c r="S197" s="54" t="s">
        <v>4811</v>
      </c>
      <c r="T197" s="161" t="s">
        <v>4816</v>
      </c>
      <c r="U197" s="56" t="s">
        <v>4817</v>
      </c>
      <c r="V197" s="56" t="s">
        <v>4818</v>
      </c>
      <c r="W197" s="51" t="s">
        <v>4819</v>
      </c>
      <c r="X197" s="51" t="s">
        <v>234</v>
      </c>
      <c r="Y197" s="19"/>
      <c r="AA197" s="140">
        <f>IF(OR(J197="Fail",ISBLANK(J197)),INDEX('Issue Code Table'!C:C,MATCH(N:N,'Issue Code Table'!A:A,0)),IF(M197="Critical",6,IF(M197="Significant",5,IF(M197="Moderate",3,2))))</f>
        <v>5</v>
      </c>
    </row>
    <row r="198" spans="1:27" ht="83.15" customHeight="1" x14ac:dyDescent="0.25">
      <c r="A198" s="79" t="s">
        <v>4820</v>
      </c>
      <c r="B198" s="54" t="s">
        <v>1270</v>
      </c>
      <c r="C198" s="54" t="s">
        <v>1271</v>
      </c>
      <c r="D198" s="55" t="s">
        <v>219</v>
      </c>
      <c r="E198" s="54" t="s">
        <v>4821</v>
      </c>
      <c r="F198" s="54" t="s">
        <v>4822</v>
      </c>
      <c r="G198" s="54" t="s">
        <v>4823</v>
      </c>
      <c r="H198" s="55" t="s">
        <v>4824</v>
      </c>
      <c r="I198" s="168"/>
      <c r="J198" s="59"/>
      <c r="K198" s="56" t="s">
        <v>4825</v>
      </c>
      <c r="L198" s="69"/>
      <c r="M198" s="57" t="s">
        <v>186</v>
      </c>
      <c r="N198" s="151" t="s">
        <v>4826</v>
      </c>
      <c r="O198" s="170" t="s">
        <v>4827</v>
      </c>
      <c r="P198" s="48"/>
      <c r="Q198" s="281" t="s">
        <v>4785</v>
      </c>
      <c r="R198" s="281" t="s">
        <v>4828</v>
      </c>
      <c r="S198" s="54" t="s">
        <v>4822</v>
      </c>
      <c r="T198" s="161" t="s">
        <v>4829</v>
      </c>
      <c r="U198" s="56" t="s">
        <v>3273</v>
      </c>
      <c r="V198" s="56" t="s">
        <v>4830</v>
      </c>
      <c r="W198" s="51" t="s">
        <v>4831</v>
      </c>
      <c r="X198" s="51" t="s">
        <v>234</v>
      </c>
      <c r="Y198" s="19"/>
      <c r="AA198" s="140">
        <f>IF(OR(J198="Fail",ISBLANK(J198)),INDEX('Issue Code Table'!C:C,MATCH(N:N,'Issue Code Table'!A:A,0)),IF(M198="Critical",6,IF(M198="Significant",5,IF(M198="Moderate",3,2))))</f>
        <v>5</v>
      </c>
    </row>
    <row r="199" spans="1:27" ht="83.15" customHeight="1" x14ac:dyDescent="0.25">
      <c r="A199" s="79" t="s">
        <v>4832</v>
      </c>
      <c r="B199" s="54" t="s">
        <v>1270</v>
      </c>
      <c r="C199" s="54" t="s">
        <v>1271</v>
      </c>
      <c r="D199" s="55" t="s">
        <v>219</v>
      </c>
      <c r="E199" s="54" t="s">
        <v>1272</v>
      </c>
      <c r="F199" s="54" t="s">
        <v>1281</v>
      </c>
      <c r="G199" s="54" t="s">
        <v>4833</v>
      </c>
      <c r="H199" s="55" t="s">
        <v>4834</v>
      </c>
      <c r="I199" s="168"/>
      <c r="J199" s="59"/>
      <c r="K199" s="56" t="s">
        <v>4835</v>
      </c>
      <c r="L199" s="69"/>
      <c r="M199" s="57" t="s">
        <v>186</v>
      </c>
      <c r="N199" s="151" t="s">
        <v>1277</v>
      </c>
      <c r="O199" s="170" t="s">
        <v>1278</v>
      </c>
      <c r="P199" s="48"/>
      <c r="Q199" s="281" t="s">
        <v>4785</v>
      </c>
      <c r="R199" s="281" t="s">
        <v>4836</v>
      </c>
      <c r="S199" s="54" t="s">
        <v>1281</v>
      </c>
      <c r="T199" s="161" t="s">
        <v>4837</v>
      </c>
      <c r="U199" s="56" t="s">
        <v>3273</v>
      </c>
      <c r="V199" s="56" t="s">
        <v>4838</v>
      </c>
      <c r="W199" s="51" t="s">
        <v>4839</v>
      </c>
      <c r="X199" s="51" t="s">
        <v>234</v>
      </c>
      <c r="Y199" s="19"/>
      <c r="AA199" s="140">
        <f>IF(OR(J199="Fail",ISBLANK(J199)),INDEX('Issue Code Table'!C:C,MATCH(N:N,'Issue Code Table'!A:A,0)),IF(M199="Critical",6,IF(M199="Significant",5,IF(M199="Moderate",3,2))))</f>
        <v>5</v>
      </c>
    </row>
    <row r="200" spans="1:27" ht="83.15" customHeight="1" x14ac:dyDescent="0.25">
      <c r="A200" s="79" t="s">
        <v>4840</v>
      </c>
      <c r="B200" s="54" t="s">
        <v>1337</v>
      </c>
      <c r="C200" s="54" t="s">
        <v>1338</v>
      </c>
      <c r="D200" s="55" t="s">
        <v>219</v>
      </c>
      <c r="E200" s="54" t="s">
        <v>4841</v>
      </c>
      <c r="F200" s="54" t="s">
        <v>1345</v>
      </c>
      <c r="G200" s="54" t="s">
        <v>4842</v>
      </c>
      <c r="H200" s="55" t="s">
        <v>4843</v>
      </c>
      <c r="I200" s="168"/>
      <c r="J200" s="59"/>
      <c r="K200" s="56" t="s">
        <v>4844</v>
      </c>
      <c r="L200" s="69"/>
      <c r="M200" s="57" t="s">
        <v>284</v>
      </c>
      <c r="N200" s="151" t="s">
        <v>925</v>
      </c>
      <c r="O200" s="170" t="s">
        <v>926</v>
      </c>
      <c r="P200" s="48"/>
      <c r="Q200" s="281" t="s">
        <v>4785</v>
      </c>
      <c r="R200" s="281" t="s">
        <v>4845</v>
      </c>
      <c r="S200" s="54" t="s">
        <v>1345</v>
      </c>
      <c r="T200" s="161" t="s">
        <v>4846</v>
      </c>
      <c r="U200" s="56" t="s">
        <v>4847</v>
      </c>
      <c r="V200" s="56" t="s">
        <v>4848</v>
      </c>
      <c r="W200" s="51" t="s">
        <v>4849</v>
      </c>
      <c r="X200" s="51"/>
      <c r="Y200" s="19"/>
      <c r="AA200" s="140">
        <f>IF(OR(J200="Fail",ISBLANK(J200)),INDEX('Issue Code Table'!C:C,MATCH(N:N,'Issue Code Table'!A:A,0)),IF(M200="Critical",6,IF(M200="Significant",5,IF(M200="Moderate",3,2))))</f>
        <v>5</v>
      </c>
    </row>
    <row r="201" spans="1:27" ht="83.15" customHeight="1" x14ac:dyDescent="0.25">
      <c r="A201" s="79" t="s">
        <v>4850</v>
      </c>
      <c r="B201" s="54" t="s">
        <v>179</v>
      </c>
      <c r="C201" s="54" t="s">
        <v>180</v>
      </c>
      <c r="D201" s="55" t="s">
        <v>219</v>
      </c>
      <c r="E201" s="54" t="s">
        <v>4851</v>
      </c>
      <c r="F201" s="54" t="s">
        <v>1307</v>
      </c>
      <c r="G201" s="54" t="s">
        <v>4852</v>
      </c>
      <c r="H201" s="55" t="s">
        <v>4853</v>
      </c>
      <c r="I201" s="168"/>
      <c r="J201" s="59"/>
      <c r="K201" s="56" t="s">
        <v>4854</v>
      </c>
      <c r="L201" s="69"/>
      <c r="M201" s="57" t="s">
        <v>241</v>
      </c>
      <c r="N201" s="151" t="s">
        <v>1304</v>
      </c>
      <c r="O201" s="170" t="s">
        <v>1305</v>
      </c>
      <c r="P201" s="48"/>
      <c r="Q201" s="281" t="s">
        <v>4785</v>
      </c>
      <c r="R201" s="281" t="s">
        <v>4855</v>
      </c>
      <c r="S201" s="54" t="s">
        <v>1307</v>
      </c>
      <c r="T201" s="161" t="s">
        <v>4856</v>
      </c>
      <c r="U201" s="56" t="s">
        <v>4857</v>
      </c>
      <c r="V201" s="56" t="s">
        <v>4858</v>
      </c>
      <c r="W201" s="51" t="s">
        <v>4859</v>
      </c>
      <c r="X201" s="51"/>
      <c r="Y201" s="19"/>
      <c r="AA201" s="140">
        <f>IF(OR(J201="Fail",ISBLANK(J201)),INDEX('Issue Code Table'!C:C,MATCH(N:N,'Issue Code Table'!A:A,0)),IF(M201="Critical",6,IF(M201="Significant",5,IF(M201="Moderate",3,2))))</f>
        <v>2</v>
      </c>
    </row>
    <row r="202" spans="1:27" ht="83.15" customHeight="1" x14ac:dyDescent="0.25">
      <c r="A202" s="79" t="s">
        <v>4860</v>
      </c>
      <c r="B202" s="54" t="s">
        <v>4861</v>
      </c>
      <c r="C202" s="54" t="s">
        <v>4862</v>
      </c>
      <c r="D202" s="55" t="s">
        <v>219</v>
      </c>
      <c r="E202" s="54" t="s">
        <v>4863</v>
      </c>
      <c r="F202" s="54" t="s">
        <v>4864</v>
      </c>
      <c r="G202" s="54" t="s">
        <v>4865</v>
      </c>
      <c r="H202" s="55" t="s">
        <v>4866</v>
      </c>
      <c r="I202" s="61"/>
      <c r="J202" s="54"/>
      <c r="K202" s="54" t="s">
        <v>4867</v>
      </c>
      <c r="L202" s="67"/>
      <c r="M202" s="62" t="s">
        <v>186</v>
      </c>
      <c r="N202" s="62" t="s">
        <v>925</v>
      </c>
      <c r="O202" s="62" t="s">
        <v>926</v>
      </c>
      <c r="P202" s="48"/>
      <c r="Q202" s="281" t="s">
        <v>4868</v>
      </c>
      <c r="R202" s="281" t="s">
        <v>4869</v>
      </c>
      <c r="S202" s="54" t="s">
        <v>4864</v>
      </c>
      <c r="T202" s="161" t="s">
        <v>4870</v>
      </c>
      <c r="U202" s="56" t="s">
        <v>4871</v>
      </c>
      <c r="V202" s="56"/>
      <c r="W202" s="51" t="s">
        <v>4872</v>
      </c>
      <c r="X202" s="51" t="s">
        <v>234</v>
      </c>
      <c r="Y202" s="19"/>
      <c r="AA202" s="140">
        <f>IF(OR(J202="Fail",ISBLANK(J202)),INDEX('Issue Code Table'!C:C,MATCH(N:N,'Issue Code Table'!A:A,0)),IF(M202="Critical",6,IF(M202="Significant",5,IF(M202="Moderate",3,2))))</f>
        <v>5</v>
      </c>
    </row>
    <row r="203" spans="1:27" ht="83.15" customHeight="1" x14ac:dyDescent="0.25">
      <c r="A203" s="79" t="s">
        <v>4873</v>
      </c>
      <c r="B203" s="54" t="s">
        <v>4861</v>
      </c>
      <c r="C203" s="54" t="s">
        <v>4862</v>
      </c>
      <c r="D203" s="55" t="s">
        <v>219</v>
      </c>
      <c r="E203" s="54" t="s">
        <v>4874</v>
      </c>
      <c r="F203" s="54" t="s">
        <v>4875</v>
      </c>
      <c r="G203" s="54" t="s">
        <v>4876</v>
      </c>
      <c r="H203" s="55" t="s">
        <v>4877</v>
      </c>
      <c r="I203" s="61"/>
      <c r="J203" s="54"/>
      <c r="K203" s="56" t="s">
        <v>4878</v>
      </c>
      <c r="L203" s="67"/>
      <c r="M203" s="57" t="s">
        <v>186</v>
      </c>
      <c r="N203" s="151" t="s">
        <v>925</v>
      </c>
      <c r="O203" s="170" t="s">
        <v>926</v>
      </c>
      <c r="P203" s="48"/>
      <c r="Q203" s="281" t="s">
        <v>4868</v>
      </c>
      <c r="R203" s="281" t="s">
        <v>4879</v>
      </c>
      <c r="S203" s="54" t="s">
        <v>4875</v>
      </c>
      <c r="T203" s="161" t="s">
        <v>4880</v>
      </c>
      <c r="U203" s="56" t="s">
        <v>4881</v>
      </c>
      <c r="V203" s="56" t="s">
        <v>4882</v>
      </c>
      <c r="W203" s="51" t="s">
        <v>4883</v>
      </c>
      <c r="X203" s="51" t="s">
        <v>234</v>
      </c>
      <c r="Y203" s="19"/>
      <c r="AA203" s="140">
        <f>IF(OR(J203="Fail",ISBLANK(J203)),INDEX('Issue Code Table'!C:C,MATCH(N:N,'Issue Code Table'!A:A,0)),IF(M203="Critical",6,IF(M203="Significant",5,IF(M203="Moderate",3,2))))</f>
        <v>5</v>
      </c>
    </row>
    <row r="204" spans="1:27" ht="83.15" customHeight="1" x14ac:dyDescent="0.25">
      <c r="A204" s="79" t="s">
        <v>4884</v>
      </c>
      <c r="B204" s="54" t="s">
        <v>1270</v>
      </c>
      <c r="C204" s="54" t="s">
        <v>1271</v>
      </c>
      <c r="D204" s="55" t="s">
        <v>219</v>
      </c>
      <c r="E204" s="54" t="s">
        <v>4885</v>
      </c>
      <c r="F204" s="54" t="s">
        <v>4886</v>
      </c>
      <c r="G204" s="54" t="s">
        <v>4887</v>
      </c>
      <c r="H204" s="55" t="s">
        <v>4888</v>
      </c>
      <c r="I204" s="168"/>
      <c r="J204" s="59"/>
      <c r="K204" s="56" t="s">
        <v>4889</v>
      </c>
      <c r="L204" s="69"/>
      <c r="M204" s="57" t="s">
        <v>186</v>
      </c>
      <c r="N204" s="151" t="s">
        <v>1366</v>
      </c>
      <c r="O204" s="170" t="s">
        <v>1367</v>
      </c>
      <c r="P204" s="48"/>
      <c r="Q204" s="281" t="s">
        <v>4890</v>
      </c>
      <c r="R204" s="281" t="s">
        <v>4891</v>
      </c>
      <c r="S204" s="54" t="s">
        <v>4886</v>
      </c>
      <c r="T204" s="161" t="s">
        <v>4892</v>
      </c>
      <c r="U204" s="56" t="s">
        <v>4893</v>
      </c>
      <c r="V204" s="56" t="s">
        <v>4894</v>
      </c>
      <c r="W204" s="51" t="s">
        <v>4895</v>
      </c>
      <c r="X204" s="51" t="s">
        <v>234</v>
      </c>
      <c r="Y204" s="19"/>
      <c r="AA204" s="140">
        <f>IF(OR(J204="Fail",ISBLANK(J204)),INDEX('Issue Code Table'!C:C,MATCH(N:N,'Issue Code Table'!A:A,0)),IF(M204="Critical",6,IF(M204="Significant",5,IF(M204="Moderate",3,2))))</f>
        <v>5</v>
      </c>
    </row>
    <row r="205" spans="1:27" ht="83.15" customHeight="1" x14ac:dyDescent="0.25">
      <c r="A205" s="79" t="s">
        <v>4896</v>
      </c>
      <c r="B205" s="54" t="s">
        <v>278</v>
      </c>
      <c r="C205" s="54" t="s">
        <v>279</v>
      </c>
      <c r="D205" s="55" t="s">
        <v>219</v>
      </c>
      <c r="E205" s="54" t="s">
        <v>4897</v>
      </c>
      <c r="F205" s="54" t="s">
        <v>4898</v>
      </c>
      <c r="G205" s="54" t="s">
        <v>4899</v>
      </c>
      <c r="H205" s="55" t="s">
        <v>4900</v>
      </c>
      <c r="I205" s="168"/>
      <c r="J205" s="59"/>
      <c r="K205" s="56" t="s">
        <v>4901</v>
      </c>
      <c r="L205" s="69"/>
      <c r="M205" s="57" t="s">
        <v>186</v>
      </c>
      <c r="N205" s="151" t="s">
        <v>1366</v>
      </c>
      <c r="O205" s="170" t="s">
        <v>1367</v>
      </c>
      <c r="P205" s="48"/>
      <c r="Q205" s="281" t="s">
        <v>4890</v>
      </c>
      <c r="R205" s="281" t="s">
        <v>4902</v>
      </c>
      <c r="S205" s="54" t="s">
        <v>4898</v>
      </c>
      <c r="T205" s="161" t="s">
        <v>4903</v>
      </c>
      <c r="U205" s="56" t="s">
        <v>4904</v>
      </c>
      <c r="V205" s="56" t="s">
        <v>4905</v>
      </c>
      <c r="W205" s="51" t="s">
        <v>4906</v>
      </c>
      <c r="X205" s="51" t="s">
        <v>234</v>
      </c>
      <c r="Y205" s="19"/>
      <c r="AA205" s="140">
        <f>IF(OR(J205="Fail",ISBLANK(J205)),INDEX('Issue Code Table'!C:C,MATCH(N:N,'Issue Code Table'!A:A,0)),IF(M205="Critical",6,IF(M205="Significant",5,IF(M205="Moderate",3,2))))</f>
        <v>5</v>
      </c>
    </row>
    <row r="206" spans="1:27" ht="83.15" customHeight="1" x14ac:dyDescent="0.25">
      <c r="A206" s="79" t="s">
        <v>4907</v>
      </c>
      <c r="B206" s="54" t="s">
        <v>191</v>
      </c>
      <c r="C206" s="54" t="s">
        <v>192</v>
      </c>
      <c r="D206" s="55" t="s">
        <v>219</v>
      </c>
      <c r="E206" s="54" t="s">
        <v>4908</v>
      </c>
      <c r="F206" s="54" t="s">
        <v>4909</v>
      </c>
      <c r="G206" s="54" t="s">
        <v>4910</v>
      </c>
      <c r="H206" s="55" t="s">
        <v>4911</v>
      </c>
      <c r="I206" s="168"/>
      <c r="J206" s="59"/>
      <c r="K206" s="56" t="s">
        <v>4912</v>
      </c>
      <c r="L206" s="69"/>
      <c r="M206" s="57" t="s">
        <v>186</v>
      </c>
      <c r="N206" s="151" t="s">
        <v>4826</v>
      </c>
      <c r="O206" s="170" t="s">
        <v>4827</v>
      </c>
      <c r="P206" s="48"/>
      <c r="Q206" s="281" t="s">
        <v>4913</v>
      </c>
      <c r="R206" s="281" t="s">
        <v>4914</v>
      </c>
      <c r="S206" s="54" t="s">
        <v>4909</v>
      </c>
      <c r="T206" s="161" t="s">
        <v>4915</v>
      </c>
      <c r="U206" s="56" t="s">
        <v>4916</v>
      </c>
      <c r="V206" s="56"/>
      <c r="W206" s="51" t="s">
        <v>4917</v>
      </c>
      <c r="X206" s="51" t="s">
        <v>234</v>
      </c>
      <c r="Y206" s="19"/>
      <c r="AA206" s="140">
        <f>IF(OR(J206="Fail",ISBLANK(J206)),INDEX('Issue Code Table'!C:C,MATCH(N:N,'Issue Code Table'!A:A,0)),IF(M206="Critical",6,IF(M206="Significant",5,IF(M206="Moderate",3,2))))</f>
        <v>5</v>
      </c>
    </row>
    <row r="207" spans="1:27" ht="83.15" customHeight="1" x14ac:dyDescent="0.25">
      <c r="A207" s="79" t="s">
        <v>4918</v>
      </c>
      <c r="B207" s="89" t="s">
        <v>278</v>
      </c>
      <c r="C207" s="189" t="s">
        <v>279</v>
      </c>
      <c r="D207" s="55" t="s">
        <v>219</v>
      </c>
      <c r="E207" s="54" t="s">
        <v>4919</v>
      </c>
      <c r="F207" s="54" t="s">
        <v>4920</v>
      </c>
      <c r="G207" s="54" t="s">
        <v>4921</v>
      </c>
      <c r="H207" s="55" t="s">
        <v>4922</v>
      </c>
      <c r="I207" s="61"/>
      <c r="J207" s="54"/>
      <c r="K207" s="56" t="s">
        <v>4923</v>
      </c>
      <c r="L207" s="67"/>
      <c r="M207" s="57" t="s">
        <v>186</v>
      </c>
      <c r="N207" s="151" t="s">
        <v>925</v>
      </c>
      <c r="O207" s="170" t="s">
        <v>926</v>
      </c>
      <c r="P207" s="48"/>
      <c r="Q207" s="281" t="s">
        <v>4924</v>
      </c>
      <c r="R207" s="281" t="s">
        <v>4925</v>
      </c>
      <c r="S207" s="54" t="s">
        <v>4920</v>
      </c>
      <c r="T207" s="161" t="s">
        <v>4926</v>
      </c>
      <c r="U207" s="56" t="s">
        <v>3273</v>
      </c>
      <c r="V207" s="56" t="s">
        <v>4927</v>
      </c>
      <c r="W207" s="51" t="s">
        <v>4928</v>
      </c>
      <c r="X207" s="51" t="s">
        <v>234</v>
      </c>
      <c r="Y207" s="19"/>
      <c r="AA207" s="140">
        <f>IF(OR(J207="Fail",ISBLANK(J207)),INDEX('Issue Code Table'!C:C,MATCH(N:N,'Issue Code Table'!A:A,0)),IF(M207="Critical",6,IF(M207="Significant",5,IF(M207="Moderate",3,2))))</f>
        <v>5</v>
      </c>
    </row>
    <row r="208" spans="1:27" ht="83.15" customHeight="1" x14ac:dyDescent="0.25">
      <c r="A208" s="79" t="s">
        <v>4929</v>
      </c>
      <c r="B208" s="54" t="s">
        <v>2574</v>
      </c>
      <c r="C208" s="54" t="s">
        <v>2575</v>
      </c>
      <c r="D208" s="55" t="s">
        <v>219</v>
      </c>
      <c r="E208" s="54" t="s">
        <v>4930</v>
      </c>
      <c r="F208" s="54" t="s">
        <v>4931</v>
      </c>
      <c r="G208" s="54" t="s">
        <v>4932</v>
      </c>
      <c r="H208" s="55" t="s">
        <v>4933</v>
      </c>
      <c r="I208" s="168"/>
      <c r="J208" s="59"/>
      <c r="K208" s="56" t="s">
        <v>4934</v>
      </c>
      <c r="L208" s="69"/>
      <c r="M208" s="57" t="s">
        <v>186</v>
      </c>
      <c r="N208" s="151" t="s">
        <v>925</v>
      </c>
      <c r="O208" s="170" t="s">
        <v>926</v>
      </c>
      <c r="P208" s="48"/>
      <c r="Q208" s="281" t="s">
        <v>4924</v>
      </c>
      <c r="R208" s="281" t="s">
        <v>4935</v>
      </c>
      <c r="S208" s="54" t="s">
        <v>4931</v>
      </c>
      <c r="T208" s="161" t="s">
        <v>4936</v>
      </c>
      <c r="U208" s="56" t="s">
        <v>4937</v>
      </c>
      <c r="V208" s="56" t="s">
        <v>4938</v>
      </c>
      <c r="W208" s="51" t="s">
        <v>4939</v>
      </c>
      <c r="X208" s="51" t="s">
        <v>234</v>
      </c>
      <c r="Y208" s="19"/>
      <c r="AA208" s="140">
        <f>IF(OR(J208="Fail",ISBLANK(J208)),INDEX('Issue Code Table'!C:C,MATCH(N:N,'Issue Code Table'!A:A,0)),IF(M208="Critical",6,IF(M208="Significant",5,IF(M208="Moderate",3,2))))</f>
        <v>5</v>
      </c>
    </row>
    <row r="209" spans="1:27" ht="83.15" customHeight="1" x14ac:dyDescent="0.25">
      <c r="A209" s="79" t="s">
        <v>4940</v>
      </c>
      <c r="B209" s="54" t="s">
        <v>855</v>
      </c>
      <c r="C209" s="54" t="s">
        <v>856</v>
      </c>
      <c r="D209" s="55" t="s">
        <v>219</v>
      </c>
      <c r="E209" s="54" t="s">
        <v>4941</v>
      </c>
      <c r="F209" s="54" t="s">
        <v>4942</v>
      </c>
      <c r="G209" s="54" t="s">
        <v>4943</v>
      </c>
      <c r="H209" s="55" t="s">
        <v>4944</v>
      </c>
      <c r="I209" s="168"/>
      <c r="J209" s="59"/>
      <c r="K209" s="56" t="s">
        <v>4945</v>
      </c>
      <c r="L209" s="69"/>
      <c r="M209" s="57" t="s">
        <v>284</v>
      </c>
      <c r="N209" s="151" t="s">
        <v>1107</v>
      </c>
      <c r="O209" s="170" t="s">
        <v>4387</v>
      </c>
      <c r="P209" s="48"/>
      <c r="Q209" s="281" t="s">
        <v>4946</v>
      </c>
      <c r="R209" s="281" t="s">
        <v>4947</v>
      </c>
      <c r="S209" s="54" t="s">
        <v>4942</v>
      </c>
      <c r="T209" s="161" t="s">
        <v>4948</v>
      </c>
      <c r="U209" s="56" t="s">
        <v>3273</v>
      </c>
      <c r="V209" s="56" t="s">
        <v>4949</v>
      </c>
      <c r="W209" s="51" t="s">
        <v>4950</v>
      </c>
      <c r="X209" s="51"/>
      <c r="Y209" s="19"/>
      <c r="AA209" s="140">
        <f>IF(OR(J209="Fail",ISBLANK(J209)),INDEX('Issue Code Table'!C:C,MATCH(N:N,'Issue Code Table'!A:A,0)),IF(M209="Critical",6,IF(M209="Significant",5,IF(M209="Moderate",3,2))))</f>
        <v>3</v>
      </c>
    </row>
    <row r="210" spans="1:27" ht="83.15" customHeight="1" x14ac:dyDescent="0.25">
      <c r="A210" s="79" t="s">
        <v>4951</v>
      </c>
      <c r="B210" s="54" t="s">
        <v>262</v>
      </c>
      <c r="C210" s="54" t="s">
        <v>263</v>
      </c>
      <c r="D210" s="55" t="s">
        <v>219</v>
      </c>
      <c r="E210" s="54" t="s">
        <v>4952</v>
      </c>
      <c r="F210" s="54" t="s">
        <v>4953</v>
      </c>
      <c r="G210" s="54" t="s">
        <v>4954</v>
      </c>
      <c r="H210" s="88" t="s">
        <v>4955</v>
      </c>
      <c r="I210" s="61"/>
      <c r="J210" s="54"/>
      <c r="K210" s="56" t="s">
        <v>4956</v>
      </c>
      <c r="L210" s="67"/>
      <c r="M210" s="57" t="s">
        <v>284</v>
      </c>
      <c r="N210" s="151" t="s">
        <v>862</v>
      </c>
      <c r="O210" s="170" t="s">
        <v>863</v>
      </c>
      <c r="P210" s="48"/>
      <c r="Q210" s="281" t="s">
        <v>4957</v>
      </c>
      <c r="R210" s="281" t="s">
        <v>4958</v>
      </c>
      <c r="S210" s="54" t="s">
        <v>4953</v>
      </c>
      <c r="T210" s="161" t="s">
        <v>4959</v>
      </c>
      <c r="U210" s="56" t="s">
        <v>4960</v>
      </c>
      <c r="V210" s="56"/>
      <c r="W210" s="51" t="s">
        <v>4961</v>
      </c>
      <c r="X210" s="51"/>
      <c r="Y210" s="19"/>
      <c r="AA210" s="140">
        <f>IF(OR(J210="Fail",ISBLANK(J210)),INDEX('Issue Code Table'!C:C,MATCH(N:N,'Issue Code Table'!A:A,0)),IF(M210="Critical",6,IF(M210="Significant",5,IF(M210="Moderate",3,2))))</f>
        <v>4</v>
      </c>
    </row>
    <row r="211" spans="1:27" ht="83.15" customHeight="1" x14ac:dyDescent="0.25">
      <c r="A211" s="79" t="s">
        <v>4962</v>
      </c>
      <c r="B211" s="54" t="s">
        <v>2755</v>
      </c>
      <c r="C211" s="54" t="s">
        <v>2756</v>
      </c>
      <c r="D211" s="55" t="s">
        <v>219</v>
      </c>
      <c r="E211" s="54" t="s">
        <v>4963</v>
      </c>
      <c r="F211" s="54" t="s">
        <v>2765</v>
      </c>
      <c r="G211" s="54" t="s">
        <v>4964</v>
      </c>
      <c r="H211" s="55" t="s">
        <v>4965</v>
      </c>
      <c r="I211" s="142"/>
      <c r="J211" s="56"/>
      <c r="K211" s="142" t="s">
        <v>4966</v>
      </c>
      <c r="L211" s="69"/>
      <c r="M211" s="143" t="s">
        <v>284</v>
      </c>
      <c r="N211" s="143" t="s">
        <v>2762</v>
      </c>
      <c r="O211" s="60" t="s">
        <v>2763</v>
      </c>
      <c r="P211" s="48"/>
      <c r="Q211" s="281" t="s">
        <v>4967</v>
      </c>
      <c r="R211" s="281" t="s">
        <v>4968</v>
      </c>
      <c r="S211" s="54" t="s">
        <v>2765</v>
      </c>
      <c r="T211" s="161" t="s">
        <v>4969</v>
      </c>
      <c r="U211" s="56" t="s">
        <v>3273</v>
      </c>
      <c r="V211" s="56" t="s">
        <v>4970</v>
      </c>
      <c r="W211" s="51" t="s">
        <v>4971</v>
      </c>
      <c r="X211" s="51"/>
      <c r="Y211" s="19"/>
      <c r="AA211" s="140">
        <f>IF(OR(J211="Fail",ISBLANK(J211)),INDEX('Issue Code Table'!C:C,MATCH(N:N,'Issue Code Table'!A:A,0)),IF(M211="Critical",6,IF(M211="Significant",5,IF(M211="Moderate",3,2))))</f>
        <v>5</v>
      </c>
    </row>
    <row r="212" spans="1:27" ht="83.15" customHeight="1" x14ac:dyDescent="0.25">
      <c r="A212" s="79" t="s">
        <v>4972</v>
      </c>
      <c r="B212" s="54" t="s">
        <v>1969</v>
      </c>
      <c r="C212" s="54" t="s">
        <v>1970</v>
      </c>
      <c r="D212" s="55" t="s">
        <v>219</v>
      </c>
      <c r="E212" s="54" t="s">
        <v>4973</v>
      </c>
      <c r="F212" s="54" t="s">
        <v>4974</v>
      </c>
      <c r="G212" s="54" t="s">
        <v>4975</v>
      </c>
      <c r="H212" s="55" t="s">
        <v>4976</v>
      </c>
      <c r="I212" s="142"/>
      <c r="J212" s="56"/>
      <c r="K212" s="56" t="s">
        <v>4977</v>
      </c>
      <c r="L212" s="69"/>
      <c r="M212" s="143" t="s">
        <v>284</v>
      </c>
      <c r="N212" s="143" t="s">
        <v>1067</v>
      </c>
      <c r="O212" s="60" t="s">
        <v>2738</v>
      </c>
      <c r="P212" s="48"/>
      <c r="Q212" s="281" t="s">
        <v>4978</v>
      </c>
      <c r="R212" s="281" t="s">
        <v>4979</v>
      </c>
      <c r="S212" s="54" t="s">
        <v>4974</v>
      </c>
      <c r="T212" s="161" t="s">
        <v>4980</v>
      </c>
      <c r="U212" s="56" t="s">
        <v>2742</v>
      </c>
      <c r="V212" s="56" t="s">
        <v>4981</v>
      </c>
      <c r="W212" s="51" t="s">
        <v>4982</v>
      </c>
      <c r="X212" s="51"/>
      <c r="Y212" s="19"/>
      <c r="AA212" s="140">
        <f>IF(OR(J212="Fail",ISBLANK(J212)),INDEX('Issue Code Table'!C:C,MATCH(N:N,'Issue Code Table'!A:A,0)),IF(M212="Critical",6,IF(M212="Significant",5,IF(M212="Moderate",3,2))))</f>
        <v>5</v>
      </c>
    </row>
    <row r="213" spans="1:27" ht="83.15" customHeight="1" x14ac:dyDescent="0.25">
      <c r="A213" s="79" t="s">
        <v>4983</v>
      </c>
      <c r="B213" s="54" t="s">
        <v>1969</v>
      </c>
      <c r="C213" s="54" t="s">
        <v>1970</v>
      </c>
      <c r="D213" s="55" t="s">
        <v>219</v>
      </c>
      <c r="E213" s="54" t="s">
        <v>4984</v>
      </c>
      <c r="F213" s="54" t="s">
        <v>4985</v>
      </c>
      <c r="G213" s="54" t="s">
        <v>4986</v>
      </c>
      <c r="H213" s="55" t="s">
        <v>4987</v>
      </c>
      <c r="I213" s="142"/>
      <c r="J213" s="56"/>
      <c r="K213" s="142" t="s">
        <v>4988</v>
      </c>
      <c r="L213" s="69"/>
      <c r="M213" s="143" t="s">
        <v>284</v>
      </c>
      <c r="N213" s="143" t="s">
        <v>1067</v>
      </c>
      <c r="O213" s="60" t="s">
        <v>2738</v>
      </c>
      <c r="P213" s="48"/>
      <c r="Q213" s="281" t="s">
        <v>4978</v>
      </c>
      <c r="R213" s="281" t="s">
        <v>4989</v>
      </c>
      <c r="S213" s="54" t="s">
        <v>4985</v>
      </c>
      <c r="T213" s="161" t="s">
        <v>4990</v>
      </c>
      <c r="U213" s="56" t="s">
        <v>4991</v>
      </c>
      <c r="V213" s="56" t="s">
        <v>4981</v>
      </c>
      <c r="W213" s="51" t="s">
        <v>4992</v>
      </c>
      <c r="X213" s="51"/>
      <c r="Y213" s="19"/>
      <c r="AA213" s="140">
        <f>IF(OR(J213="Fail",ISBLANK(J213)),INDEX('Issue Code Table'!C:C,MATCH(N:N,'Issue Code Table'!A:A,0)),IF(M213="Critical",6,IF(M213="Significant",5,IF(M213="Moderate",3,2))))</f>
        <v>5</v>
      </c>
    </row>
    <row r="214" spans="1:27" ht="83.15" customHeight="1" x14ac:dyDescent="0.25">
      <c r="A214" s="79" t="s">
        <v>4993</v>
      </c>
      <c r="B214" s="54" t="s">
        <v>278</v>
      </c>
      <c r="C214" s="54" t="s">
        <v>279</v>
      </c>
      <c r="D214" s="55" t="s">
        <v>219</v>
      </c>
      <c r="E214" s="54" t="s">
        <v>4994</v>
      </c>
      <c r="F214" s="54" t="s">
        <v>4995</v>
      </c>
      <c r="G214" s="54" t="s">
        <v>4996</v>
      </c>
      <c r="H214" s="55" t="s">
        <v>4997</v>
      </c>
      <c r="I214" s="168"/>
      <c r="J214" s="59"/>
      <c r="K214" s="56" t="s">
        <v>4998</v>
      </c>
      <c r="L214" s="69"/>
      <c r="M214" s="57" t="s">
        <v>284</v>
      </c>
      <c r="N214" s="151" t="s">
        <v>1067</v>
      </c>
      <c r="O214" s="170" t="s">
        <v>2738</v>
      </c>
      <c r="P214" s="48"/>
      <c r="Q214" s="281" t="s">
        <v>4978</v>
      </c>
      <c r="R214" s="281" t="s">
        <v>4999</v>
      </c>
      <c r="S214" s="54" t="s">
        <v>4995</v>
      </c>
      <c r="T214" s="161" t="s">
        <v>5000</v>
      </c>
      <c r="U214" s="56" t="s">
        <v>3273</v>
      </c>
      <c r="V214" s="56" t="s">
        <v>5001</v>
      </c>
      <c r="W214" s="51" t="s">
        <v>5002</v>
      </c>
      <c r="X214" s="51"/>
      <c r="Y214" s="19"/>
      <c r="AA214" s="140">
        <f>IF(OR(J214="Fail",ISBLANK(J214)),INDEX('Issue Code Table'!C:C,MATCH(N:N,'Issue Code Table'!A:A,0)),IF(M214="Critical",6,IF(M214="Significant",5,IF(M214="Moderate",3,2))))</f>
        <v>5</v>
      </c>
    </row>
    <row r="215" spans="1:27" ht="83.15" customHeight="1" x14ac:dyDescent="0.25">
      <c r="A215" s="79" t="s">
        <v>5003</v>
      </c>
      <c r="B215" s="54" t="s">
        <v>5004</v>
      </c>
      <c r="C215" s="54" t="s">
        <v>5005</v>
      </c>
      <c r="D215" s="55" t="s">
        <v>219</v>
      </c>
      <c r="E215" s="54" t="s">
        <v>2537</v>
      </c>
      <c r="F215" s="54" t="s">
        <v>2544</v>
      </c>
      <c r="G215" s="54" t="s">
        <v>5006</v>
      </c>
      <c r="H215" s="55" t="s">
        <v>5007</v>
      </c>
      <c r="I215" s="142"/>
      <c r="J215" s="56"/>
      <c r="K215" s="142" t="s">
        <v>2541</v>
      </c>
      <c r="L215" s="69"/>
      <c r="M215" s="153" t="s">
        <v>186</v>
      </c>
      <c r="N215" s="85" t="s">
        <v>925</v>
      </c>
      <c r="O215" s="81" t="str">
        <f>CONCATENATE(N215,": ",VLOOKUP(N215,'Issue Code Table'!$A$2:$C$418,2,0))</f>
        <v>HCM45: System configuration provides additional attack surface</v>
      </c>
      <c r="P215" s="48"/>
      <c r="Q215" s="281" t="s">
        <v>5008</v>
      </c>
      <c r="R215" s="281" t="s">
        <v>5009</v>
      </c>
      <c r="S215" s="54" t="s">
        <v>2544</v>
      </c>
      <c r="T215" s="161" t="s">
        <v>5010</v>
      </c>
      <c r="U215" s="56" t="s">
        <v>5011</v>
      </c>
      <c r="V215" s="56" t="s">
        <v>5012</v>
      </c>
      <c r="W215" s="51" t="s">
        <v>5013</v>
      </c>
      <c r="X215" s="51" t="s">
        <v>234</v>
      </c>
      <c r="Y215" s="19"/>
      <c r="AA215" s="140">
        <f>IF(OR(J215="Fail",ISBLANK(J215)),INDEX('Issue Code Table'!C:C,MATCH(N:N,'Issue Code Table'!A:A,0)),IF(M215="Critical",6,IF(M215="Significant",5,IF(M215="Moderate",3,2))))</f>
        <v>5</v>
      </c>
    </row>
    <row r="216" spans="1:27" ht="83.15" customHeight="1" x14ac:dyDescent="0.25">
      <c r="A216" s="79" t="s">
        <v>5014</v>
      </c>
      <c r="B216" s="54" t="s">
        <v>1969</v>
      </c>
      <c r="C216" s="54" t="s">
        <v>1970</v>
      </c>
      <c r="D216" s="55" t="s">
        <v>219</v>
      </c>
      <c r="E216" s="54" t="s">
        <v>2602</v>
      </c>
      <c r="F216" s="54" t="s">
        <v>2608</v>
      </c>
      <c r="G216" s="54" t="s">
        <v>5015</v>
      </c>
      <c r="H216" s="55" t="s">
        <v>5016</v>
      </c>
      <c r="I216" s="142"/>
      <c r="J216" s="56"/>
      <c r="K216" s="142" t="s">
        <v>2606</v>
      </c>
      <c r="L216" s="69"/>
      <c r="M216" s="153" t="s">
        <v>186</v>
      </c>
      <c r="N216" s="85" t="s">
        <v>925</v>
      </c>
      <c r="O216" s="81" t="str">
        <f>CONCATENATE(N216,": ",VLOOKUP(N216,'Issue Code Table'!$A$2:$C$418,2,0))</f>
        <v>HCM45: System configuration provides additional attack surface</v>
      </c>
      <c r="P216" s="48"/>
      <c r="Q216" s="281" t="s">
        <v>5008</v>
      </c>
      <c r="R216" s="281" t="s">
        <v>5017</v>
      </c>
      <c r="S216" s="54" t="s">
        <v>2608</v>
      </c>
      <c r="T216" s="161" t="s">
        <v>5018</v>
      </c>
      <c r="U216" s="56" t="s">
        <v>5019</v>
      </c>
      <c r="V216" s="56" t="s">
        <v>5020</v>
      </c>
      <c r="W216" s="51" t="s">
        <v>5021</v>
      </c>
      <c r="X216" s="51" t="s">
        <v>234</v>
      </c>
      <c r="Y216" s="19"/>
      <c r="AA216" s="140">
        <f>IF(OR(J216="Fail",ISBLANK(J216)),INDEX('Issue Code Table'!C:C,MATCH(N:N,'Issue Code Table'!A:A,0)),IF(M216="Critical",6,IF(M216="Significant",5,IF(M216="Moderate",3,2))))</f>
        <v>5</v>
      </c>
    </row>
    <row r="217" spans="1:27" ht="83.15" customHeight="1" x14ac:dyDescent="0.25">
      <c r="A217" s="79" t="s">
        <v>5022</v>
      </c>
      <c r="B217" s="54" t="s">
        <v>1969</v>
      </c>
      <c r="C217" s="54" t="s">
        <v>1970</v>
      </c>
      <c r="D217" s="55" t="s">
        <v>219</v>
      </c>
      <c r="E217" s="54" t="s">
        <v>2614</v>
      </c>
      <c r="F217" s="54" t="s">
        <v>5023</v>
      </c>
      <c r="G217" s="54" t="s">
        <v>5024</v>
      </c>
      <c r="H217" s="55" t="s">
        <v>5025</v>
      </c>
      <c r="I217" s="142"/>
      <c r="J217" s="56"/>
      <c r="K217" s="142" t="s">
        <v>2618</v>
      </c>
      <c r="L217" s="69"/>
      <c r="M217" s="153" t="s">
        <v>186</v>
      </c>
      <c r="N217" s="85" t="s">
        <v>925</v>
      </c>
      <c r="O217" s="81" t="str">
        <f>CONCATENATE(N217,": ",VLOOKUP(N217,'Issue Code Table'!$A$2:$C$418,2,0))</f>
        <v>HCM45: System configuration provides additional attack surface</v>
      </c>
      <c r="P217" s="48"/>
      <c r="Q217" s="281" t="s">
        <v>5008</v>
      </c>
      <c r="R217" s="281" t="s">
        <v>5026</v>
      </c>
      <c r="S217" s="54" t="s">
        <v>5023</v>
      </c>
      <c r="T217" s="161" t="s">
        <v>5027</v>
      </c>
      <c r="U217" s="56" t="s">
        <v>5028</v>
      </c>
      <c r="V217" s="56" t="s">
        <v>5029</v>
      </c>
      <c r="W217" s="51" t="s">
        <v>5030</v>
      </c>
      <c r="X217" s="51" t="s">
        <v>234</v>
      </c>
      <c r="Y217" s="19"/>
      <c r="AA217" s="140">
        <f>IF(OR(J217="Fail",ISBLANK(J217)),INDEX('Issue Code Table'!C:C,MATCH(N:N,'Issue Code Table'!A:A,0)),IF(M217="Critical",6,IF(M217="Significant",5,IF(M217="Moderate",3,2))))</f>
        <v>5</v>
      </c>
    </row>
    <row r="218" spans="1:27" ht="83.15" customHeight="1" x14ac:dyDescent="0.25">
      <c r="A218" s="79" t="s">
        <v>5031</v>
      </c>
      <c r="B218" s="54" t="s">
        <v>179</v>
      </c>
      <c r="C218" s="54" t="s">
        <v>180</v>
      </c>
      <c r="D218" s="55" t="s">
        <v>219</v>
      </c>
      <c r="E218" s="54" t="s">
        <v>5032</v>
      </c>
      <c r="F218" s="54" t="s">
        <v>5033</v>
      </c>
      <c r="G218" s="54" t="s">
        <v>5034</v>
      </c>
      <c r="H218" s="55" t="s">
        <v>5035</v>
      </c>
      <c r="I218" s="142"/>
      <c r="J218" s="56"/>
      <c r="K218" s="142" t="s">
        <v>5036</v>
      </c>
      <c r="L218" s="69"/>
      <c r="M218" s="153" t="s">
        <v>186</v>
      </c>
      <c r="N218" s="143" t="s">
        <v>925</v>
      </c>
      <c r="O218" s="60" t="s">
        <v>926</v>
      </c>
      <c r="P218" s="48"/>
      <c r="Q218" s="281" t="s">
        <v>5037</v>
      </c>
      <c r="R218" s="281" t="s">
        <v>5038</v>
      </c>
      <c r="S218" s="54" t="s">
        <v>5033</v>
      </c>
      <c r="T218" s="161" t="s">
        <v>5039</v>
      </c>
      <c r="U218" s="56" t="s">
        <v>5040</v>
      </c>
      <c r="V218" s="56" t="s">
        <v>5041</v>
      </c>
      <c r="W218" s="51" t="s">
        <v>5042</v>
      </c>
      <c r="X218" s="51" t="s">
        <v>234</v>
      </c>
      <c r="Y218" s="19"/>
      <c r="AA218" s="140">
        <f>IF(OR(J218="Fail",ISBLANK(J218)),INDEX('Issue Code Table'!C:C,MATCH(N:N,'Issue Code Table'!A:A,0)),IF(M218="Critical",6,IF(M218="Significant",5,IF(M218="Moderate",3,2))))</f>
        <v>5</v>
      </c>
    </row>
    <row r="219" spans="1:27" ht="83.15" customHeight="1" x14ac:dyDescent="0.25">
      <c r="A219" s="79" t="s">
        <v>5043</v>
      </c>
      <c r="B219" s="54" t="s">
        <v>855</v>
      </c>
      <c r="C219" s="54" t="s">
        <v>856</v>
      </c>
      <c r="D219" s="55" t="s">
        <v>219</v>
      </c>
      <c r="E219" s="54" t="s">
        <v>2638</v>
      </c>
      <c r="F219" s="54" t="s">
        <v>2644</v>
      </c>
      <c r="G219" s="54" t="s">
        <v>5044</v>
      </c>
      <c r="H219" s="55" t="s">
        <v>5045</v>
      </c>
      <c r="I219" s="142"/>
      <c r="J219" s="56"/>
      <c r="K219" s="142" t="s">
        <v>2642</v>
      </c>
      <c r="L219" s="69"/>
      <c r="M219" s="149" t="s">
        <v>186</v>
      </c>
      <c r="N219" s="143" t="s">
        <v>925</v>
      </c>
      <c r="O219" s="60" t="s">
        <v>926</v>
      </c>
      <c r="P219" s="48"/>
      <c r="Q219" s="281" t="s">
        <v>5037</v>
      </c>
      <c r="R219" s="281" t="s">
        <v>5046</v>
      </c>
      <c r="S219" s="54" t="s">
        <v>2644</v>
      </c>
      <c r="T219" s="161" t="s">
        <v>5047</v>
      </c>
      <c r="U219" s="56" t="s">
        <v>5048</v>
      </c>
      <c r="V219" s="56" t="s">
        <v>5049</v>
      </c>
      <c r="W219" s="51" t="s">
        <v>5050</v>
      </c>
      <c r="X219" s="51" t="s">
        <v>234</v>
      </c>
      <c r="Y219" s="19"/>
      <c r="AA219" s="140">
        <f>IF(OR(J219="Fail",ISBLANK(J219)),INDEX('Issue Code Table'!C:C,MATCH(N:N,'Issue Code Table'!A:A,0)),IF(M219="Critical",6,IF(M219="Significant",5,IF(M219="Moderate",3,2))))</f>
        <v>5</v>
      </c>
    </row>
    <row r="220" spans="1:27" ht="83.15" customHeight="1" x14ac:dyDescent="0.25">
      <c r="A220" s="79" t="s">
        <v>5051</v>
      </c>
      <c r="B220" s="54" t="s">
        <v>1074</v>
      </c>
      <c r="C220" s="54" t="s">
        <v>1075</v>
      </c>
      <c r="D220" s="55" t="s">
        <v>219</v>
      </c>
      <c r="E220" s="54" t="s">
        <v>2649</v>
      </c>
      <c r="F220" s="54" t="s">
        <v>2644</v>
      </c>
      <c r="G220" s="54" t="s">
        <v>5052</v>
      </c>
      <c r="H220" s="55" t="s">
        <v>5053</v>
      </c>
      <c r="I220" s="142"/>
      <c r="J220" s="56"/>
      <c r="K220" s="142" t="s">
        <v>2653</v>
      </c>
      <c r="L220" s="69"/>
      <c r="M220" s="149" t="s">
        <v>186</v>
      </c>
      <c r="N220" s="143" t="s">
        <v>925</v>
      </c>
      <c r="O220" s="60" t="s">
        <v>926</v>
      </c>
      <c r="P220" s="48"/>
      <c r="Q220" s="281" t="s">
        <v>5037</v>
      </c>
      <c r="R220" s="281" t="s">
        <v>5054</v>
      </c>
      <c r="S220" s="54" t="s">
        <v>2644</v>
      </c>
      <c r="T220" s="161" t="s">
        <v>5055</v>
      </c>
      <c r="U220" s="56" t="s">
        <v>3273</v>
      </c>
      <c r="V220" s="56" t="s">
        <v>5056</v>
      </c>
      <c r="W220" s="51" t="s">
        <v>5057</v>
      </c>
      <c r="X220" s="51" t="s">
        <v>234</v>
      </c>
      <c r="Y220" s="19"/>
      <c r="AA220" s="140">
        <f>IF(OR(J220="Fail",ISBLANK(J220)),INDEX('Issue Code Table'!C:C,MATCH(N:N,'Issue Code Table'!A:A,0)),IF(M220="Critical",6,IF(M220="Significant",5,IF(M220="Moderate",3,2))))</f>
        <v>5</v>
      </c>
    </row>
    <row r="221" spans="1:27" ht="83.15" customHeight="1" x14ac:dyDescent="0.25">
      <c r="A221" s="79" t="s">
        <v>5058</v>
      </c>
      <c r="B221" s="54" t="s">
        <v>278</v>
      </c>
      <c r="C221" s="54" t="s">
        <v>279</v>
      </c>
      <c r="D221" s="55" t="s">
        <v>219</v>
      </c>
      <c r="E221" s="54" t="s">
        <v>5059</v>
      </c>
      <c r="F221" s="54" t="s">
        <v>5060</v>
      </c>
      <c r="G221" s="54" t="s">
        <v>5061</v>
      </c>
      <c r="H221" s="55" t="s">
        <v>5062</v>
      </c>
      <c r="I221" s="168"/>
      <c r="J221" s="59"/>
      <c r="K221" s="56" t="s">
        <v>5063</v>
      </c>
      <c r="L221" s="69"/>
      <c r="M221" s="57" t="s">
        <v>284</v>
      </c>
      <c r="N221" s="151" t="s">
        <v>925</v>
      </c>
      <c r="O221" s="170" t="s">
        <v>926</v>
      </c>
      <c r="P221" s="48"/>
      <c r="Q221" s="281" t="s">
        <v>5037</v>
      </c>
      <c r="R221" s="281" t="s">
        <v>5064</v>
      </c>
      <c r="S221" s="54" t="s">
        <v>5060</v>
      </c>
      <c r="T221" s="161" t="s">
        <v>5065</v>
      </c>
      <c r="U221" s="56" t="s">
        <v>5066</v>
      </c>
      <c r="V221" s="56" t="s">
        <v>5067</v>
      </c>
      <c r="W221" s="51" t="s">
        <v>5068</v>
      </c>
      <c r="X221" s="51"/>
      <c r="Y221" s="19"/>
      <c r="AA221" s="140">
        <f>IF(OR(J221="Fail",ISBLANK(J221)),INDEX('Issue Code Table'!C:C,MATCH(N:N,'Issue Code Table'!A:A,0)),IF(M221="Critical",6,IF(M221="Significant",5,IF(M221="Moderate",3,2))))</f>
        <v>5</v>
      </c>
    </row>
    <row r="222" spans="1:27" ht="83.15" customHeight="1" x14ac:dyDescent="0.25">
      <c r="A222" s="79" t="s">
        <v>5069</v>
      </c>
      <c r="B222" s="54" t="s">
        <v>5004</v>
      </c>
      <c r="C222" s="54" t="s">
        <v>5005</v>
      </c>
      <c r="D222" s="55" t="s">
        <v>219</v>
      </c>
      <c r="E222" s="54" t="s">
        <v>5070</v>
      </c>
      <c r="F222" s="54" t="s">
        <v>5071</v>
      </c>
      <c r="G222" s="54" t="s">
        <v>5072</v>
      </c>
      <c r="H222" s="55" t="s">
        <v>5073</v>
      </c>
      <c r="I222" s="61"/>
      <c r="J222" s="54"/>
      <c r="K222" s="56" t="s">
        <v>5074</v>
      </c>
      <c r="L222" s="67"/>
      <c r="M222" s="57" t="s">
        <v>186</v>
      </c>
      <c r="N222" s="151" t="s">
        <v>925</v>
      </c>
      <c r="O222" s="170" t="s">
        <v>926</v>
      </c>
      <c r="P222" s="48"/>
      <c r="Q222" s="281" t="s">
        <v>5037</v>
      </c>
      <c r="R222" s="281" t="s">
        <v>5075</v>
      </c>
      <c r="S222" s="54" t="s">
        <v>5071</v>
      </c>
      <c r="T222" s="161" t="s">
        <v>5076</v>
      </c>
      <c r="U222" s="56" t="s">
        <v>5077</v>
      </c>
      <c r="V222" s="56" t="s">
        <v>5078</v>
      </c>
      <c r="W222" s="51" t="s">
        <v>5079</v>
      </c>
      <c r="X222" s="51" t="s">
        <v>234</v>
      </c>
      <c r="Y222" s="19"/>
      <c r="AA222" s="140">
        <f>IF(OR(J222="Fail",ISBLANK(J222)),INDEX('Issue Code Table'!C:C,MATCH(N:N,'Issue Code Table'!A:A,0)),IF(M222="Critical",6,IF(M222="Significant",5,IF(M222="Moderate",3,2))))</f>
        <v>5</v>
      </c>
    </row>
    <row r="223" spans="1:27" ht="83.15" customHeight="1" x14ac:dyDescent="0.25">
      <c r="A223" s="79" t="s">
        <v>5080</v>
      </c>
      <c r="B223" s="54" t="s">
        <v>278</v>
      </c>
      <c r="C223" s="54" t="s">
        <v>279</v>
      </c>
      <c r="D223" s="55" t="s">
        <v>219</v>
      </c>
      <c r="E223" s="54" t="s">
        <v>5081</v>
      </c>
      <c r="F223" s="54" t="s">
        <v>5082</v>
      </c>
      <c r="G223" s="54" t="s">
        <v>5083</v>
      </c>
      <c r="H223" s="55" t="s">
        <v>5084</v>
      </c>
      <c r="I223" s="84"/>
      <c r="J223" s="84"/>
      <c r="K223" s="84" t="s">
        <v>2630</v>
      </c>
      <c r="L223" s="69"/>
      <c r="M223" s="143" t="s">
        <v>186</v>
      </c>
      <c r="N223" s="143" t="s">
        <v>1093</v>
      </c>
      <c r="O223" s="60" t="s">
        <v>1094</v>
      </c>
      <c r="P223" s="48"/>
      <c r="Q223" s="281" t="s">
        <v>5037</v>
      </c>
      <c r="R223" s="281" t="s">
        <v>5085</v>
      </c>
      <c r="S223" s="54" t="s">
        <v>5082</v>
      </c>
      <c r="T223" s="161" t="s">
        <v>5086</v>
      </c>
      <c r="U223" s="56" t="s">
        <v>3273</v>
      </c>
      <c r="V223" s="56" t="s">
        <v>5087</v>
      </c>
      <c r="W223" s="51" t="s">
        <v>5088</v>
      </c>
      <c r="X223" s="51" t="s">
        <v>234</v>
      </c>
      <c r="Y223" s="19"/>
      <c r="AA223" s="140">
        <f>IF(OR(J223="Fail",ISBLANK(J223)),INDEX('Issue Code Table'!C:C,MATCH(N:N,'Issue Code Table'!A:A,0)),IF(M223="Critical",6,IF(M223="Significant",5,IF(M223="Moderate",3,2))))</f>
        <v>5</v>
      </c>
    </row>
    <row r="224" spans="1:27" ht="83.15" customHeight="1" x14ac:dyDescent="0.25">
      <c r="A224" s="79" t="s">
        <v>5089</v>
      </c>
      <c r="B224" s="54" t="s">
        <v>262</v>
      </c>
      <c r="C224" s="54" t="s">
        <v>263</v>
      </c>
      <c r="D224" s="55" t="s">
        <v>219</v>
      </c>
      <c r="E224" s="54" t="s">
        <v>5090</v>
      </c>
      <c r="F224" s="54" t="s">
        <v>2666</v>
      </c>
      <c r="G224" s="54" t="s">
        <v>5091</v>
      </c>
      <c r="H224" s="55" t="s">
        <v>5092</v>
      </c>
      <c r="I224" s="142"/>
      <c r="J224" s="56"/>
      <c r="K224" s="142" t="s">
        <v>2675</v>
      </c>
      <c r="L224" s="69"/>
      <c r="M224" s="143" t="s">
        <v>186</v>
      </c>
      <c r="N224" s="143" t="s">
        <v>925</v>
      </c>
      <c r="O224" s="143" t="s">
        <v>926</v>
      </c>
      <c r="P224" s="48"/>
      <c r="Q224" s="281" t="s">
        <v>5093</v>
      </c>
      <c r="R224" s="281" t="s">
        <v>5094</v>
      </c>
      <c r="S224" s="54" t="s">
        <v>2666</v>
      </c>
      <c r="T224" s="161" t="s">
        <v>5095</v>
      </c>
      <c r="U224" s="56" t="s">
        <v>3273</v>
      </c>
      <c r="V224" s="56" t="s">
        <v>5096</v>
      </c>
      <c r="W224" s="51" t="s">
        <v>5097</v>
      </c>
      <c r="X224" s="51" t="s">
        <v>234</v>
      </c>
      <c r="Y224" s="19"/>
      <c r="AA224" s="140">
        <f>IF(OR(J224="Fail",ISBLANK(J224)),INDEX('Issue Code Table'!C:C,MATCH(N:N,'Issue Code Table'!A:A,0)),IF(M224="Critical",6,IF(M224="Significant",5,IF(M224="Moderate",3,2))))</f>
        <v>5</v>
      </c>
    </row>
    <row r="225" spans="1:27" ht="83.15" customHeight="1" x14ac:dyDescent="0.25">
      <c r="A225" s="79" t="s">
        <v>5098</v>
      </c>
      <c r="B225" s="54" t="s">
        <v>262</v>
      </c>
      <c r="C225" s="54" t="s">
        <v>263</v>
      </c>
      <c r="D225" s="55" t="s">
        <v>219</v>
      </c>
      <c r="E225" s="54" t="s">
        <v>5099</v>
      </c>
      <c r="F225" s="54" t="s">
        <v>2666</v>
      </c>
      <c r="G225" s="54" t="s">
        <v>5100</v>
      </c>
      <c r="H225" s="55" t="s">
        <v>5101</v>
      </c>
      <c r="I225" s="142"/>
      <c r="J225" s="56"/>
      <c r="K225" s="142" t="s">
        <v>2663</v>
      </c>
      <c r="L225" s="69"/>
      <c r="M225" s="143" t="s">
        <v>186</v>
      </c>
      <c r="N225" s="143" t="s">
        <v>925</v>
      </c>
      <c r="O225" s="143" t="s">
        <v>926</v>
      </c>
      <c r="P225" s="48"/>
      <c r="Q225" s="281" t="s">
        <v>5093</v>
      </c>
      <c r="R225" s="281" t="s">
        <v>5102</v>
      </c>
      <c r="S225" s="54" t="s">
        <v>2666</v>
      </c>
      <c r="T225" s="161" t="s">
        <v>5103</v>
      </c>
      <c r="U225" s="56" t="s">
        <v>3273</v>
      </c>
      <c r="V225" s="56" t="s">
        <v>5104</v>
      </c>
      <c r="W225" s="51" t="s">
        <v>5105</v>
      </c>
      <c r="X225" s="51" t="s">
        <v>234</v>
      </c>
      <c r="Y225" s="19"/>
      <c r="AA225" s="140">
        <f>IF(OR(J225="Fail",ISBLANK(J225)),INDEX('Issue Code Table'!C:C,MATCH(N:N,'Issue Code Table'!A:A,0)),IF(M225="Critical",6,IF(M225="Significant",5,IF(M225="Moderate",3,2))))</f>
        <v>5</v>
      </c>
    </row>
    <row r="226" spans="1:27" ht="83.15" customHeight="1" x14ac:dyDescent="0.25">
      <c r="A226" s="79" t="s">
        <v>5106</v>
      </c>
      <c r="B226" s="54" t="s">
        <v>1969</v>
      </c>
      <c r="C226" s="54" t="s">
        <v>1970</v>
      </c>
      <c r="D226" s="55" t="s">
        <v>219</v>
      </c>
      <c r="E226" s="54" t="s">
        <v>2696</v>
      </c>
      <c r="F226" s="54" t="s">
        <v>2702</v>
      </c>
      <c r="G226" s="54" t="s">
        <v>5107</v>
      </c>
      <c r="H226" s="55" t="s">
        <v>5108</v>
      </c>
      <c r="I226" s="142"/>
      <c r="J226" s="56"/>
      <c r="K226" s="142" t="s">
        <v>5109</v>
      </c>
      <c r="L226" s="69"/>
      <c r="M226" s="149" t="s">
        <v>186</v>
      </c>
      <c r="N226" s="162" t="s">
        <v>2686</v>
      </c>
      <c r="O226" s="60" t="s">
        <v>2687</v>
      </c>
      <c r="P226" s="48"/>
      <c r="Q226" s="281" t="s">
        <v>5110</v>
      </c>
      <c r="R226" s="281" t="s">
        <v>5111</v>
      </c>
      <c r="S226" s="54" t="s">
        <v>2702</v>
      </c>
      <c r="T226" s="161" t="s">
        <v>5112</v>
      </c>
      <c r="U226" s="56" t="s">
        <v>3273</v>
      </c>
      <c r="V226" s="56" t="s">
        <v>5113</v>
      </c>
      <c r="W226" s="51" t="s">
        <v>5114</v>
      </c>
      <c r="X226" s="51" t="s">
        <v>234</v>
      </c>
      <c r="Y226" s="19"/>
      <c r="AA226" s="140">
        <f>IF(OR(J226="Fail",ISBLANK(J226)),INDEX('Issue Code Table'!C:C,MATCH(N:N,'Issue Code Table'!A:A,0)),IF(M226="Critical",6,IF(M226="Significant",5,IF(M226="Moderate",3,2))))</f>
        <v>6</v>
      </c>
    </row>
    <row r="227" spans="1:27" ht="83.15" customHeight="1" x14ac:dyDescent="0.25">
      <c r="A227" s="79" t="s">
        <v>5115</v>
      </c>
      <c r="B227" s="54" t="s">
        <v>1969</v>
      </c>
      <c r="C227" s="54" t="s">
        <v>1970</v>
      </c>
      <c r="D227" s="55" t="s">
        <v>219</v>
      </c>
      <c r="E227" s="54" t="s">
        <v>2681</v>
      </c>
      <c r="F227" s="54" t="s">
        <v>2690</v>
      </c>
      <c r="G227" s="54" t="s">
        <v>5116</v>
      </c>
      <c r="H227" s="55" t="s">
        <v>5117</v>
      </c>
      <c r="I227" s="142"/>
      <c r="J227" s="56"/>
      <c r="K227" s="142" t="s">
        <v>2685</v>
      </c>
      <c r="L227" s="69"/>
      <c r="M227" s="149" t="s">
        <v>186</v>
      </c>
      <c r="N227" s="162" t="s">
        <v>2686</v>
      </c>
      <c r="O227" s="60" t="s">
        <v>2687</v>
      </c>
      <c r="P227" s="48"/>
      <c r="Q227" s="281" t="s">
        <v>5110</v>
      </c>
      <c r="R227" s="281" t="s">
        <v>5118</v>
      </c>
      <c r="S227" s="54" t="s">
        <v>2690</v>
      </c>
      <c r="T227" s="161" t="s">
        <v>5119</v>
      </c>
      <c r="U227" s="56" t="s">
        <v>5120</v>
      </c>
      <c r="V227" s="56" t="s">
        <v>5121</v>
      </c>
      <c r="W227" s="51" t="s">
        <v>5122</v>
      </c>
      <c r="X227" s="51" t="s">
        <v>234</v>
      </c>
      <c r="Y227" s="19"/>
      <c r="AA227" s="140">
        <f>IF(OR(J227="Fail",ISBLANK(J227)),INDEX('Issue Code Table'!C:C,MATCH(N:N,'Issue Code Table'!A:A,0)),IF(M227="Critical",6,IF(M227="Significant",5,IF(M227="Moderate",3,2))))</f>
        <v>6</v>
      </c>
    </row>
    <row r="228" spans="1:27" ht="83.15" customHeight="1" x14ac:dyDescent="0.25">
      <c r="A228" s="79" t="s">
        <v>5123</v>
      </c>
      <c r="B228" s="54" t="s">
        <v>278</v>
      </c>
      <c r="C228" s="54" t="s">
        <v>279</v>
      </c>
      <c r="D228" s="55" t="s">
        <v>219</v>
      </c>
      <c r="E228" s="54" t="s">
        <v>5124</v>
      </c>
      <c r="F228" s="54" t="s">
        <v>2727</v>
      </c>
      <c r="G228" s="54" t="s">
        <v>5125</v>
      </c>
      <c r="H228" s="55" t="s">
        <v>5126</v>
      </c>
      <c r="I228" s="142"/>
      <c r="J228" s="56"/>
      <c r="K228" s="142" t="s">
        <v>5127</v>
      </c>
      <c r="L228" s="69"/>
      <c r="M228" s="143" t="s">
        <v>284</v>
      </c>
      <c r="N228" s="143" t="s">
        <v>862</v>
      </c>
      <c r="O228" s="60" t="s">
        <v>863</v>
      </c>
      <c r="P228" s="48"/>
      <c r="Q228" s="281" t="s">
        <v>5128</v>
      </c>
      <c r="R228" s="281" t="s">
        <v>5129</v>
      </c>
      <c r="S228" s="54" t="s">
        <v>2727</v>
      </c>
      <c r="T228" s="161" t="s">
        <v>5130</v>
      </c>
      <c r="U228" s="56" t="s">
        <v>5131</v>
      </c>
      <c r="V228" s="56" t="s">
        <v>5132</v>
      </c>
      <c r="W228" s="51" t="s">
        <v>5133</v>
      </c>
      <c r="X228" s="51"/>
      <c r="Y228" s="19"/>
      <c r="AA228" s="140">
        <f>IF(OR(J228="Fail",ISBLANK(J228)),INDEX('Issue Code Table'!C:C,MATCH(N:N,'Issue Code Table'!A:A,0)),IF(M228="Critical",6,IF(M228="Significant",5,IF(M228="Moderate",3,2))))</f>
        <v>4</v>
      </c>
    </row>
    <row r="229" spans="1:27" ht="83.15" customHeight="1" x14ac:dyDescent="0.25">
      <c r="A229" s="79" t="s">
        <v>5134</v>
      </c>
      <c r="B229" s="54" t="s">
        <v>278</v>
      </c>
      <c r="C229" s="54" t="s">
        <v>279</v>
      </c>
      <c r="D229" s="55" t="s">
        <v>219</v>
      </c>
      <c r="E229" s="54" t="s">
        <v>5135</v>
      </c>
      <c r="F229" s="54" t="s">
        <v>2715</v>
      </c>
      <c r="G229" s="54" t="s">
        <v>5136</v>
      </c>
      <c r="H229" s="55" t="s">
        <v>5137</v>
      </c>
      <c r="I229" s="142"/>
      <c r="J229" s="56"/>
      <c r="K229" s="142" t="s">
        <v>5138</v>
      </c>
      <c r="L229" s="69"/>
      <c r="M229" s="143" t="s">
        <v>284</v>
      </c>
      <c r="N229" s="143" t="s">
        <v>862</v>
      </c>
      <c r="O229" s="60" t="s">
        <v>863</v>
      </c>
      <c r="P229" s="48"/>
      <c r="Q229" s="281" t="s">
        <v>5128</v>
      </c>
      <c r="R229" s="281" t="s">
        <v>5139</v>
      </c>
      <c r="S229" s="54" t="s">
        <v>2715</v>
      </c>
      <c r="T229" s="161" t="s">
        <v>5140</v>
      </c>
      <c r="U229" s="56" t="s">
        <v>3273</v>
      </c>
      <c r="V229" s="56" t="s">
        <v>5141</v>
      </c>
      <c r="W229" s="51" t="s">
        <v>5142</v>
      </c>
      <c r="X229" s="51"/>
      <c r="Y229" s="19"/>
      <c r="AA229" s="140">
        <f>IF(OR(J229="Fail",ISBLANK(J229)),INDEX('Issue Code Table'!C:C,MATCH(N:N,'Issue Code Table'!A:A,0)),IF(M229="Critical",6,IF(M229="Significant",5,IF(M229="Moderate",3,2))))</f>
        <v>4</v>
      </c>
    </row>
    <row r="230" spans="1:27" ht="83.15" customHeight="1" x14ac:dyDescent="0.25">
      <c r="A230" s="79" t="s">
        <v>5143</v>
      </c>
      <c r="B230" s="54" t="s">
        <v>855</v>
      </c>
      <c r="C230" s="54" t="s">
        <v>856</v>
      </c>
      <c r="D230" s="55" t="s">
        <v>219</v>
      </c>
      <c r="E230" s="54" t="s">
        <v>5144</v>
      </c>
      <c r="F230" s="54" t="s">
        <v>5145</v>
      </c>
      <c r="G230" s="54" t="s">
        <v>5146</v>
      </c>
      <c r="H230" s="55" t="s">
        <v>5147</v>
      </c>
      <c r="I230" s="142"/>
      <c r="J230" s="56"/>
      <c r="K230" s="142" t="s">
        <v>5148</v>
      </c>
      <c r="L230" s="69"/>
      <c r="M230" s="143" t="s">
        <v>284</v>
      </c>
      <c r="N230" s="143" t="s">
        <v>862</v>
      </c>
      <c r="O230" s="60" t="s">
        <v>863</v>
      </c>
      <c r="P230" s="48"/>
      <c r="Q230" s="281" t="s">
        <v>5149</v>
      </c>
      <c r="R230" s="281" t="s">
        <v>5150</v>
      </c>
      <c r="S230" s="54" t="s">
        <v>5145</v>
      </c>
      <c r="T230" s="161" t="s">
        <v>5151</v>
      </c>
      <c r="U230" s="56" t="s">
        <v>5152</v>
      </c>
      <c r="V230" s="56" t="s">
        <v>5153</v>
      </c>
      <c r="W230" s="51" t="s">
        <v>5154</v>
      </c>
      <c r="X230" s="51"/>
      <c r="Y230" s="19"/>
      <c r="AA230" s="140">
        <f>IF(OR(J230="Fail",ISBLANK(J230)),INDEX('Issue Code Table'!C:C,MATCH(N:N,'Issue Code Table'!A:A,0)),IF(M230="Critical",6,IF(M230="Significant",5,IF(M230="Moderate",3,2))))</f>
        <v>4</v>
      </c>
    </row>
    <row r="231" spans="1:27" ht="83.15" customHeight="1" x14ac:dyDescent="0.25">
      <c r="A231" s="79" t="s">
        <v>5155</v>
      </c>
      <c r="B231" s="54" t="s">
        <v>278</v>
      </c>
      <c r="C231" s="54" t="s">
        <v>279</v>
      </c>
      <c r="D231" s="55" t="s">
        <v>219</v>
      </c>
      <c r="E231" s="54" t="s">
        <v>5156</v>
      </c>
      <c r="F231" s="54" t="s">
        <v>2810</v>
      </c>
      <c r="G231" s="54" t="s">
        <v>5157</v>
      </c>
      <c r="H231" s="55" t="s">
        <v>5158</v>
      </c>
      <c r="I231" s="168"/>
      <c r="J231" s="59"/>
      <c r="K231" s="56" t="s">
        <v>5159</v>
      </c>
      <c r="L231" s="69"/>
      <c r="M231" s="57" t="s">
        <v>186</v>
      </c>
      <c r="N231" s="151" t="s">
        <v>2806</v>
      </c>
      <c r="O231" s="170" t="s">
        <v>2807</v>
      </c>
      <c r="P231" s="48"/>
      <c r="Q231" s="281" t="s">
        <v>5160</v>
      </c>
      <c r="R231" s="281" t="s">
        <v>5161</v>
      </c>
      <c r="S231" s="54" t="s">
        <v>2810</v>
      </c>
      <c r="T231" s="161" t="s">
        <v>5162</v>
      </c>
      <c r="U231" s="56" t="s">
        <v>5163</v>
      </c>
      <c r="V231" s="56" t="s">
        <v>5164</v>
      </c>
      <c r="W231" s="51" t="s">
        <v>5165</v>
      </c>
      <c r="X231" s="51" t="s">
        <v>234</v>
      </c>
      <c r="Y231" s="19"/>
      <c r="AA231" s="140">
        <f>IF(OR(J231="Fail",ISBLANK(J231)),INDEX('Issue Code Table'!C:C,MATCH(N:N,'Issue Code Table'!A:A,0)),IF(M231="Critical",6,IF(M231="Significant",5,IF(M231="Moderate",3,2))))</f>
        <v>6</v>
      </c>
    </row>
    <row r="232" spans="1:27" ht="83.15" customHeight="1" x14ac:dyDescent="0.25">
      <c r="A232" s="79" t="s">
        <v>5166</v>
      </c>
      <c r="B232" s="54" t="s">
        <v>278</v>
      </c>
      <c r="C232" s="54" t="s">
        <v>279</v>
      </c>
      <c r="D232" s="55" t="s">
        <v>219</v>
      </c>
      <c r="E232" s="54" t="s">
        <v>5167</v>
      </c>
      <c r="F232" s="54" t="s">
        <v>5168</v>
      </c>
      <c r="G232" s="54" t="s">
        <v>5169</v>
      </c>
      <c r="H232" s="55" t="s">
        <v>5170</v>
      </c>
      <c r="I232" s="168"/>
      <c r="J232" s="59"/>
      <c r="K232" s="56" t="s">
        <v>5171</v>
      </c>
      <c r="L232" s="69"/>
      <c r="M232" s="57" t="s">
        <v>186</v>
      </c>
      <c r="N232" s="151" t="s">
        <v>2806</v>
      </c>
      <c r="O232" s="170" t="s">
        <v>2807</v>
      </c>
      <c r="P232" s="48"/>
      <c r="Q232" s="281" t="s">
        <v>5160</v>
      </c>
      <c r="R232" s="281" t="s">
        <v>5172</v>
      </c>
      <c r="S232" s="54" t="s">
        <v>5168</v>
      </c>
      <c r="T232" s="161" t="s">
        <v>5173</v>
      </c>
      <c r="U232" s="56" t="s">
        <v>5174</v>
      </c>
      <c r="V232" s="56" t="s">
        <v>5175</v>
      </c>
      <c r="W232" s="51" t="s">
        <v>5176</v>
      </c>
      <c r="X232" s="51" t="s">
        <v>234</v>
      </c>
      <c r="Y232" s="19"/>
      <c r="AA232" s="140">
        <f>IF(OR(J232="Fail",ISBLANK(J232)),INDEX('Issue Code Table'!C:C,MATCH(N:N,'Issue Code Table'!A:A,0)),IF(M232="Critical",6,IF(M232="Significant",5,IF(M232="Moderate",3,2))))</f>
        <v>6</v>
      </c>
    </row>
    <row r="233" spans="1:27" ht="83.15" customHeight="1" x14ac:dyDescent="0.25">
      <c r="A233" s="79" t="s">
        <v>5177</v>
      </c>
      <c r="B233" s="54" t="s">
        <v>278</v>
      </c>
      <c r="C233" s="54" t="s">
        <v>279</v>
      </c>
      <c r="D233" s="55" t="s">
        <v>219</v>
      </c>
      <c r="E233" s="54" t="s">
        <v>5178</v>
      </c>
      <c r="F233" s="54" t="s">
        <v>2810</v>
      </c>
      <c r="G233" s="54" t="s">
        <v>5179</v>
      </c>
      <c r="H233" s="55" t="s">
        <v>5180</v>
      </c>
      <c r="I233" s="142"/>
      <c r="J233" s="56"/>
      <c r="K233" s="56" t="s">
        <v>5181</v>
      </c>
      <c r="L233" s="69"/>
      <c r="M233" s="149" t="s">
        <v>186</v>
      </c>
      <c r="N233" s="143" t="s">
        <v>2806</v>
      </c>
      <c r="O233" s="60" t="s">
        <v>2807</v>
      </c>
      <c r="P233" s="48"/>
      <c r="Q233" s="281" t="s">
        <v>5160</v>
      </c>
      <c r="R233" s="281" t="s">
        <v>5182</v>
      </c>
      <c r="S233" s="54" t="s">
        <v>2810</v>
      </c>
      <c r="T233" s="161" t="s">
        <v>5183</v>
      </c>
      <c r="U233" s="56" t="s">
        <v>5184</v>
      </c>
      <c r="V233" s="56" t="s">
        <v>5185</v>
      </c>
      <c r="W233" s="51" t="s">
        <v>5186</v>
      </c>
      <c r="X233" s="51" t="s">
        <v>234</v>
      </c>
      <c r="Y233" s="19"/>
      <c r="AA233" s="140">
        <f>IF(OR(J233="Fail",ISBLANK(J233)),INDEX('Issue Code Table'!C:C,MATCH(N:N,'Issue Code Table'!A:A,0)),IF(M233="Critical",6,IF(M233="Significant",5,IF(M233="Moderate",3,2))))</f>
        <v>6</v>
      </c>
    </row>
    <row r="234" spans="1:27" ht="83.15" customHeight="1" x14ac:dyDescent="0.25">
      <c r="A234" s="79" t="s">
        <v>5187</v>
      </c>
      <c r="B234" s="54" t="s">
        <v>855</v>
      </c>
      <c r="C234" s="54" t="s">
        <v>856</v>
      </c>
      <c r="D234" s="55" t="s">
        <v>219</v>
      </c>
      <c r="E234" s="54" t="s">
        <v>5188</v>
      </c>
      <c r="F234" s="54" t="s">
        <v>5189</v>
      </c>
      <c r="G234" s="54" t="s">
        <v>5190</v>
      </c>
      <c r="H234" s="55" t="s">
        <v>5191</v>
      </c>
      <c r="I234" s="168"/>
      <c r="J234" s="59"/>
      <c r="K234" s="56" t="s">
        <v>5192</v>
      </c>
      <c r="L234" s="69"/>
      <c r="M234" s="57" t="s">
        <v>186</v>
      </c>
      <c r="N234" s="151" t="s">
        <v>925</v>
      </c>
      <c r="O234" s="170" t="s">
        <v>5193</v>
      </c>
      <c r="P234" s="48"/>
      <c r="Q234" s="281" t="s">
        <v>5194</v>
      </c>
      <c r="R234" s="281" t="s">
        <v>5195</v>
      </c>
      <c r="S234" s="54" t="s">
        <v>5189</v>
      </c>
      <c r="T234" s="161" t="s">
        <v>5196</v>
      </c>
      <c r="U234" s="56" t="s">
        <v>5197</v>
      </c>
      <c r="V234" s="56" t="s">
        <v>5198</v>
      </c>
      <c r="W234" s="51" t="s">
        <v>5199</v>
      </c>
      <c r="X234" s="51" t="s">
        <v>234</v>
      </c>
      <c r="Y234" s="19"/>
      <c r="AA234" s="140">
        <f>IF(OR(J234="Fail",ISBLANK(J234)),INDEX('Issue Code Table'!C:C,MATCH(N:N,'Issue Code Table'!A:A,0)),IF(M234="Critical",6,IF(M234="Significant",5,IF(M234="Moderate",3,2))))</f>
        <v>5</v>
      </c>
    </row>
    <row r="235" spans="1:27" ht="83.15" customHeight="1" x14ac:dyDescent="0.25">
      <c r="A235" s="79" t="s">
        <v>5200</v>
      </c>
      <c r="B235" s="54" t="s">
        <v>1074</v>
      </c>
      <c r="C235" s="54" t="s">
        <v>1075</v>
      </c>
      <c r="D235" s="55" t="s">
        <v>219</v>
      </c>
      <c r="E235" s="54" t="s">
        <v>2816</v>
      </c>
      <c r="F235" s="54" t="s">
        <v>2823</v>
      </c>
      <c r="G235" s="54" t="s">
        <v>5201</v>
      </c>
      <c r="H235" s="55" t="s">
        <v>5202</v>
      </c>
      <c r="I235" s="142"/>
      <c r="J235" s="56"/>
      <c r="K235" s="142" t="s">
        <v>2820</v>
      </c>
      <c r="L235" s="69"/>
      <c r="M235" s="143" t="s">
        <v>186</v>
      </c>
      <c r="N235" s="143" t="s">
        <v>925</v>
      </c>
      <c r="O235" s="60" t="s">
        <v>926</v>
      </c>
      <c r="P235" s="48"/>
      <c r="Q235" s="281" t="s">
        <v>5194</v>
      </c>
      <c r="R235" s="281" t="s">
        <v>5203</v>
      </c>
      <c r="S235" s="54" t="s">
        <v>2823</v>
      </c>
      <c r="T235" s="161" t="s">
        <v>5204</v>
      </c>
      <c r="U235" s="56" t="s">
        <v>3273</v>
      </c>
      <c r="V235" s="56" t="s">
        <v>5205</v>
      </c>
      <c r="W235" s="51" t="s">
        <v>5206</v>
      </c>
      <c r="X235" s="51" t="s">
        <v>234</v>
      </c>
      <c r="Y235" s="19"/>
      <c r="AA235" s="140">
        <f>IF(OR(J235="Fail",ISBLANK(J235)),INDEX('Issue Code Table'!C:C,MATCH(N:N,'Issue Code Table'!A:A,0)),IF(M235="Critical",6,IF(M235="Significant",5,IF(M235="Moderate",3,2))))</f>
        <v>5</v>
      </c>
    </row>
    <row r="236" spans="1:27" ht="83.15" customHeight="1" x14ac:dyDescent="0.25">
      <c r="A236" s="79" t="s">
        <v>5207</v>
      </c>
      <c r="B236" s="54" t="s">
        <v>278</v>
      </c>
      <c r="C236" s="54" t="s">
        <v>279</v>
      </c>
      <c r="D236" s="55" t="s">
        <v>219</v>
      </c>
      <c r="E236" s="54" t="s">
        <v>5208</v>
      </c>
      <c r="F236" s="54" t="s">
        <v>5209</v>
      </c>
      <c r="G236" s="54" t="s">
        <v>5210</v>
      </c>
      <c r="H236" s="55" t="s">
        <v>5211</v>
      </c>
      <c r="I236" s="63"/>
      <c r="J236" s="63"/>
      <c r="K236" s="64" t="s">
        <v>5212</v>
      </c>
      <c r="L236" s="70"/>
      <c r="M236" s="66" t="s">
        <v>186</v>
      </c>
      <c r="N236" s="66" t="s">
        <v>925</v>
      </c>
      <c r="O236" s="66" t="s">
        <v>926</v>
      </c>
      <c r="P236" s="48"/>
      <c r="Q236" s="281" t="s">
        <v>5213</v>
      </c>
      <c r="R236" s="281" t="s">
        <v>5214</v>
      </c>
      <c r="S236" s="54" t="s">
        <v>5209</v>
      </c>
      <c r="T236" s="161" t="s">
        <v>5215</v>
      </c>
      <c r="U236" s="56"/>
      <c r="V236" s="56"/>
      <c r="W236" s="51" t="s">
        <v>5216</v>
      </c>
      <c r="X236" s="51" t="s">
        <v>234</v>
      </c>
      <c r="Y236" s="19"/>
      <c r="AA236" s="140">
        <f>IF(OR(J236="Fail",ISBLANK(J236)),INDEX('Issue Code Table'!C:C,MATCH(N:N,'Issue Code Table'!A:A,0)),IF(M236="Critical",6,IF(M236="Significant",5,IF(M236="Moderate",3,2))))</f>
        <v>5</v>
      </c>
    </row>
    <row r="237" spans="1:27" ht="83.15" customHeight="1" x14ac:dyDescent="0.25">
      <c r="A237" s="79" t="s">
        <v>5217</v>
      </c>
      <c r="B237" s="54" t="s">
        <v>278</v>
      </c>
      <c r="C237" s="54" t="s">
        <v>279</v>
      </c>
      <c r="D237" s="55" t="s">
        <v>219</v>
      </c>
      <c r="E237" s="54" t="s">
        <v>5218</v>
      </c>
      <c r="F237" s="54" t="s">
        <v>5219</v>
      </c>
      <c r="G237" s="54" t="s">
        <v>5220</v>
      </c>
      <c r="H237" s="55" t="s">
        <v>5221</v>
      </c>
      <c r="I237" s="63"/>
      <c r="J237" s="63"/>
      <c r="K237" s="63" t="s">
        <v>5222</v>
      </c>
      <c r="L237" s="70"/>
      <c r="M237" s="66" t="s">
        <v>186</v>
      </c>
      <c r="N237" s="66" t="s">
        <v>925</v>
      </c>
      <c r="O237" s="66" t="s">
        <v>926</v>
      </c>
      <c r="P237" s="48"/>
      <c r="Q237" s="281" t="s">
        <v>5213</v>
      </c>
      <c r="R237" s="281" t="s">
        <v>5223</v>
      </c>
      <c r="S237" s="54" t="s">
        <v>5219</v>
      </c>
      <c r="T237" s="161" t="s">
        <v>5224</v>
      </c>
      <c r="U237" s="56" t="s">
        <v>5225</v>
      </c>
      <c r="V237" s="56" t="s">
        <v>5226</v>
      </c>
      <c r="W237" s="51" t="s">
        <v>5227</v>
      </c>
      <c r="X237" s="51" t="s">
        <v>234</v>
      </c>
      <c r="Y237" s="19"/>
      <c r="AA237" s="140">
        <f>IF(OR(J237="Fail",ISBLANK(J237)),INDEX('Issue Code Table'!C:C,MATCH(N:N,'Issue Code Table'!A:A,0)),IF(M237="Critical",6,IF(M237="Significant",5,IF(M237="Moderate",3,2))))</f>
        <v>5</v>
      </c>
    </row>
    <row r="238" spans="1:27" ht="83.15" customHeight="1" x14ac:dyDescent="0.25">
      <c r="A238" s="79" t="s">
        <v>5228</v>
      </c>
      <c r="B238" s="54" t="s">
        <v>278</v>
      </c>
      <c r="C238" s="54" t="s">
        <v>279</v>
      </c>
      <c r="D238" s="55" t="s">
        <v>219</v>
      </c>
      <c r="E238" s="54" t="s">
        <v>5229</v>
      </c>
      <c r="F238" s="54" t="s">
        <v>5230</v>
      </c>
      <c r="G238" s="54" t="s">
        <v>5231</v>
      </c>
      <c r="H238" s="55" t="s">
        <v>5221</v>
      </c>
      <c r="I238" s="63"/>
      <c r="J238" s="63"/>
      <c r="K238" s="63" t="s">
        <v>5222</v>
      </c>
      <c r="L238" s="70"/>
      <c r="M238" s="66" t="s">
        <v>186</v>
      </c>
      <c r="N238" s="66" t="s">
        <v>925</v>
      </c>
      <c r="O238" s="66" t="s">
        <v>926</v>
      </c>
      <c r="P238" s="48"/>
      <c r="Q238" s="281" t="s">
        <v>5213</v>
      </c>
      <c r="R238" s="281" t="s">
        <v>5232</v>
      </c>
      <c r="S238" s="54" t="s">
        <v>5230</v>
      </c>
      <c r="T238" s="161" t="s">
        <v>5233</v>
      </c>
      <c r="U238" s="56" t="s">
        <v>5234</v>
      </c>
      <c r="V238" s="56" t="s">
        <v>5235</v>
      </c>
      <c r="W238" s="51" t="s">
        <v>5236</v>
      </c>
      <c r="X238" s="51" t="s">
        <v>234</v>
      </c>
      <c r="Y238" s="19"/>
      <c r="AA238" s="140">
        <f>IF(OR(J238="Fail",ISBLANK(J238)),INDEX('Issue Code Table'!C:C,MATCH(N:N,'Issue Code Table'!A:A,0)),IF(M238="Critical",6,IF(M238="Significant",5,IF(M238="Moderate",3,2))))</f>
        <v>5</v>
      </c>
    </row>
    <row r="239" spans="1:27" ht="83.15" customHeight="1" x14ac:dyDescent="0.25">
      <c r="A239" s="79" t="s">
        <v>5237</v>
      </c>
      <c r="B239" s="54" t="s">
        <v>278</v>
      </c>
      <c r="C239" s="54" t="s">
        <v>279</v>
      </c>
      <c r="D239" s="55" t="s">
        <v>219</v>
      </c>
      <c r="E239" s="54" t="s">
        <v>5238</v>
      </c>
      <c r="F239" s="54" t="s">
        <v>5239</v>
      </c>
      <c r="G239" s="54" t="s">
        <v>5240</v>
      </c>
      <c r="H239" s="55" t="s">
        <v>5241</v>
      </c>
      <c r="I239" s="63"/>
      <c r="J239" s="63"/>
      <c r="K239" s="63" t="s">
        <v>5242</v>
      </c>
      <c r="L239" s="70"/>
      <c r="M239" s="66" t="s">
        <v>186</v>
      </c>
      <c r="N239" s="66" t="s">
        <v>925</v>
      </c>
      <c r="O239" s="66" t="s">
        <v>926</v>
      </c>
      <c r="P239" s="48"/>
      <c r="Q239" s="281" t="s">
        <v>5213</v>
      </c>
      <c r="R239" s="281" t="s">
        <v>5243</v>
      </c>
      <c r="S239" s="54" t="s">
        <v>5239</v>
      </c>
      <c r="T239" s="161" t="s">
        <v>5244</v>
      </c>
      <c r="U239" s="56" t="s">
        <v>5245</v>
      </c>
      <c r="V239" s="56" t="s">
        <v>5246</v>
      </c>
      <c r="W239" s="51" t="s">
        <v>5247</v>
      </c>
      <c r="X239" s="51" t="s">
        <v>234</v>
      </c>
      <c r="Y239" s="19"/>
      <c r="AA239" s="140">
        <f>IF(OR(J239="Fail",ISBLANK(J239)),INDEX('Issue Code Table'!C:C,MATCH(N:N,'Issue Code Table'!A:A,0)),IF(M239="Critical",6,IF(M239="Significant",5,IF(M239="Moderate",3,2))))</f>
        <v>5</v>
      </c>
    </row>
    <row r="240" spans="1:27" ht="83.15" customHeight="1" x14ac:dyDescent="0.25">
      <c r="A240" s="79" t="s">
        <v>5248</v>
      </c>
      <c r="B240" s="54" t="s">
        <v>278</v>
      </c>
      <c r="C240" s="54" t="s">
        <v>279</v>
      </c>
      <c r="D240" s="55" t="s">
        <v>219</v>
      </c>
      <c r="E240" s="54" t="s">
        <v>5249</v>
      </c>
      <c r="F240" s="54" t="s">
        <v>5250</v>
      </c>
      <c r="G240" s="54" t="s">
        <v>5251</v>
      </c>
      <c r="H240" s="55" t="s">
        <v>5252</v>
      </c>
      <c r="I240" s="63"/>
      <c r="J240" s="63"/>
      <c r="K240" s="63" t="s">
        <v>5253</v>
      </c>
      <c r="L240" s="70"/>
      <c r="M240" s="66" t="s">
        <v>186</v>
      </c>
      <c r="N240" s="66" t="s">
        <v>925</v>
      </c>
      <c r="O240" s="66" t="s">
        <v>926</v>
      </c>
      <c r="P240" s="48"/>
      <c r="Q240" s="281" t="s">
        <v>5213</v>
      </c>
      <c r="R240" s="281" t="s">
        <v>5254</v>
      </c>
      <c r="S240" s="54" t="s">
        <v>5250</v>
      </c>
      <c r="T240" s="161" t="s">
        <v>5255</v>
      </c>
      <c r="U240" s="56" t="s">
        <v>5256</v>
      </c>
      <c r="V240" s="56" t="s">
        <v>5257</v>
      </c>
      <c r="W240" s="51" t="s">
        <v>5258</v>
      </c>
      <c r="X240" s="51" t="s">
        <v>234</v>
      </c>
      <c r="Y240" s="19"/>
      <c r="AA240" s="140">
        <f>IF(OR(J240="Fail",ISBLANK(J240)),INDEX('Issue Code Table'!C:C,MATCH(N:N,'Issue Code Table'!A:A,0)),IF(M240="Critical",6,IF(M240="Significant",5,IF(M240="Moderate",3,2))))</f>
        <v>5</v>
      </c>
    </row>
    <row r="241" spans="1:27" ht="83.15" customHeight="1" x14ac:dyDescent="0.25">
      <c r="A241" s="79" t="s">
        <v>5259</v>
      </c>
      <c r="B241" s="54" t="s">
        <v>278</v>
      </c>
      <c r="C241" s="54" t="s">
        <v>279</v>
      </c>
      <c r="D241" s="55" t="s">
        <v>219</v>
      </c>
      <c r="E241" s="54" t="s">
        <v>5260</v>
      </c>
      <c r="F241" s="54" t="s">
        <v>5261</v>
      </c>
      <c r="G241" s="54" t="s">
        <v>5262</v>
      </c>
      <c r="H241" s="55" t="s">
        <v>5263</v>
      </c>
      <c r="I241" s="63"/>
      <c r="J241" s="63"/>
      <c r="K241" s="63" t="s">
        <v>5264</v>
      </c>
      <c r="L241" s="70"/>
      <c r="M241" s="66" t="s">
        <v>186</v>
      </c>
      <c r="N241" s="66" t="s">
        <v>925</v>
      </c>
      <c r="O241" s="66" t="s">
        <v>926</v>
      </c>
      <c r="P241" s="48"/>
      <c r="Q241" s="281" t="s">
        <v>5213</v>
      </c>
      <c r="R241" s="281" t="s">
        <v>5265</v>
      </c>
      <c r="S241" s="54" t="s">
        <v>5261</v>
      </c>
      <c r="T241" s="161" t="s">
        <v>5266</v>
      </c>
      <c r="U241" s="56" t="s">
        <v>5267</v>
      </c>
      <c r="V241" s="56" t="s">
        <v>5268</v>
      </c>
      <c r="W241" s="51" t="s">
        <v>5269</v>
      </c>
      <c r="X241" s="51" t="s">
        <v>234</v>
      </c>
      <c r="Y241" s="19"/>
      <c r="AA241" s="140">
        <f>IF(OR(J241="Fail",ISBLANK(J241)),INDEX('Issue Code Table'!C:C,MATCH(N:N,'Issue Code Table'!A:A,0)),IF(M241="Critical",6,IF(M241="Significant",5,IF(M241="Moderate",3,2))))</f>
        <v>5</v>
      </c>
    </row>
    <row r="242" spans="1:27" ht="83.15" customHeight="1" x14ac:dyDescent="0.25">
      <c r="A242" s="79" t="s">
        <v>5270</v>
      </c>
      <c r="B242" s="54" t="s">
        <v>278</v>
      </c>
      <c r="C242" s="54" t="s">
        <v>279</v>
      </c>
      <c r="D242" s="55" t="s">
        <v>219</v>
      </c>
      <c r="E242" s="54" t="s">
        <v>5271</v>
      </c>
      <c r="F242" s="54" t="s">
        <v>5272</v>
      </c>
      <c r="G242" s="54" t="s">
        <v>5273</v>
      </c>
      <c r="H242" s="55" t="s">
        <v>5274</v>
      </c>
      <c r="I242" s="63"/>
      <c r="J242" s="63"/>
      <c r="K242" s="63" t="s">
        <v>5275</v>
      </c>
      <c r="L242" s="70"/>
      <c r="M242" s="66" t="s">
        <v>186</v>
      </c>
      <c r="N242" s="66" t="s">
        <v>925</v>
      </c>
      <c r="O242" s="66" t="s">
        <v>926</v>
      </c>
      <c r="P242" s="48"/>
      <c r="Q242" s="281" t="s">
        <v>5213</v>
      </c>
      <c r="R242" s="281" t="s">
        <v>5276</v>
      </c>
      <c r="S242" s="54" t="s">
        <v>5272</v>
      </c>
      <c r="T242" s="161" t="s">
        <v>5277</v>
      </c>
      <c r="U242" s="56" t="s">
        <v>5278</v>
      </c>
      <c r="V242" s="56" t="s">
        <v>5279</v>
      </c>
      <c r="W242" s="51" t="s">
        <v>5280</v>
      </c>
      <c r="X242" s="51" t="s">
        <v>234</v>
      </c>
      <c r="Y242" s="19"/>
      <c r="AA242" s="140">
        <f>IF(OR(J242="Fail",ISBLANK(J242)),INDEX('Issue Code Table'!C:C,MATCH(N:N,'Issue Code Table'!A:A,0)),IF(M242="Critical",6,IF(M242="Significant",5,IF(M242="Moderate",3,2))))</f>
        <v>5</v>
      </c>
    </row>
    <row r="243" spans="1:27" ht="83.15" customHeight="1" x14ac:dyDescent="0.25">
      <c r="A243" s="79" t="s">
        <v>5281</v>
      </c>
      <c r="B243" s="54" t="s">
        <v>262</v>
      </c>
      <c r="C243" s="54" t="s">
        <v>263</v>
      </c>
      <c r="D243" s="55" t="s">
        <v>219</v>
      </c>
      <c r="E243" s="54" t="s">
        <v>5282</v>
      </c>
      <c r="F243" s="54" t="s">
        <v>5283</v>
      </c>
      <c r="G243" s="54" t="s">
        <v>5284</v>
      </c>
      <c r="H243" s="55" t="s">
        <v>4761</v>
      </c>
      <c r="I243" s="61"/>
      <c r="J243" s="164"/>
      <c r="K243" s="164" t="s">
        <v>4762</v>
      </c>
      <c r="L243" s="70"/>
      <c r="M243" s="166" t="s">
        <v>284</v>
      </c>
      <c r="N243" s="166" t="s">
        <v>1277</v>
      </c>
      <c r="O243" s="167" t="s">
        <v>1278</v>
      </c>
      <c r="P243" s="48"/>
      <c r="Q243" s="281" t="s">
        <v>5213</v>
      </c>
      <c r="R243" s="281" t="s">
        <v>5285</v>
      </c>
      <c r="S243" s="54" t="s">
        <v>5283</v>
      </c>
      <c r="T243" s="161" t="s">
        <v>5286</v>
      </c>
      <c r="U243" s="56" t="s">
        <v>5287</v>
      </c>
      <c r="V243" s="56" t="s">
        <v>5288</v>
      </c>
      <c r="W243" s="51" t="s">
        <v>5289</v>
      </c>
      <c r="X243" s="51"/>
      <c r="Y243" s="19"/>
      <c r="AA243" s="140">
        <f>IF(OR(J243="Fail",ISBLANK(J243)),INDEX('Issue Code Table'!C:C,MATCH(N:N,'Issue Code Table'!A:A,0)),IF(M243="Critical",6,IF(M243="Significant",5,IF(M243="Moderate",3,2))))</f>
        <v>5</v>
      </c>
    </row>
    <row r="244" spans="1:27" ht="83.15" customHeight="1" x14ac:dyDescent="0.25">
      <c r="A244" s="79" t="s">
        <v>5290</v>
      </c>
      <c r="B244" s="54" t="s">
        <v>278</v>
      </c>
      <c r="C244" s="54" t="s">
        <v>279</v>
      </c>
      <c r="D244" s="55" t="s">
        <v>219</v>
      </c>
      <c r="E244" s="54" t="s">
        <v>2870</v>
      </c>
      <c r="F244" s="54" t="s">
        <v>5291</v>
      </c>
      <c r="G244" s="54" t="s">
        <v>5292</v>
      </c>
      <c r="H244" s="55" t="s">
        <v>5293</v>
      </c>
      <c r="I244" s="142"/>
      <c r="J244" s="56"/>
      <c r="K244" s="142" t="s">
        <v>2874</v>
      </c>
      <c r="L244" s="69"/>
      <c r="M244" s="149" t="s">
        <v>284</v>
      </c>
      <c r="N244" s="143" t="s">
        <v>939</v>
      </c>
      <c r="O244" s="60" t="s">
        <v>940</v>
      </c>
      <c r="P244" s="48"/>
      <c r="Q244" s="281" t="s">
        <v>5294</v>
      </c>
      <c r="R244" s="281" t="s">
        <v>5295</v>
      </c>
      <c r="S244" s="54" t="s">
        <v>5291</v>
      </c>
      <c r="T244" s="161" t="s">
        <v>5296</v>
      </c>
      <c r="U244" s="56" t="s">
        <v>3273</v>
      </c>
      <c r="V244" s="56" t="s">
        <v>5297</v>
      </c>
      <c r="W244" s="51" t="s">
        <v>5298</v>
      </c>
      <c r="X244" s="51"/>
      <c r="Y244" s="19"/>
      <c r="AA244" s="140">
        <f>IF(OR(J244="Fail",ISBLANK(J244)),INDEX('Issue Code Table'!C:C,MATCH(N:N,'Issue Code Table'!A:A,0)),IF(M244="Critical",6,IF(M244="Significant",5,IF(M244="Moderate",3,2))))</f>
        <v>4</v>
      </c>
    </row>
    <row r="245" spans="1:27" ht="83.15" customHeight="1" x14ac:dyDescent="0.25">
      <c r="A245" s="79" t="s">
        <v>5299</v>
      </c>
      <c r="B245" s="54" t="s">
        <v>347</v>
      </c>
      <c r="C245" s="54" t="s">
        <v>348</v>
      </c>
      <c r="D245" s="55" t="s">
        <v>219</v>
      </c>
      <c r="E245" s="54" t="s">
        <v>5300</v>
      </c>
      <c r="F245" s="54" t="s">
        <v>4270</v>
      </c>
      <c r="G245" s="54" t="s">
        <v>5301</v>
      </c>
      <c r="H245" s="55" t="s">
        <v>5302</v>
      </c>
      <c r="I245" s="142"/>
      <c r="J245" s="56"/>
      <c r="K245" s="142" t="s">
        <v>5303</v>
      </c>
      <c r="L245" s="69"/>
      <c r="M245" s="143" t="s">
        <v>241</v>
      </c>
      <c r="N245" s="143" t="s">
        <v>1304</v>
      </c>
      <c r="O245" s="60" t="s">
        <v>1305</v>
      </c>
      <c r="P245" s="48"/>
      <c r="Q245" s="281" t="s">
        <v>5294</v>
      </c>
      <c r="R245" s="281" t="s">
        <v>5304</v>
      </c>
      <c r="S245" s="54" t="s">
        <v>4270</v>
      </c>
      <c r="T245" s="161" t="s">
        <v>5305</v>
      </c>
      <c r="U245" s="56" t="s">
        <v>5306</v>
      </c>
      <c r="V245" s="56" t="s">
        <v>5307</v>
      </c>
      <c r="W245" s="51" t="s">
        <v>5308</v>
      </c>
      <c r="X245" s="51"/>
      <c r="Y245" s="19"/>
      <c r="AA245" s="140">
        <f>IF(OR(J245="Fail",ISBLANK(J245)),INDEX('Issue Code Table'!C:C,MATCH(N:N,'Issue Code Table'!A:A,0)),IF(M245="Critical",6,IF(M245="Significant",5,IF(M245="Moderate",3,2))))</f>
        <v>2</v>
      </c>
    </row>
    <row r="246" spans="1:27" ht="83.15" customHeight="1" x14ac:dyDescent="0.25">
      <c r="A246" s="79" t="s">
        <v>5309</v>
      </c>
      <c r="B246" s="54" t="s">
        <v>179</v>
      </c>
      <c r="C246" s="54" t="s">
        <v>180</v>
      </c>
      <c r="D246" s="55" t="s">
        <v>219</v>
      </c>
      <c r="E246" s="54" t="s">
        <v>2852</v>
      </c>
      <c r="F246" s="54" t="s">
        <v>5291</v>
      </c>
      <c r="G246" s="54" t="s">
        <v>5310</v>
      </c>
      <c r="H246" s="55" t="s">
        <v>5311</v>
      </c>
      <c r="I246" s="142"/>
      <c r="J246" s="56"/>
      <c r="K246" s="142" t="s">
        <v>2855</v>
      </c>
      <c r="L246" s="69"/>
      <c r="M246" s="149" t="s">
        <v>284</v>
      </c>
      <c r="N246" s="143" t="s">
        <v>939</v>
      </c>
      <c r="O246" s="60" t="s">
        <v>940</v>
      </c>
      <c r="P246" s="48"/>
      <c r="Q246" s="281" t="s">
        <v>5312</v>
      </c>
      <c r="R246" s="281" t="s">
        <v>5313</v>
      </c>
      <c r="S246" s="54" t="s">
        <v>5291</v>
      </c>
      <c r="T246" s="161" t="s">
        <v>5314</v>
      </c>
      <c r="U246" s="56" t="s">
        <v>3273</v>
      </c>
      <c r="V246" s="56" t="s">
        <v>5315</v>
      </c>
      <c r="W246" s="51" t="s">
        <v>5316</v>
      </c>
      <c r="X246" s="51"/>
      <c r="Y246" s="19"/>
      <c r="AA246" s="140">
        <f>IF(OR(J246="Fail",ISBLANK(J246)),INDEX('Issue Code Table'!C:C,MATCH(N:N,'Issue Code Table'!A:A,0)),IF(M246="Critical",6,IF(M246="Significant",5,IF(M246="Moderate",3,2))))</f>
        <v>4</v>
      </c>
    </row>
    <row r="247" spans="1:27" ht="83.15" customHeight="1" x14ac:dyDescent="0.25">
      <c r="A247" s="79" t="s">
        <v>5317</v>
      </c>
      <c r="B247" s="54" t="s">
        <v>347</v>
      </c>
      <c r="C247" s="54" t="s">
        <v>348</v>
      </c>
      <c r="D247" s="55" t="s">
        <v>219</v>
      </c>
      <c r="E247" s="54" t="s">
        <v>5318</v>
      </c>
      <c r="F247" s="54" t="s">
        <v>4270</v>
      </c>
      <c r="G247" s="54" t="s">
        <v>5319</v>
      </c>
      <c r="H247" s="55" t="s">
        <v>5320</v>
      </c>
      <c r="I247" s="142"/>
      <c r="J247" s="56"/>
      <c r="K247" s="142" t="s">
        <v>5321</v>
      </c>
      <c r="L247" s="69"/>
      <c r="M247" s="143" t="s">
        <v>241</v>
      </c>
      <c r="N247" s="143" t="s">
        <v>1304</v>
      </c>
      <c r="O247" s="60" t="s">
        <v>1305</v>
      </c>
      <c r="P247" s="48"/>
      <c r="Q247" s="281" t="s">
        <v>5312</v>
      </c>
      <c r="R247" s="281" t="s">
        <v>5322</v>
      </c>
      <c r="S247" s="54" t="s">
        <v>4270</v>
      </c>
      <c r="T247" s="161" t="s">
        <v>5323</v>
      </c>
      <c r="U247" s="56" t="s">
        <v>5306</v>
      </c>
      <c r="V247" s="56" t="s">
        <v>5324</v>
      </c>
      <c r="W247" s="51" t="s">
        <v>5325</v>
      </c>
      <c r="X247" s="51"/>
      <c r="Y247" s="19"/>
      <c r="AA247" s="140">
        <f>IF(OR(J247="Fail",ISBLANK(J247)),INDEX('Issue Code Table'!C:C,MATCH(N:N,'Issue Code Table'!A:A,0)),IF(M247="Critical",6,IF(M247="Significant",5,IF(M247="Moderate",3,2))))</f>
        <v>2</v>
      </c>
    </row>
    <row r="248" spans="1:27" ht="83.15" customHeight="1" x14ac:dyDescent="0.25">
      <c r="A248" s="79" t="s">
        <v>5326</v>
      </c>
      <c r="B248" s="54" t="s">
        <v>179</v>
      </c>
      <c r="C248" s="54" t="s">
        <v>180</v>
      </c>
      <c r="D248" s="55" t="s">
        <v>219</v>
      </c>
      <c r="E248" s="54" t="s">
        <v>5327</v>
      </c>
      <c r="F248" s="54" t="s">
        <v>5291</v>
      </c>
      <c r="G248" s="54" t="s">
        <v>5328</v>
      </c>
      <c r="H248" s="55" t="s">
        <v>5329</v>
      </c>
      <c r="I248" s="142"/>
      <c r="J248" s="56"/>
      <c r="K248" s="142" t="s">
        <v>5330</v>
      </c>
      <c r="L248" s="69"/>
      <c r="M248" s="149" t="s">
        <v>284</v>
      </c>
      <c r="N248" s="143" t="s">
        <v>939</v>
      </c>
      <c r="O248" s="60" t="s">
        <v>940</v>
      </c>
      <c r="P248" s="48"/>
      <c r="Q248" s="281" t="s">
        <v>5331</v>
      </c>
      <c r="R248" s="281" t="s">
        <v>5332</v>
      </c>
      <c r="S248" s="54" t="s">
        <v>5291</v>
      </c>
      <c r="T248" s="161" t="s">
        <v>5333</v>
      </c>
      <c r="U248" s="56" t="s">
        <v>3273</v>
      </c>
      <c r="V248" s="56" t="s">
        <v>5334</v>
      </c>
      <c r="W248" s="51" t="s">
        <v>5335</v>
      </c>
      <c r="X248" s="51"/>
      <c r="Y248" s="19"/>
      <c r="AA248" s="140">
        <f>IF(OR(J248="Fail",ISBLANK(J248)),INDEX('Issue Code Table'!C:C,MATCH(N:N,'Issue Code Table'!A:A,0)),IF(M248="Critical",6,IF(M248="Significant",5,IF(M248="Moderate",3,2))))</f>
        <v>4</v>
      </c>
    </row>
    <row r="249" spans="1:27" ht="83.15" customHeight="1" x14ac:dyDescent="0.25">
      <c r="A249" s="79" t="s">
        <v>5336</v>
      </c>
      <c r="B249" s="54" t="s">
        <v>347</v>
      </c>
      <c r="C249" s="54" t="s">
        <v>348</v>
      </c>
      <c r="D249" s="55" t="s">
        <v>219</v>
      </c>
      <c r="E249" s="54" t="s">
        <v>5337</v>
      </c>
      <c r="F249" s="54" t="s">
        <v>2227</v>
      </c>
      <c r="G249" s="54" t="s">
        <v>5338</v>
      </c>
      <c r="H249" s="55" t="s">
        <v>5339</v>
      </c>
      <c r="I249" s="142"/>
      <c r="J249" s="56"/>
      <c r="K249" s="142" t="s">
        <v>5340</v>
      </c>
      <c r="L249" s="69"/>
      <c r="M249" s="143" t="s">
        <v>241</v>
      </c>
      <c r="N249" s="143" t="s">
        <v>1304</v>
      </c>
      <c r="O249" s="60" t="s">
        <v>1305</v>
      </c>
      <c r="P249" s="48"/>
      <c r="Q249" s="281" t="s">
        <v>5331</v>
      </c>
      <c r="R249" s="281" t="s">
        <v>5341</v>
      </c>
      <c r="S249" s="54" t="s">
        <v>2227</v>
      </c>
      <c r="T249" s="161" t="s">
        <v>5342</v>
      </c>
      <c r="U249" s="56" t="s">
        <v>5306</v>
      </c>
      <c r="V249" s="56" t="s">
        <v>5343</v>
      </c>
      <c r="W249" s="51" t="s">
        <v>5344</v>
      </c>
      <c r="X249" s="51"/>
      <c r="Y249" s="19"/>
      <c r="AA249" s="140">
        <f>IF(OR(J249="Fail",ISBLANK(J249)),INDEX('Issue Code Table'!C:C,MATCH(N:N,'Issue Code Table'!A:A,0)),IF(M249="Critical",6,IF(M249="Significant",5,IF(M249="Moderate",3,2))))</f>
        <v>2</v>
      </c>
    </row>
    <row r="250" spans="1:27" ht="83.15" customHeight="1" x14ac:dyDescent="0.25">
      <c r="A250" s="79" t="s">
        <v>5345</v>
      </c>
      <c r="B250" s="54" t="s">
        <v>179</v>
      </c>
      <c r="C250" s="54" t="s">
        <v>180</v>
      </c>
      <c r="D250" s="55" t="s">
        <v>219</v>
      </c>
      <c r="E250" s="54" t="s">
        <v>2841</v>
      </c>
      <c r="F250" s="54" t="s">
        <v>5291</v>
      </c>
      <c r="G250" s="54" t="s">
        <v>5346</v>
      </c>
      <c r="H250" s="55" t="s">
        <v>5347</v>
      </c>
      <c r="I250" s="142"/>
      <c r="J250" s="56"/>
      <c r="K250" s="142" t="s">
        <v>2845</v>
      </c>
      <c r="L250" s="69"/>
      <c r="M250" s="149" t="s">
        <v>284</v>
      </c>
      <c r="N250" s="143" t="s">
        <v>939</v>
      </c>
      <c r="O250" s="60" t="s">
        <v>940</v>
      </c>
      <c r="P250" s="48"/>
      <c r="Q250" s="281" t="s">
        <v>5348</v>
      </c>
      <c r="R250" s="281" t="s">
        <v>5349</v>
      </c>
      <c r="S250" s="54" t="s">
        <v>5291</v>
      </c>
      <c r="T250" s="161" t="s">
        <v>5350</v>
      </c>
      <c r="U250" s="56" t="s">
        <v>3273</v>
      </c>
      <c r="V250" s="56" t="s">
        <v>5351</v>
      </c>
      <c r="W250" s="51" t="s">
        <v>5352</v>
      </c>
      <c r="X250" s="51"/>
      <c r="Y250" s="19"/>
      <c r="AA250" s="140">
        <f>IF(OR(J250="Fail",ISBLANK(J250)),INDEX('Issue Code Table'!C:C,MATCH(N:N,'Issue Code Table'!A:A,0)),IF(M250="Critical",6,IF(M250="Significant",5,IF(M250="Moderate",3,2))))</f>
        <v>4</v>
      </c>
    </row>
    <row r="251" spans="1:27" ht="83.15" customHeight="1" x14ac:dyDescent="0.25">
      <c r="A251" s="79" t="s">
        <v>5353</v>
      </c>
      <c r="B251" s="54" t="s">
        <v>347</v>
      </c>
      <c r="C251" s="54" t="s">
        <v>348</v>
      </c>
      <c r="D251" s="55" t="s">
        <v>219</v>
      </c>
      <c r="E251" s="54" t="s">
        <v>5354</v>
      </c>
      <c r="F251" s="54" t="s">
        <v>2227</v>
      </c>
      <c r="G251" s="54" t="s">
        <v>5355</v>
      </c>
      <c r="H251" s="55" t="s">
        <v>5356</v>
      </c>
      <c r="I251" s="142"/>
      <c r="J251" s="56"/>
      <c r="K251" s="142" t="s">
        <v>5357</v>
      </c>
      <c r="L251" s="69"/>
      <c r="M251" s="143" t="s">
        <v>241</v>
      </c>
      <c r="N251" s="143" t="s">
        <v>1304</v>
      </c>
      <c r="O251" s="60" t="s">
        <v>1305</v>
      </c>
      <c r="P251" s="48"/>
      <c r="Q251" s="281" t="s">
        <v>5348</v>
      </c>
      <c r="R251" s="281" t="s">
        <v>5358</v>
      </c>
      <c r="S251" s="54" t="s">
        <v>2227</v>
      </c>
      <c r="T251" s="161" t="s">
        <v>5359</v>
      </c>
      <c r="U251" s="56" t="s">
        <v>5306</v>
      </c>
      <c r="V251" s="56" t="s">
        <v>5360</v>
      </c>
      <c r="W251" s="51" t="s">
        <v>5361</v>
      </c>
      <c r="X251" s="51"/>
      <c r="Y251" s="19"/>
      <c r="AA251" s="140">
        <f>IF(OR(J251="Fail",ISBLANK(J251)),INDEX('Issue Code Table'!C:C,MATCH(N:N,'Issue Code Table'!A:A,0)),IF(M251="Critical",6,IF(M251="Significant",5,IF(M251="Moderate",3,2))))</f>
        <v>2</v>
      </c>
    </row>
    <row r="252" spans="1:27" ht="83.15" customHeight="1" x14ac:dyDescent="0.25">
      <c r="A252" s="79" t="s">
        <v>5362</v>
      </c>
      <c r="B252" s="54" t="s">
        <v>1969</v>
      </c>
      <c r="C252" s="54" t="s">
        <v>1970</v>
      </c>
      <c r="D252" s="55" t="s">
        <v>219</v>
      </c>
      <c r="E252" s="54" t="s">
        <v>3075</v>
      </c>
      <c r="F252" s="54" t="s">
        <v>3084</v>
      </c>
      <c r="G252" s="54" t="s">
        <v>5363</v>
      </c>
      <c r="H252" s="55" t="s">
        <v>5364</v>
      </c>
      <c r="I252" s="142"/>
      <c r="J252" s="56"/>
      <c r="K252" s="142" t="s">
        <v>3079</v>
      </c>
      <c r="L252" s="69"/>
      <c r="M252" s="149" t="s">
        <v>186</v>
      </c>
      <c r="N252" s="143" t="s">
        <v>3080</v>
      </c>
      <c r="O252" s="60" t="s">
        <v>3081</v>
      </c>
      <c r="P252" s="48"/>
      <c r="Q252" s="281" t="s">
        <v>5365</v>
      </c>
      <c r="R252" s="281" t="s">
        <v>5366</v>
      </c>
      <c r="S252" s="54" t="s">
        <v>3084</v>
      </c>
      <c r="T252" s="161" t="s">
        <v>5367</v>
      </c>
      <c r="U252" s="56" t="s">
        <v>3273</v>
      </c>
      <c r="V252" s="56" t="s">
        <v>5368</v>
      </c>
      <c r="W252" s="51" t="s">
        <v>5369</v>
      </c>
      <c r="X252" s="51" t="s">
        <v>234</v>
      </c>
      <c r="Y252" s="19"/>
      <c r="AA252" s="140">
        <f>IF(OR(J252="Fail",ISBLANK(J252)),INDEX('Issue Code Table'!C:C,MATCH(N:N,'Issue Code Table'!A:A,0)),IF(M252="Critical",6,IF(M252="Significant",5,IF(M252="Moderate",3,2))))</f>
        <v>5</v>
      </c>
    </row>
    <row r="253" spans="1:27" ht="83.15" customHeight="1" x14ac:dyDescent="0.25">
      <c r="A253" s="79" t="s">
        <v>5370</v>
      </c>
      <c r="B253" s="54" t="s">
        <v>1969</v>
      </c>
      <c r="C253" s="54" t="s">
        <v>1970</v>
      </c>
      <c r="D253" s="55" t="s">
        <v>219</v>
      </c>
      <c r="E253" s="54" t="s">
        <v>5371</v>
      </c>
      <c r="F253" s="54" t="s">
        <v>5372</v>
      </c>
      <c r="G253" s="54" t="s">
        <v>5373</v>
      </c>
      <c r="H253" s="55" t="s">
        <v>5374</v>
      </c>
      <c r="I253" s="168"/>
      <c r="J253" s="59"/>
      <c r="K253" s="56" t="s">
        <v>5375</v>
      </c>
      <c r="L253" s="69"/>
      <c r="M253" s="57" t="s">
        <v>186</v>
      </c>
      <c r="N253" s="151" t="s">
        <v>3080</v>
      </c>
      <c r="O253" s="170" t="s">
        <v>3081</v>
      </c>
      <c r="P253" s="48"/>
      <c r="Q253" s="281" t="s">
        <v>5365</v>
      </c>
      <c r="R253" s="281" t="s">
        <v>5376</v>
      </c>
      <c r="S253" s="54" t="s">
        <v>5372</v>
      </c>
      <c r="T253" s="161" t="s">
        <v>5377</v>
      </c>
      <c r="U253" s="56" t="s">
        <v>3273</v>
      </c>
      <c r="V253" s="56" t="s">
        <v>5378</v>
      </c>
      <c r="W253" s="51" t="s">
        <v>5379</v>
      </c>
      <c r="X253" s="51" t="s">
        <v>234</v>
      </c>
      <c r="Y253" s="19"/>
      <c r="AA253" s="140">
        <f>IF(OR(J253="Fail",ISBLANK(J253)),INDEX('Issue Code Table'!C:C,MATCH(N:N,'Issue Code Table'!A:A,0)),IF(M253="Critical",6,IF(M253="Significant",5,IF(M253="Moderate",3,2))))</f>
        <v>5</v>
      </c>
    </row>
    <row r="254" spans="1:27" ht="83.15" customHeight="1" x14ac:dyDescent="0.25">
      <c r="A254" s="79" t="s">
        <v>5380</v>
      </c>
      <c r="B254" s="54" t="s">
        <v>1969</v>
      </c>
      <c r="C254" s="54" t="s">
        <v>1970</v>
      </c>
      <c r="D254" s="55" t="s">
        <v>219</v>
      </c>
      <c r="E254" s="54" t="s">
        <v>5381</v>
      </c>
      <c r="F254" s="54" t="s">
        <v>5382</v>
      </c>
      <c r="G254" s="54" t="s">
        <v>5383</v>
      </c>
      <c r="H254" s="55" t="s">
        <v>5384</v>
      </c>
      <c r="I254" s="168"/>
      <c r="J254" s="59"/>
      <c r="K254" s="56" t="s">
        <v>5385</v>
      </c>
      <c r="L254" s="69"/>
      <c r="M254" s="57" t="s">
        <v>186</v>
      </c>
      <c r="N254" s="151" t="s">
        <v>925</v>
      </c>
      <c r="O254" s="170" t="s">
        <v>926</v>
      </c>
      <c r="P254" s="48"/>
      <c r="Q254" s="281" t="s">
        <v>5365</v>
      </c>
      <c r="R254" s="281" t="s">
        <v>5386</v>
      </c>
      <c r="S254" s="54" t="s">
        <v>5382</v>
      </c>
      <c r="T254" s="161" t="s">
        <v>5387</v>
      </c>
      <c r="U254" s="56" t="s">
        <v>3273</v>
      </c>
      <c r="V254" s="56" t="s">
        <v>5388</v>
      </c>
      <c r="W254" s="51" t="s">
        <v>5389</v>
      </c>
      <c r="X254" s="51" t="s">
        <v>234</v>
      </c>
      <c r="Y254" s="19"/>
      <c r="AA254" s="140">
        <f>IF(OR(J254="Fail",ISBLANK(J254)),INDEX('Issue Code Table'!C:C,MATCH(N:N,'Issue Code Table'!A:A,0)),IF(M254="Critical",6,IF(M254="Significant",5,IF(M254="Moderate",3,2))))</f>
        <v>5</v>
      </c>
    </row>
    <row r="255" spans="1:27" ht="83.15" customHeight="1" x14ac:dyDescent="0.25">
      <c r="A255" s="79" t="s">
        <v>5390</v>
      </c>
      <c r="B255" s="54" t="s">
        <v>1969</v>
      </c>
      <c r="C255" s="54" t="s">
        <v>1970</v>
      </c>
      <c r="D255" s="55" t="s">
        <v>219</v>
      </c>
      <c r="E255" s="54" t="s">
        <v>5391</v>
      </c>
      <c r="F255" s="54" t="s">
        <v>4092</v>
      </c>
      <c r="G255" s="54" t="s">
        <v>5392</v>
      </c>
      <c r="H255" s="55" t="s">
        <v>5393</v>
      </c>
      <c r="I255" s="142"/>
      <c r="J255" s="56"/>
      <c r="K255" s="142" t="s">
        <v>5394</v>
      </c>
      <c r="L255" s="69"/>
      <c r="M255" s="143" t="s">
        <v>284</v>
      </c>
      <c r="N255" s="143" t="s">
        <v>5395</v>
      </c>
      <c r="O255" s="60" t="s">
        <v>5396</v>
      </c>
      <c r="P255" s="48"/>
      <c r="Q255" s="281" t="s">
        <v>5397</v>
      </c>
      <c r="R255" s="281" t="s">
        <v>5398</v>
      </c>
      <c r="S255" s="54" t="s">
        <v>4092</v>
      </c>
      <c r="T255" s="161" t="s">
        <v>5399</v>
      </c>
      <c r="U255" s="56" t="s">
        <v>5400</v>
      </c>
      <c r="V255" s="56" t="s">
        <v>5401</v>
      </c>
      <c r="W255" s="51" t="s">
        <v>5402</v>
      </c>
      <c r="X255" s="51"/>
      <c r="Y255" s="19"/>
      <c r="AA255" s="140">
        <f>IF(OR(J255="Fail",ISBLANK(J255)),INDEX('Issue Code Table'!C:C,MATCH(N:N,'Issue Code Table'!A:A,0)),IF(M255="Critical",6,IF(M255="Significant",5,IF(M255="Moderate",3,2))))</f>
        <v>4</v>
      </c>
    </row>
    <row r="256" spans="1:27" ht="83.15" customHeight="1" x14ac:dyDescent="0.25">
      <c r="A256" s="79" t="s">
        <v>5403</v>
      </c>
      <c r="B256" s="54" t="s">
        <v>1969</v>
      </c>
      <c r="C256" s="54" t="s">
        <v>1970</v>
      </c>
      <c r="D256" s="55" t="s">
        <v>219</v>
      </c>
      <c r="E256" s="54" t="s">
        <v>5404</v>
      </c>
      <c r="F256" s="54" t="s">
        <v>5405</v>
      </c>
      <c r="G256" s="54" t="s">
        <v>5406</v>
      </c>
      <c r="H256" s="55" t="s">
        <v>5407</v>
      </c>
      <c r="I256" s="168"/>
      <c r="J256" s="59"/>
      <c r="K256" s="56" t="s">
        <v>5408</v>
      </c>
      <c r="L256" s="69"/>
      <c r="M256" s="57" t="s">
        <v>284</v>
      </c>
      <c r="N256" s="151" t="s">
        <v>5395</v>
      </c>
      <c r="O256" s="170" t="s">
        <v>5396</v>
      </c>
      <c r="P256" s="48"/>
      <c r="Q256" s="281" t="s">
        <v>5409</v>
      </c>
      <c r="R256" s="281" t="s">
        <v>5410</v>
      </c>
      <c r="S256" s="54" t="s">
        <v>5405</v>
      </c>
      <c r="T256" s="161" t="s">
        <v>5411</v>
      </c>
      <c r="U256" s="56" t="s">
        <v>5412</v>
      </c>
      <c r="V256" s="56" t="s">
        <v>5413</v>
      </c>
      <c r="W256" s="51" t="s">
        <v>5414</v>
      </c>
      <c r="X256" s="51"/>
      <c r="Y256" s="19"/>
      <c r="AA256" s="140">
        <f>IF(OR(J256="Fail",ISBLANK(J256)),INDEX('Issue Code Table'!C:C,MATCH(N:N,'Issue Code Table'!A:A,0)),IF(M256="Critical",6,IF(M256="Significant",5,IF(M256="Moderate",3,2))))</f>
        <v>4</v>
      </c>
    </row>
    <row r="257" spans="1:27" ht="83.15" customHeight="1" x14ac:dyDescent="0.25">
      <c r="A257" s="79" t="s">
        <v>5415</v>
      </c>
      <c r="B257" s="54" t="s">
        <v>278</v>
      </c>
      <c r="C257" s="54" t="s">
        <v>279</v>
      </c>
      <c r="D257" s="55" t="s">
        <v>219</v>
      </c>
      <c r="E257" s="54" t="s">
        <v>5416</v>
      </c>
      <c r="F257" s="54" t="s">
        <v>5417</v>
      </c>
      <c r="G257" s="54" t="s">
        <v>5418</v>
      </c>
      <c r="H257" s="55" t="s">
        <v>5419</v>
      </c>
      <c r="I257" s="61"/>
      <c r="J257" s="164"/>
      <c r="K257" s="61" t="s">
        <v>5420</v>
      </c>
      <c r="L257" s="70"/>
      <c r="M257" s="166" t="s">
        <v>186</v>
      </c>
      <c r="N257" s="166" t="s">
        <v>925</v>
      </c>
      <c r="O257" s="167" t="s">
        <v>926</v>
      </c>
      <c r="P257" s="48"/>
      <c r="Q257" s="281" t="s">
        <v>5409</v>
      </c>
      <c r="R257" s="281" t="s">
        <v>5421</v>
      </c>
      <c r="S257" s="54" t="s">
        <v>5417</v>
      </c>
      <c r="T257" s="161" t="s">
        <v>5422</v>
      </c>
      <c r="U257" s="56" t="s">
        <v>5412</v>
      </c>
      <c r="V257" s="56" t="s">
        <v>5413</v>
      </c>
      <c r="W257" s="51" t="s">
        <v>5423</v>
      </c>
      <c r="X257" s="51" t="s">
        <v>234</v>
      </c>
      <c r="Y257" s="19"/>
      <c r="AA257" s="140">
        <f>IF(OR(J257="Fail",ISBLANK(J257)),INDEX('Issue Code Table'!C:C,MATCH(N:N,'Issue Code Table'!A:A,0)),IF(M257="Critical",6,IF(M257="Significant",5,IF(M257="Moderate",3,2))))</f>
        <v>5</v>
      </c>
    </row>
    <row r="258" spans="1:27" ht="83.15" customHeight="1" x14ac:dyDescent="0.25">
      <c r="A258" s="79" t="s">
        <v>5424</v>
      </c>
      <c r="B258" s="54" t="s">
        <v>262</v>
      </c>
      <c r="C258" s="54" t="s">
        <v>2927</v>
      </c>
      <c r="D258" s="55" t="s">
        <v>219</v>
      </c>
      <c r="E258" s="54" t="s">
        <v>2928</v>
      </c>
      <c r="F258" s="54" t="s">
        <v>2934</v>
      </c>
      <c r="G258" s="54" t="s">
        <v>5425</v>
      </c>
      <c r="H258" s="55" t="s">
        <v>5426</v>
      </c>
      <c r="I258" s="142"/>
      <c r="J258" s="56"/>
      <c r="K258" s="142" t="s">
        <v>2932</v>
      </c>
      <c r="L258" s="69"/>
      <c r="M258" s="149" t="s">
        <v>186</v>
      </c>
      <c r="N258" s="162" t="s">
        <v>1093</v>
      </c>
      <c r="O258" s="60" t="s">
        <v>1094</v>
      </c>
      <c r="P258" s="48"/>
      <c r="Q258" s="281" t="s">
        <v>5427</v>
      </c>
      <c r="R258" s="281" t="s">
        <v>5428</v>
      </c>
      <c r="S258" s="54" t="s">
        <v>2934</v>
      </c>
      <c r="T258" s="161" t="s">
        <v>5429</v>
      </c>
      <c r="U258" s="56" t="s">
        <v>5430</v>
      </c>
      <c r="V258" s="56" t="s">
        <v>5431</v>
      </c>
      <c r="W258" s="51" t="s">
        <v>5432</v>
      </c>
      <c r="X258" s="51" t="s">
        <v>234</v>
      </c>
      <c r="Y258" s="19"/>
      <c r="AA258" s="140">
        <f>IF(OR(J258="Fail",ISBLANK(J258)),INDEX('Issue Code Table'!C:C,MATCH(N:N,'Issue Code Table'!A:A,0)),IF(M258="Critical",6,IF(M258="Significant",5,IF(M258="Moderate",3,2))))</f>
        <v>5</v>
      </c>
    </row>
    <row r="259" spans="1:27" ht="83.15" customHeight="1" x14ac:dyDescent="0.25">
      <c r="A259" s="79" t="s">
        <v>5433</v>
      </c>
      <c r="B259" s="89" t="s">
        <v>2888</v>
      </c>
      <c r="C259" s="152" t="s">
        <v>2889</v>
      </c>
      <c r="D259" s="55" t="s">
        <v>219</v>
      </c>
      <c r="E259" s="54" t="s">
        <v>2890</v>
      </c>
      <c r="F259" s="54" t="s">
        <v>5434</v>
      </c>
      <c r="G259" s="54" t="s">
        <v>5435</v>
      </c>
      <c r="H259" s="55" t="s">
        <v>5436</v>
      </c>
      <c r="I259" s="142"/>
      <c r="J259" s="56"/>
      <c r="K259" s="142" t="s">
        <v>2894</v>
      </c>
      <c r="L259" s="69"/>
      <c r="M259" s="149" t="s">
        <v>186</v>
      </c>
      <c r="N259" s="143" t="s">
        <v>925</v>
      </c>
      <c r="O259" s="60" t="s">
        <v>926</v>
      </c>
      <c r="P259" s="48"/>
      <c r="Q259" s="281" t="s">
        <v>5437</v>
      </c>
      <c r="R259" s="281" t="s">
        <v>5438</v>
      </c>
      <c r="S259" s="54" t="s">
        <v>5434</v>
      </c>
      <c r="T259" s="161" t="s">
        <v>5439</v>
      </c>
      <c r="U259" s="56" t="s">
        <v>5440</v>
      </c>
      <c r="V259" s="56" t="s">
        <v>5441</v>
      </c>
      <c r="W259" s="51" t="s">
        <v>5442</v>
      </c>
      <c r="X259" s="51" t="s">
        <v>234</v>
      </c>
      <c r="Y259" s="19"/>
      <c r="AA259" s="140">
        <f>IF(OR(J259="Fail",ISBLANK(J259)),INDEX('Issue Code Table'!C:C,MATCH(N:N,'Issue Code Table'!A:A,0)),IF(M259="Critical",6,IF(M259="Significant",5,IF(M259="Moderate",3,2))))</f>
        <v>5</v>
      </c>
    </row>
    <row r="260" spans="1:27" ht="83.15" customHeight="1" x14ac:dyDescent="0.25">
      <c r="A260" s="79" t="s">
        <v>5443</v>
      </c>
      <c r="B260" s="54" t="s">
        <v>1337</v>
      </c>
      <c r="C260" s="54" t="s">
        <v>1338</v>
      </c>
      <c r="D260" s="55" t="s">
        <v>219</v>
      </c>
      <c r="E260" s="54" t="s">
        <v>2915</v>
      </c>
      <c r="F260" s="54" t="s">
        <v>5444</v>
      </c>
      <c r="G260" s="54" t="s">
        <v>5445</v>
      </c>
      <c r="H260" s="55" t="s">
        <v>5446</v>
      </c>
      <c r="I260" s="142"/>
      <c r="J260" s="56"/>
      <c r="K260" s="142" t="s">
        <v>2919</v>
      </c>
      <c r="L260" s="69"/>
      <c r="M260" s="149" t="s">
        <v>186</v>
      </c>
      <c r="N260" s="143" t="s">
        <v>925</v>
      </c>
      <c r="O260" s="143" t="s">
        <v>926</v>
      </c>
      <c r="P260" s="48"/>
      <c r="Q260" s="281" t="s">
        <v>5447</v>
      </c>
      <c r="R260" s="281" t="s">
        <v>5448</v>
      </c>
      <c r="S260" s="54" t="s">
        <v>5444</v>
      </c>
      <c r="T260" s="161" t="s">
        <v>5449</v>
      </c>
      <c r="U260" s="56" t="s">
        <v>5450</v>
      </c>
      <c r="V260" s="56" t="s">
        <v>5451</v>
      </c>
      <c r="W260" s="51" t="s">
        <v>5452</v>
      </c>
      <c r="X260" s="51" t="s">
        <v>234</v>
      </c>
      <c r="Y260" s="19"/>
      <c r="AA260" s="140">
        <f>IF(OR(J260="Fail",ISBLANK(J260)),INDEX('Issue Code Table'!C:C,MATCH(N:N,'Issue Code Table'!A:A,0)),IF(M260="Critical",6,IF(M260="Significant",5,IF(M260="Moderate",3,2))))</f>
        <v>5</v>
      </c>
    </row>
    <row r="261" spans="1:27" ht="83.15" customHeight="1" x14ac:dyDescent="0.25">
      <c r="A261" s="79" t="s">
        <v>5453</v>
      </c>
      <c r="B261" s="89" t="s">
        <v>2888</v>
      </c>
      <c r="C261" s="152" t="s">
        <v>2889</v>
      </c>
      <c r="D261" s="55" t="s">
        <v>219</v>
      </c>
      <c r="E261" s="54" t="s">
        <v>5454</v>
      </c>
      <c r="F261" s="54" t="s">
        <v>5455</v>
      </c>
      <c r="G261" s="54" t="s">
        <v>5456</v>
      </c>
      <c r="H261" s="55" t="s">
        <v>5457</v>
      </c>
      <c r="I261" s="168"/>
      <c r="J261" s="59"/>
      <c r="K261" s="56" t="s">
        <v>5458</v>
      </c>
      <c r="L261" s="69"/>
      <c r="M261" s="57" t="s">
        <v>186</v>
      </c>
      <c r="N261" s="151" t="s">
        <v>925</v>
      </c>
      <c r="O261" s="170" t="s">
        <v>926</v>
      </c>
      <c r="P261" s="48"/>
      <c r="Q261" s="281" t="s">
        <v>5447</v>
      </c>
      <c r="R261" s="281" t="s">
        <v>5459</v>
      </c>
      <c r="S261" s="54" t="s">
        <v>5455</v>
      </c>
      <c r="T261" s="161" t="s">
        <v>5460</v>
      </c>
      <c r="U261" s="56" t="s">
        <v>5461</v>
      </c>
      <c r="V261" s="56" t="s">
        <v>5462</v>
      </c>
      <c r="W261" s="51" t="s">
        <v>5463</v>
      </c>
      <c r="X261" s="51" t="s">
        <v>234</v>
      </c>
      <c r="Y261" s="19"/>
      <c r="AA261" s="140">
        <f>IF(OR(J261="Fail",ISBLANK(J261)),INDEX('Issue Code Table'!C:C,MATCH(N:N,'Issue Code Table'!A:A,0)),IF(M261="Critical",6,IF(M261="Significant",5,IF(M261="Moderate",3,2))))</f>
        <v>5</v>
      </c>
    </row>
    <row r="262" spans="1:27" ht="83.15" customHeight="1" x14ac:dyDescent="0.25">
      <c r="A262" s="79" t="s">
        <v>5464</v>
      </c>
      <c r="B262" s="54" t="s">
        <v>989</v>
      </c>
      <c r="C262" s="54" t="s">
        <v>990</v>
      </c>
      <c r="D262" s="55" t="s">
        <v>219</v>
      </c>
      <c r="E262" s="54" t="s">
        <v>5465</v>
      </c>
      <c r="F262" s="54" t="s">
        <v>5466</v>
      </c>
      <c r="G262" s="54" t="s">
        <v>5467</v>
      </c>
      <c r="H262" s="55" t="s">
        <v>5468</v>
      </c>
      <c r="I262" s="142"/>
      <c r="J262" s="56"/>
      <c r="K262" s="142" t="s">
        <v>5469</v>
      </c>
      <c r="L262" s="69"/>
      <c r="M262" s="149" t="s">
        <v>186</v>
      </c>
      <c r="N262" s="151" t="s">
        <v>212</v>
      </c>
      <c r="O262" s="58" t="s">
        <v>213</v>
      </c>
      <c r="P262" s="48"/>
      <c r="Q262" s="281" t="s">
        <v>5447</v>
      </c>
      <c r="R262" s="281" t="s">
        <v>5470</v>
      </c>
      <c r="S262" s="54" t="s">
        <v>5466</v>
      </c>
      <c r="T262" s="161" t="s">
        <v>5471</v>
      </c>
      <c r="U262" s="56" t="s">
        <v>3273</v>
      </c>
      <c r="V262" s="56" t="s">
        <v>5472</v>
      </c>
      <c r="W262" s="51" t="s">
        <v>5473</v>
      </c>
      <c r="X262" s="51" t="s">
        <v>234</v>
      </c>
      <c r="Y262" s="19"/>
      <c r="AA262" s="140">
        <f>IF(OR(J262="Fail",ISBLANK(J262)),INDEX('Issue Code Table'!C:C,MATCH(N:N,'Issue Code Table'!A:A,0)),IF(M262="Critical",6,IF(M262="Significant",5,IF(M262="Moderate",3,2))))</f>
        <v>6</v>
      </c>
    </row>
    <row r="263" spans="1:27" ht="83.15" customHeight="1" x14ac:dyDescent="0.25">
      <c r="A263" s="79" t="s">
        <v>5474</v>
      </c>
      <c r="B263" s="54" t="s">
        <v>1621</v>
      </c>
      <c r="C263" s="54" t="s">
        <v>1497</v>
      </c>
      <c r="D263" s="55" t="s">
        <v>219</v>
      </c>
      <c r="E263" s="54" t="s">
        <v>5475</v>
      </c>
      <c r="F263" s="54" t="s">
        <v>5476</v>
      </c>
      <c r="G263" s="54" t="s">
        <v>5477</v>
      </c>
      <c r="H263" s="55" t="s">
        <v>5478</v>
      </c>
      <c r="I263" s="168"/>
      <c r="J263" s="59"/>
      <c r="K263" s="56" t="s">
        <v>5479</v>
      </c>
      <c r="L263" s="69"/>
      <c r="M263" s="57" t="s">
        <v>284</v>
      </c>
      <c r="N263" s="151" t="s">
        <v>1277</v>
      </c>
      <c r="O263" s="170" t="s">
        <v>1278</v>
      </c>
      <c r="P263" s="48"/>
      <c r="Q263" s="281" t="s">
        <v>5480</v>
      </c>
      <c r="R263" s="281" t="s">
        <v>5481</v>
      </c>
      <c r="S263" s="54" t="s">
        <v>5476</v>
      </c>
      <c r="T263" s="161" t="s">
        <v>5482</v>
      </c>
      <c r="U263" s="56" t="s">
        <v>3273</v>
      </c>
      <c r="V263" s="56" t="s">
        <v>5483</v>
      </c>
      <c r="W263" s="51" t="s">
        <v>5484</v>
      </c>
      <c r="X263" s="51"/>
      <c r="Y263" s="19"/>
      <c r="AA263" s="140">
        <f>IF(OR(J263="Fail",ISBLANK(J263)),INDEX('Issue Code Table'!C:C,MATCH(N:N,'Issue Code Table'!A:A,0)),IF(M263="Critical",6,IF(M263="Significant",5,IF(M263="Moderate",3,2))))</f>
        <v>5</v>
      </c>
    </row>
    <row r="264" spans="1:27" ht="83.15" customHeight="1" x14ac:dyDescent="0.25">
      <c r="A264" s="79" t="s">
        <v>5485</v>
      </c>
      <c r="B264" s="54" t="s">
        <v>1621</v>
      </c>
      <c r="C264" s="54" t="s">
        <v>1497</v>
      </c>
      <c r="D264" s="55" t="s">
        <v>219</v>
      </c>
      <c r="E264" s="54" t="s">
        <v>5486</v>
      </c>
      <c r="F264" s="54" t="s">
        <v>5487</v>
      </c>
      <c r="G264" s="54" t="s">
        <v>5488</v>
      </c>
      <c r="H264" s="55" t="s">
        <v>5489</v>
      </c>
      <c r="I264" s="168"/>
      <c r="J264" s="59"/>
      <c r="K264" s="56" t="s">
        <v>5490</v>
      </c>
      <c r="L264" s="69"/>
      <c r="M264" s="57" t="s">
        <v>284</v>
      </c>
      <c r="N264" s="151" t="s">
        <v>1277</v>
      </c>
      <c r="O264" s="170" t="s">
        <v>1278</v>
      </c>
      <c r="P264" s="48"/>
      <c r="Q264" s="281" t="s">
        <v>5480</v>
      </c>
      <c r="R264" s="281" t="s">
        <v>5491</v>
      </c>
      <c r="S264" s="54" t="s">
        <v>5487</v>
      </c>
      <c r="T264" s="161" t="s">
        <v>5492</v>
      </c>
      <c r="U264" s="56" t="s">
        <v>3273</v>
      </c>
      <c r="V264" s="56" t="s">
        <v>5493</v>
      </c>
      <c r="W264" s="51" t="s">
        <v>5494</v>
      </c>
      <c r="X264" s="51"/>
      <c r="Y264" s="19"/>
      <c r="AA264" s="140">
        <f>IF(OR(J264="Fail",ISBLANK(J264)),INDEX('Issue Code Table'!C:C,MATCH(N:N,'Issue Code Table'!A:A,0)),IF(M264="Critical",6,IF(M264="Significant",5,IF(M264="Moderate",3,2))))</f>
        <v>5</v>
      </c>
    </row>
    <row r="265" spans="1:27" ht="83.15" customHeight="1" x14ac:dyDescent="0.25">
      <c r="A265" s="79" t="s">
        <v>5495</v>
      </c>
      <c r="B265" s="54" t="s">
        <v>1621</v>
      </c>
      <c r="C265" s="54" t="s">
        <v>1497</v>
      </c>
      <c r="D265" s="55" t="s">
        <v>219</v>
      </c>
      <c r="E265" s="54" t="s">
        <v>5496</v>
      </c>
      <c r="F265" s="54" t="s">
        <v>5497</v>
      </c>
      <c r="G265" s="54" t="s">
        <v>5498</v>
      </c>
      <c r="H265" s="55" t="s">
        <v>5499</v>
      </c>
      <c r="I265" s="168"/>
      <c r="J265" s="59"/>
      <c r="K265" s="56" t="s">
        <v>5500</v>
      </c>
      <c r="L265" s="69"/>
      <c r="M265" s="57" t="s">
        <v>284</v>
      </c>
      <c r="N265" s="151" t="s">
        <v>1277</v>
      </c>
      <c r="O265" s="170" t="s">
        <v>1278</v>
      </c>
      <c r="P265" s="48"/>
      <c r="Q265" s="281" t="s">
        <v>5501</v>
      </c>
      <c r="R265" s="281" t="s">
        <v>5502</v>
      </c>
      <c r="S265" s="54" t="s">
        <v>5497</v>
      </c>
      <c r="T265" s="161" t="s">
        <v>5503</v>
      </c>
      <c r="U265" s="56" t="s">
        <v>5504</v>
      </c>
      <c r="V265" s="56" t="s">
        <v>5505</v>
      </c>
      <c r="W265" s="51" t="s">
        <v>5506</v>
      </c>
      <c r="X265" s="51"/>
      <c r="Y265" s="19"/>
      <c r="AA265" s="140">
        <f>IF(OR(J265="Fail",ISBLANK(J265)),INDEX('Issue Code Table'!C:C,MATCH(N:N,'Issue Code Table'!A:A,0)),IF(M265="Critical",6,IF(M265="Significant",5,IF(M265="Moderate",3,2))))</f>
        <v>5</v>
      </c>
    </row>
    <row r="266" spans="1:27" ht="83.15" customHeight="1" x14ac:dyDescent="0.25">
      <c r="A266" s="79" t="s">
        <v>5507</v>
      </c>
      <c r="B266" s="54" t="s">
        <v>1621</v>
      </c>
      <c r="C266" s="54" t="s">
        <v>1497</v>
      </c>
      <c r="D266" s="55" t="s">
        <v>219</v>
      </c>
      <c r="E266" s="54" t="s">
        <v>5508</v>
      </c>
      <c r="F266" s="54" t="s">
        <v>5509</v>
      </c>
      <c r="G266" s="54" t="s">
        <v>5510</v>
      </c>
      <c r="H266" s="55" t="s">
        <v>5511</v>
      </c>
      <c r="I266" s="142"/>
      <c r="J266" s="56"/>
      <c r="K266" s="142" t="s">
        <v>5512</v>
      </c>
      <c r="L266" s="69"/>
      <c r="M266" s="143" t="s">
        <v>186</v>
      </c>
      <c r="N266" s="143" t="s">
        <v>1277</v>
      </c>
      <c r="O266" s="60" t="s">
        <v>1278</v>
      </c>
      <c r="P266" s="48"/>
      <c r="Q266" s="281" t="s">
        <v>5513</v>
      </c>
      <c r="R266" s="281" t="s">
        <v>5514</v>
      </c>
      <c r="S266" s="54" t="s">
        <v>5509</v>
      </c>
      <c r="T266" s="161" t="s">
        <v>5515</v>
      </c>
      <c r="U266" s="56" t="s">
        <v>3273</v>
      </c>
      <c r="V266" s="56" t="s">
        <v>5516</v>
      </c>
      <c r="W266" s="51" t="s">
        <v>5517</v>
      </c>
      <c r="X266" s="51" t="s">
        <v>234</v>
      </c>
      <c r="Y266" s="19"/>
      <c r="AA266" s="140">
        <f>IF(OR(J266="Fail",ISBLANK(J266)),INDEX('Issue Code Table'!C:C,MATCH(N:N,'Issue Code Table'!A:A,0)),IF(M266="Critical",6,IF(M266="Significant",5,IF(M266="Moderate",3,2))))</f>
        <v>5</v>
      </c>
    </row>
    <row r="267" spans="1:27" ht="83.15" customHeight="1" x14ac:dyDescent="0.25">
      <c r="A267" s="79" t="s">
        <v>5518</v>
      </c>
      <c r="B267" s="54" t="s">
        <v>179</v>
      </c>
      <c r="C267" s="54" t="s">
        <v>180</v>
      </c>
      <c r="D267" s="55" t="s">
        <v>219</v>
      </c>
      <c r="E267" s="54" t="s">
        <v>5519</v>
      </c>
      <c r="F267" s="54" t="s">
        <v>5520</v>
      </c>
      <c r="G267" s="54" t="s">
        <v>5521</v>
      </c>
      <c r="H267" s="55" t="s">
        <v>5522</v>
      </c>
      <c r="I267" s="168"/>
      <c r="J267" s="59"/>
      <c r="K267" s="56" t="s">
        <v>5523</v>
      </c>
      <c r="L267" s="69"/>
      <c r="M267" s="57" t="s">
        <v>186</v>
      </c>
      <c r="N267" s="151" t="s">
        <v>1067</v>
      </c>
      <c r="O267" s="170" t="s">
        <v>2738</v>
      </c>
      <c r="P267" s="48"/>
      <c r="Q267" s="281" t="s">
        <v>5524</v>
      </c>
      <c r="R267" s="281" t="s">
        <v>5525</v>
      </c>
      <c r="S267" s="54" t="s">
        <v>5520</v>
      </c>
      <c r="T267" s="161" t="s">
        <v>5526</v>
      </c>
      <c r="U267" s="56" t="s">
        <v>3273</v>
      </c>
      <c r="V267" s="56" t="s">
        <v>5527</v>
      </c>
      <c r="W267" s="51" t="s">
        <v>5528</v>
      </c>
      <c r="X267" s="51" t="s">
        <v>234</v>
      </c>
      <c r="Y267" s="19"/>
      <c r="AA267" s="140">
        <f>IF(OR(J267="Fail",ISBLANK(J267)),INDEX('Issue Code Table'!C:C,MATCH(N:N,'Issue Code Table'!A:A,0)),IF(M267="Critical",6,IF(M267="Significant",5,IF(M267="Moderate",3,2))))</f>
        <v>5</v>
      </c>
    </row>
    <row r="268" spans="1:27" ht="83.15" customHeight="1" x14ac:dyDescent="0.25">
      <c r="A268" s="79" t="s">
        <v>5529</v>
      </c>
      <c r="B268" s="54" t="s">
        <v>179</v>
      </c>
      <c r="C268" s="54" t="s">
        <v>180</v>
      </c>
      <c r="D268" s="55" t="s">
        <v>219</v>
      </c>
      <c r="E268" s="54" t="s">
        <v>5530</v>
      </c>
      <c r="F268" s="54" t="s">
        <v>5531</v>
      </c>
      <c r="G268" s="54" t="s">
        <v>5532</v>
      </c>
      <c r="H268" s="55" t="s">
        <v>5533</v>
      </c>
      <c r="I268" s="168"/>
      <c r="J268" s="59"/>
      <c r="K268" s="56" t="s">
        <v>5534</v>
      </c>
      <c r="L268" s="69"/>
      <c r="M268" s="57" t="s">
        <v>186</v>
      </c>
      <c r="N268" s="151" t="s">
        <v>1067</v>
      </c>
      <c r="O268" s="170" t="s">
        <v>2738</v>
      </c>
      <c r="P268" s="48"/>
      <c r="Q268" s="281" t="s">
        <v>5524</v>
      </c>
      <c r="R268" s="281" t="s">
        <v>5535</v>
      </c>
      <c r="S268" s="54" t="s">
        <v>5531</v>
      </c>
      <c r="T268" s="161" t="s">
        <v>5536</v>
      </c>
      <c r="U268" s="56" t="s">
        <v>5537</v>
      </c>
      <c r="V268" s="56" t="s">
        <v>5538</v>
      </c>
      <c r="W268" s="51" t="s">
        <v>5539</v>
      </c>
      <c r="X268" s="51" t="s">
        <v>234</v>
      </c>
      <c r="Y268" s="19"/>
      <c r="AA268" s="140">
        <f>IF(OR(J268="Fail",ISBLANK(J268)),INDEX('Issue Code Table'!C:C,MATCH(N:N,'Issue Code Table'!A:A,0)),IF(M268="Critical",6,IF(M268="Significant",5,IF(M268="Moderate",3,2))))</f>
        <v>5</v>
      </c>
    </row>
    <row r="269" spans="1:27" ht="83.15" customHeight="1" x14ac:dyDescent="0.25">
      <c r="A269" s="79" t="s">
        <v>5540</v>
      </c>
      <c r="B269" s="54" t="s">
        <v>278</v>
      </c>
      <c r="C269" s="54" t="s">
        <v>279</v>
      </c>
      <c r="D269" s="55" t="s">
        <v>219</v>
      </c>
      <c r="E269" s="54" t="s">
        <v>5541</v>
      </c>
      <c r="F269" s="54" t="s">
        <v>5542</v>
      </c>
      <c r="G269" s="54" t="s">
        <v>5543</v>
      </c>
      <c r="H269" s="55" t="s">
        <v>5544</v>
      </c>
      <c r="I269" s="61"/>
      <c r="J269" s="54"/>
      <c r="K269" s="56" t="s">
        <v>5545</v>
      </c>
      <c r="L269" s="67"/>
      <c r="M269" s="57" t="s">
        <v>186</v>
      </c>
      <c r="N269" s="151" t="s">
        <v>925</v>
      </c>
      <c r="O269" s="170" t="s">
        <v>926</v>
      </c>
      <c r="P269" s="48"/>
      <c r="Q269" s="281" t="s">
        <v>5546</v>
      </c>
      <c r="R269" s="281" t="s">
        <v>5547</v>
      </c>
      <c r="S269" s="54" t="s">
        <v>5542</v>
      </c>
      <c r="T269" s="161" t="s">
        <v>5548</v>
      </c>
      <c r="U269" s="56" t="s">
        <v>3273</v>
      </c>
      <c r="V269" s="56" t="s">
        <v>5549</v>
      </c>
      <c r="W269" s="51" t="s">
        <v>5550</v>
      </c>
      <c r="X269" s="51" t="s">
        <v>234</v>
      </c>
      <c r="Y269" s="19"/>
      <c r="AA269" s="140">
        <f>IF(OR(J269="Fail",ISBLANK(J269)),INDEX('Issue Code Table'!C:C,MATCH(N:N,'Issue Code Table'!A:A,0)),IF(M269="Critical",6,IF(M269="Significant",5,IF(M269="Moderate",3,2))))</f>
        <v>5</v>
      </c>
    </row>
    <row r="270" spans="1:27" ht="83.15" customHeight="1" x14ac:dyDescent="0.25">
      <c r="A270" s="79" t="s">
        <v>5551</v>
      </c>
      <c r="B270" s="54" t="s">
        <v>278</v>
      </c>
      <c r="C270" s="54" t="s">
        <v>279</v>
      </c>
      <c r="D270" s="55" t="s">
        <v>219</v>
      </c>
      <c r="E270" s="54" t="s">
        <v>5552</v>
      </c>
      <c r="F270" s="54" t="s">
        <v>5553</v>
      </c>
      <c r="G270" s="54" t="s">
        <v>5554</v>
      </c>
      <c r="H270" s="55" t="s">
        <v>5555</v>
      </c>
      <c r="I270" s="61"/>
      <c r="J270" s="54"/>
      <c r="K270" s="56" t="s">
        <v>5556</v>
      </c>
      <c r="L270" s="67"/>
      <c r="M270" s="57" t="s">
        <v>186</v>
      </c>
      <c r="N270" s="151" t="s">
        <v>925</v>
      </c>
      <c r="O270" s="170" t="s">
        <v>926</v>
      </c>
      <c r="P270" s="48"/>
      <c r="Q270" s="281" t="s">
        <v>5557</v>
      </c>
      <c r="R270" s="281" t="s">
        <v>5558</v>
      </c>
      <c r="S270" s="54" t="s">
        <v>5553</v>
      </c>
      <c r="T270" s="161" t="s">
        <v>5559</v>
      </c>
      <c r="U270" s="56" t="s">
        <v>3273</v>
      </c>
      <c r="V270" s="56" t="s">
        <v>5560</v>
      </c>
      <c r="W270" s="51" t="s">
        <v>5561</v>
      </c>
      <c r="X270" s="51" t="s">
        <v>234</v>
      </c>
      <c r="Y270" s="19"/>
      <c r="AA270" s="140">
        <f>IF(OR(J270="Fail",ISBLANK(J270)),INDEX('Issue Code Table'!C:C,MATCH(N:N,'Issue Code Table'!A:A,0)),IF(M270="Critical",6,IF(M270="Significant",5,IF(M270="Moderate",3,2))))</f>
        <v>5</v>
      </c>
    </row>
    <row r="271" spans="1:27" ht="83.15" customHeight="1" x14ac:dyDescent="0.25">
      <c r="A271" s="79" t="s">
        <v>5562</v>
      </c>
      <c r="B271" s="54" t="s">
        <v>278</v>
      </c>
      <c r="C271" s="54" t="s">
        <v>279</v>
      </c>
      <c r="D271" s="55" t="s">
        <v>219</v>
      </c>
      <c r="E271" s="54" t="s">
        <v>5563</v>
      </c>
      <c r="F271" s="54" t="s">
        <v>5564</v>
      </c>
      <c r="G271" s="54" t="s">
        <v>5565</v>
      </c>
      <c r="H271" s="55" t="s">
        <v>5566</v>
      </c>
      <c r="I271" s="61"/>
      <c r="J271" s="54"/>
      <c r="K271" s="56" t="s">
        <v>5567</v>
      </c>
      <c r="L271" s="67"/>
      <c r="M271" s="57" t="s">
        <v>186</v>
      </c>
      <c r="N271" s="151" t="s">
        <v>925</v>
      </c>
      <c r="O271" s="170" t="s">
        <v>926</v>
      </c>
      <c r="P271" s="48"/>
      <c r="Q271" s="281" t="s">
        <v>5568</v>
      </c>
      <c r="R271" s="281" t="s">
        <v>5569</v>
      </c>
      <c r="S271" s="54" t="s">
        <v>5564</v>
      </c>
      <c r="T271" s="161" t="s">
        <v>5570</v>
      </c>
      <c r="U271" s="56" t="s">
        <v>5571</v>
      </c>
      <c r="V271" s="56" t="s">
        <v>5572</v>
      </c>
      <c r="W271" s="51" t="s">
        <v>5573</v>
      </c>
      <c r="X271" s="51" t="s">
        <v>234</v>
      </c>
      <c r="Y271" s="19"/>
      <c r="AA271" s="140">
        <f>IF(OR(J271="Fail",ISBLANK(J271)),INDEX('Issue Code Table'!C:C,MATCH(N:N,'Issue Code Table'!A:A,0)),IF(M271="Critical",6,IF(M271="Significant",5,IF(M271="Moderate",3,2))))</f>
        <v>5</v>
      </c>
    </row>
    <row r="272" spans="1:27" ht="83.15" customHeight="1" x14ac:dyDescent="0.25">
      <c r="A272" s="79" t="s">
        <v>5574</v>
      </c>
      <c r="B272" s="54" t="s">
        <v>278</v>
      </c>
      <c r="C272" s="54" t="s">
        <v>279</v>
      </c>
      <c r="D272" s="55" t="s">
        <v>219</v>
      </c>
      <c r="E272" s="54" t="s">
        <v>5575</v>
      </c>
      <c r="F272" s="54" t="s">
        <v>5576</v>
      </c>
      <c r="G272" s="54" t="s">
        <v>5577</v>
      </c>
      <c r="H272" s="55" t="s">
        <v>5578</v>
      </c>
      <c r="I272" s="61"/>
      <c r="J272" s="54"/>
      <c r="K272" s="56" t="s">
        <v>5579</v>
      </c>
      <c r="L272" s="67"/>
      <c r="M272" s="57" t="s">
        <v>186</v>
      </c>
      <c r="N272" s="151" t="s">
        <v>925</v>
      </c>
      <c r="O272" s="170" t="s">
        <v>926</v>
      </c>
      <c r="P272" s="48"/>
      <c r="Q272" s="281" t="s">
        <v>5580</v>
      </c>
      <c r="R272" s="281" t="s">
        <v>5581</v>
      </c>
      <c r="S272" s="54" t="s">
        <v>5576</v>
      </c>
      <c r="T272" s="161" t="s">
        <v>5582</v>
      </c>
      <c r="U272" s="56" t="s">
        <v>5583</v>
      </c>
      <c r="V272" s="56" t="s">
        <v>5584</v>
      </c>
      <c r="W272" s="51" t="s">
        <v>5585</v>
      </c>
      <c r="X272" s="51" t="s">
        <v>234</v>
      </c>
      <c r="Y272" s="19"/>
      <c r="AA272" s="140">
        <f>IF(OR(J272="Fail",ISBLANK(J272)),INDEX('Issue Code Table'!C:C,MATCH(N:N,'Issue Code Table'!A:A,0)),IF(M272="Critical",6,IF(M272="Significant",5,IF(M272="Moderate",3,2))))</f>
        <v>5</v>
      </c>
    </row>
    <row r="273" spans="1:27" ht="83.15" customHeight="1" x14ac:dyDescent="0.25">
      <c r="A273" s="79" t="s">
        <v>5586</v>
      </c>
      <c r="B273" s="54" t="s">
        <v>278</v>
      </c>
      <c r="C273" s="54" t="s">
        <v>279</v>
      </c>
      <c r="D273" s="55" t="s">
        <v>219</v>
      </c>
      <c r="E273" s="54" t="s">
        <v>5587</v>
      </c>
      <c r="F273" s="54" t="s">
        <v>5588</v>
      </c>
      <c r="G273" s="54" t="s">
        <v>5589</v>
      </c>
      <c r="H273" s="55" t="s">
        <v>5590</v>
      </c>
      <c r="I273" s="61"/>
      <c r="J273" s="54"/>
      <c r="K273" s="56" t="s">
        <v>5591</v>
      </c>
      <c r="L273" s="67"/>
      <c r="M273" s="57" t="s">
        <v>186</v>
      </c>
      <c r="N273" s="151" t="s">
        <v>925</v>
      </c>
      <c r="O273" s="170" t="s">
        <v>926</v>
      </c>
      <c r="P273" s="48"/>
      <c r="Q273" s="281" t="s">
        <v>5580</v>
      </c>
      <c r="R273" s="281" t="s">
        <v>5592</v>
      </c>
      <c r="S273" s="54" t="s">
        <v>5588</v>
      </c>
      <c r="T273" s="161" t="s">
        <v>5593</v>
      </c>
      <c r="U273" s="56" t="s">
        <v>5594</v>
      </c>
      <c r="V273" s="56" t="s">
        <v>5595</v>
      </c>
      <c r="W273" s="51" t="s">
        <v>5596</v>
      </c>
      <c r="X273" s="51" t="s">
        <v>234</v>
      </c>
      <c r="Y273" s="19"/>
      <c r="AA273" s="140">
        <f>IF(OR(J273="Fail",ISBLANK(J273)),INDEX('Issue Code Table'!C:C,MATCH(N:N,'Issue Code Table'!A:A,0)),IF(M273="Critical",6,IF(M273="Significant",5,IF(M273="Moderate",3,2))))</f>
        <v>5</v>
      </c>
    </row>
    <row r="274" spans="1:27" ht="83.15" customHeight="1" x14ac:dyDescent="0.25">
      <c r="A274" s="79" t="s">
        <v>5597</v>
      </c>
      <c r="B274" s="54" t="s">
        <v>1621</v>
      </c>
      <c r="C274" s="54" t="s">
        <v>1497</v>
      </c>
      <c r="D274" s="55" t="s">
        <v>219</v>
      </c>
      <c r="E274" s="54" t="s">
        <v>5598</v>
      </c>
      <c r="F274" s="54" t="s">
        <v>3110</v>
      </c>
      <c r="G274" s="54" t="s">
        <v>5599</v>
      </c>
      <c r="H274" s="55" t="s">
        <v>5600</v>
      </c>
      <c r="I274" s="61"/>
      <c r="J274" s="54"/>
      <c r="K274" s="56" t="s">
        <v>5601</v>
      </c>
      <c r="L274" s="67"/>
      <c r="M274" s="57" t="s">
        <v>186</v>
      </c>
      <c r="N274" s="151" t="s">
        <v>925</v>
      </c>
      <c r="O274" s="170" t="s">
        <v>926</v>
      </c>
      <c r="P274" s="48"/>
      <c r="Q274" s="281" t="s">
        <v>5602</v>
      </c>
      <c r="R274" s="281" t="s">
        <v>5603</v>
      </c>
      <c r="S274" s="54" t="s">
        <v>3110</v>
      </c>
      <c r="T274" s="161" t="s">
        <v>5604</v>
      </c>
      <c r="U274" s="56" t="s">
        <v>5605</v>
      </c>
      <c r="V274" s="56" t="s">
        <v>5606</v>
      </c>
      <c r="W274" s="51" t="s">
        <v>5607</v>
      </c>
      <c r="X274" s="51" t="s">
        <v>234</v>
      </c>
      <c r="Y274" s="19"/>
      <c r="AA274" s="140">
        <f>IF(OR(J274="Fail",ISBLANK(J274)),INDEX('Issue Code Table'!C:C,MATCH(N:N,'Issue Code Table'!A:A,0)),IF(M274="Critical",6,IF(M274="Significant",5,IF(M274="Moderate",3,2))))</f>
        <v>5</v>
      </c>
    </row>
    <row r="275" spans="1:27" ht="70.5" customHeight="1" x14ac:dyDescent="0.25">
      <c r="A275" s="79" t="s">
        <v>5608</v>
      </c>
      <c r="B275" s="54" t="s">
        <v>1621</v>
      </c>
      <c r="C275" s="54" t="s">
        <v>1497</v>
      </c>
      <c r="D275" s="55" t="s">
        <v>219</v>
      </c>
      <c r="E275" s="54" t="s">
        <v>5609</v>
      </c>
      <c r="F275" s="54" t="s">
        <v>5610</v>
      </c>
      <c r="G275" s="54" t="s">
        <v>5611</v>
      </c>
      <c r="H275" s="55" t="s">
        <v>5612</v>
      </c>
      <c r="I275" s="142"/>
      <c r="J275" s="56"/>
      <c r="K275" s="56" t="s">
        <v>5613</v>
      </c>
      <c r="L275" s="69"/>
      <c r="M275" s="57" t="s">
        <v>186</v>
      </c>
      <c r="N275" s="151" t="s">
        <v>1277</v>
      </c>
      <c r="O275" s="170" t="s">
        <v>4084</v>
      </c>
      <c r="P275" s="48"/>
      <c r="Q275" s="281" t="s">
        <v>5614</v>
      </c>
      <c r="R275" s="281" t="s">
        <v>5615</v>
      </c>
      <c r="S275" s="54" t="s">
        <v>5610</v>
      </c>
      <c r="T275" s="161" t="s">
        <v>5616</v>
      </c>
      <c r="U275" s="56" t="s">
        <v>5617</v>
      </c>
      <c r="V275" s="56" t="s">
        <v>5618</v>
      </c>
      <c r="W275" s="51" t="s">
        <v>5619</v>
      </c>
      <c r="X275" s="51" t="s">
        <v>234</v>
      </c>
      <c r="Y275" s="19"/>
      <c r="AA275" s="140">
        <f>IF(OR(J275="Fail",ISBLANK(J275)),INDEX('Issue Code Table'!C:C,MATCH(N:N,'Issue Code Table'!A:A,0)),IF(M275="Critical",6,IF(M275="Significant",5,IF(M275="Moderate",3,2))))</f>
        <v>5</v>
      </c>
    </row>
    <row r="276" spans="1:27" ht="83.15" customHeight="1" x14ac:dyDescent="0.25">
      <c r="A276" s="79" t="s">
        <v>5620</v>
      </c>
      <c r="B276" s="54" t="s">
        <v>5621</v>
      </c>
      <c r="C276" s="54" t="s">
        <v>5622</v>
      </c>
      <c r="D276" s="55" t="s">
        <v>219</v>
      </c>
      <c r="E276" s="54" t="s">
        <v>5623</v>
      </c>
      <c r="F276" s="54" t="s">
        <v>5624</v>
      </c>
      <c r="G276" s="54" t="s">
        <v>5625</v>
      </c>
      <c r="H276" s="55" t="s">
        <v>5626</v>
      </c>
      <c r="I276" s="63"/>
      <c r="J276" s="63"/>
      <c r="K276" s="64" t="s">
        <v>5627</v>
      </c>
      <c r="L276" s="70"/>
      <c r="M276" s="65" t="s">
        <v>284</v>
      </c>
      <c r="N276" s="65" t="s">
        <v>966</v>
      </c>
      <c r="O276" s="65" t="s">
        <v>967</v>
      </c>
      <c r="P276" s="48"/>
      <c r="Q276" s="281" t="s">
        <v>5628</v>
      </c>
      <c r="R276" s="281" t="s">
        <v>5629</v>
      </c>
      <c r="S276" s="54" t="s">
        <v>5624</v>
      </c>
      <c r="T276" s="161" t="s">
        <v>5630</v>
      </c>
      <c r="U276" s="56" t="s">
        <v>3273</v>
      </c>
      <c r="V276" s="56" t="s">
        <v>5631</v>
      </c>
      <c r="W276" s="51" t="s">
        <v>5632</v>
      </c>
      <c r="X276" s="51"/>
      <c r="Y276" s="19"/>
      <c r="AA276" s="140">
        <f>IF(OR(J276="Fail",ISBLANK(J276)),INDEX('Issue Code Table'!C:C,MATCH(N:N,'Issue Code Table'!A:A,0)),IF(M276="Critical",6,IF(M276="Significant",5,IF(M276="Moderate",3,2))))</f>
        <v>4</v>
      </c>
    </row>
    <row r="277" spans="1:27" ht="83.15" customHeight="1" x14ac:dyDescent="0.25">
      <c r="A277" s="79" t="s">
        <v>5633</v>
      </c>
      <c r="B277" s="54" t="s">
        <v>3090</v>
      </c>
      <c r="C277" s="54" t="s">
        <v>3091</v>
      </c>
      <c r="D277" s="55" t="s">
        <v>219</v>
      </c>
      <c r="E277" s="54" t="s">
        <v>5634</v>
      </c>
      <c r="F277" s="54" t="s">
        <v>5635</v>
      </c>
      <c r="G277" s="54" t="s">
        <v>5636</v>
      </c>
      <c r="H277" s="55" t="s">
        <v>5637</v>
      </c>
      <c r="I277" s="168"/>
      <c r="J277" s="59"/>
      <c r="K277" s="56" t="s">
        <v>5638</v>
      </c>
      <c r="L277" s="69"/>
      <c r="M277" s="57" t="s">
        <v>186</v>
      </c>
      <c r="N277" s="151" t="s">
        <v>1703</v>
      </c>
      <c r="O277" s="170" t="s">
        <v>1704</v>
      </c>
      <c r="P277" s="48"/>
      <c r="Q277" s="281" t="s">
        <v>5639</v>
      </c>
      <c r="R277" s="281" t="s">
        <v>5640</v>
      </c>
      <c r="S277" s="54" t="s">
        <v>5635</v>
      </c>
      <c r="T277" s="161" t="s">
        <v>5641</v>
      </c>
      <c r="U277" s="56" t="s">
        <v>3273</v>
      </c>
      <c r="V277" s="56" t="s">
        <v>5642</v>
      </c>
      <c r="W277" s="51" t="s">
        <v>5643</v>
      </c>
      <c r="X277" s="51" t="s">
        <v>234</v>
      </c>
      <c r="Y277" s="19"/>
      <c r="AA277" s="140">
        <f>IF(OR(J277="Fail",ISBLANK(J277)),INDEX('Issue Code Table'!C:C,MATCH(N:N,'Issue Code Table'!A:A,0)),IF(M277="Critical",6,IF(M277="Significant",5,IF(M277="Moderate",3,2))))</f>
        <v>5</v>
      </c>
    </row>
    <row r="278" spans="1:27" ht="83.15" customHeight="1" x14ac:dyDescent="0.25">
      <c r="A278" s="79" t="s">
        <v>5644</v>
      </c>
      <c r="B278" s="54" t="s">
        <v>3090</v>
      </c>
      <c r="C278" s="54" t="s">
        <v>3091</v>
      </c>
      <c r="D278" s="55" t="s">
        <v>219</v>
      </c>
      <c r="E278" s="54" t="s">
        <v>3092</v>
      </c>
      <c r="F278" s="54" t="s">
        <v>3098</v>
      </c>
      <c r="G278" s="54" t="s">
        <v>5645</v>
      </c>
      <c r="H278" s="55" t="s">
        <v>5646</v>
      </c>
      <c r="I278" s="142"/>
      <c r="J278" s="56"/>
      <c r="K278" s="142" t="s">
        <v>3096</v>
      </c>
      <c r="L278" s="69"/>
      <c r="M278" s="149" t="s">
        <v>186</v>
      </c>
      <c r="N278" s="162" t="s">
        <v>1366</v>
      </c>
      <c r="O278" s="60" t="s">
        <v>1367</v>
      </c>
      <c r="P278" s="48"/>
      <c r="Q278" s="281" t="s">
        <v>5639</v>
      </c>
      <c r="R278" s="281" t="s">
        <v>5647</v>
      </c>
      <c r="S278" s="54" t="s">
        <v>3098</v>
      </c>
      <c r="T278" s="161" t="s">
        <v>5648</v>
      </c>
      <c r="U278" s="56" t="s">
        <v>3273</v>
      </c>
      <c r="V278" s="56" t="s">
        <v>5649</v>
      </c>
      <c r="W278" s="51" t="s">
        <v>5650</v>
      </c>
      <c r="X278" s="51" t="s">
        <v>234</v>
      </c>
      <c r="Y278" s="19"/>
      <c r="AA278" s="140">
        <f>IF(OR(J278="Fail",ISBLANK(J278)),INDEX('Issue Code Table'!C:C,MATCH(N:N,'Issue Code Table'!A:A,0)),IF(M278="Critical",6,IF(M278="Significant",5,IF(M278="Moderate",3,2))))</f>
        <v>5</v>
      </c>
    </row>
    <row r="279" spans="1:27" ht="83.15" customHeight="1" x14ac:dyDescent="0.25">
      <c r="A279" s="79" t="s">
        <v>5651</v>
      </c>
      <c r="B279" s="54" t="s">
        <v>3148</v>
      </c>
      <c r="C279" s="54" t="s">
        <v>3149</v>
      </c>
      <c r="D279" s="55" t="s">
        <v>219</v>
      </c>
      <c r="E279" s="54" t="s">
        <v>5652</v>
      </c>
      <c r="F279" s="54" t="s">
        <v>5653</v>
      </c>
      <c r="G279" s="54" t="s">
        <v>5654</v>
      </c>
      <c r="H279" s="55" t="s">
        <v>5655</v>
      </c>
      <c r="I279" s="142"/>
      <c r="J279" s="56"/>
      <c r="K279" s="142" t="s">
        <v>5656</v>
      </c>
      <c r="L279" s="69"/>
      <c r="M279" s="143" t="s">
        <v>186</v>
      </c>
      <c r="N279" s="143" t="s">
        <v>925</v>
      </c>
      <c r="O279" s="143" t="s">
        <v>926</v>
      </c>
      <c r="P279" s="48"/>
      <c r="Q279" s="281" t="s">
        <v>5657</v>
      </c>
      <c r="R279" s="281" t="s">
        <v>5658</v>
      </c>
      <c r="S279" s="54" t="s">
        <v>5653</v>
      </c>
      <c r="T279" s="161" t="s">
        <v>5659</v>
      </c>
      <c r="U279" s="56" t="s">
        <v>5660</v>
      </c>
      <c r="V279" s="56" t="s">
        <v>5661</v>
      </c>
      <c r="W279" s="51" t="s">
        <v>5662</v>
      </c>
      <c r="X279" s="51" t="s">
        <v>234</v>
      </c>
      <c r="Y279" s="19"/>
      <c r="AA279" s="140">
        <f>IF(OR(J279="Fail",ISBLANK(J279)),INDEX('Issue Code Table'!C:C,MATCH(N:N,'Issue Code Table'!A:A,0)),IF(M279="Critical",6,IF(M279="Significant",5,IF(M279="Moderate",3,2))))</f>
        <v>5</v>
      </c>
    </row>
    <row r="280" spans="1:27" ht="83.15" customHeight="1" x14ac:dyDescent="0.25">
      <c r="A280" s="79" t="s">
        <v>5663</v>
      </c>
      <c r="B280" s="54" t="s">
        <v>4543</v>
      </c>
      <c r="C280" s="54" t="s">
        <v>4544</v>
      </c>
      <c r="D280" s="55" t="s">
        <v>219</v>
      </c>
      <c r="E280" s="54" t="s">
        <v>5664</v>
      </c>
      <c r="F280" s="54" t="s">
        <v>5665</v>
      </c>
      <c r="G280" s="54" t="s">
        <v>5666</v>
      </c>
      <c r="H280" s="55" t="s">
        <v>5667</v>
      </c>
      <c r="I280" s="168"/>
      <c r="J280" s="59"/>
      <c r="K280" s="56" t="s">
        <v>5668</v>
      </c>
      <c r="L280" s="69"/>
      <c r="M280" s="57" t="s">
        <v>284</v>
      </c>
      <c r="N280" s="151" t="s">
        <v>1107</v>
      </c>
      <c r="O280" s="170" t="s">
        <v>4387</v>
      </c>
      <c r="P280" s="48"/>
      <c r="Q280" s="281" t="s">
        <v>5669</v>
      </c>
      <c r="R280" s="281" t="s">
        <v>5670</v>
      </c>
      <c r="S280" s="54" t="s">
        <v>5665</v>
      </c>
      <c r="T280" s="161" t="s">
        <v>5671</v>
      </c>
      <c r="U280" s="56" t="s">
        <v>5672</v>
      </c>
      <c r="V280" s="56"/>
      <c r="W280" s="51" t="s">
        <v>5673</v>
      </c>
      <c r="X280" s="51"/>
      <c r="Y280" s="19"/>
      <c r="AA280" s="140">
        <f>IF(OR(J280="Fail",ISBLANK(J280)),INDEX('Issue Code Table'!C:C,MATCH(N:N,'Issue Code Table'!A:A,0)),IF(M280="Critical",6,IF(M280="Significant",5,IF(M280="Moderate",3,2))))</f>
        <v>3</v>
      </c>
    </row>
    <row r="281" spans="1:27" ht="83.15" customHeight="1" x14ac:dyDescent="0.25">
      <c r="A281" s="79" t="s">
        <v>5674</v>
      </c>
      <c r="B281" s="54" t="s">
        <v>4543</v>
      </c>
      <c r="C281" s="54" t="s">
        <v>4544</v>
      </c>
      <c r="D281" s="55" t="s">
        <v>219</v>
      </c>
      <c r="E281" s="54" t="s">
        <v>5675</v>
      </c>
      <c r="F281" s="54" t="s">
        <v>5676</v>
      </c>
      <c r="G281" s="54" t="s">
        <v>5677</v>
      </c>
      <c r="H281" s="55" t="s">
        <v>5678</v>
      </c>
      <c r="I281" s="168"/>
      <c r="J281" s="59"/>
      <c r="K281" s="56" t="s">
        <v>5679</v>
      </c>
      <c r="L281" s="69"/>
      <c r="M281" s="57" t="s">
        <v>284</v>
      </c>
      <c r="N281" s="151" t="s">
        <v>1107</v>
      </c>
      <c r="O281" s="170" t="s">
        <v>4387</v>
      </c>
      <c r="P281" s="48"/>
      <c r="Q281" s="281" t="s">
        <v>5669</v>
      </c>
      <c r="R281" s="281" t="s">
        <v>5680</v>
      </c>
      <c r="S281" s="54" t="s">
        <v>5676</v>
      </c>
      <c r="T281" s="161" t="s">
        <v>5681</v>
      </c>
      <c r="U281" s="56" t="s">
        <v>3273</v>
      </c>
      <c r="V281" s="56"/>
      <c r="W281" s="51" t="s">
        <v>5682</v>
      </c>
      <c r="X281" s="51"/>
      <c r="Y281" s="19"/>
      <c r="AA281" s="140">
        <f>IF(OR(J281="Fail",ISBLANK(J281)),INDEX('Issue Code Table'!C:C,MATCH(N:N,'Issue Code Table'!A:A,0)),IF(M281="Critical",6,IF(M281="Significant",5,IF(M281="Moderate",3,2))))</f>
        <v>3</v>
      </c>
    </row>
    <row r="282" spans="1:27" ht="83.15" customHeight="1" x14ac:dyDescent="0.25">
      <c r="A282" s="79" t="s">
        <v>5683</v>
      </c>
      <c r="B282" s="54" t="s">
        <v>278</v>
      </c>
      <c r="C282" s="54" t="s">
        <v>279</v>
      </c>
      <c r="D282" s="55" t="s">
        <v>219</v>
      </c>
      <c r="E282" s="54" t="s">
        <v>2952</v>
      </c>
      <c r="F282" s="54" t="s">
        <v>2958</v>
      </c>
      <c r="G282" s="54" t="s">
        <v>5684</v>
      </c>
      <c r="H282" s="55" t="s">
        <v>5685</v>
      </c>
      <c r="I282" s="142"/>
      <c r="J282" s="56"/>
      <c r="K282" s="142" t="s">
        <v>2956</v>
      </c>
      <c r="L282" s="69"/>
      <c r="M282" s="279" t="s">
        <v>186</v>
      </c>
      <c r="N282" s="162" t="s">
        <v>996</v>
      </c>
      <c r="O282" s="60" t="s">
        <v>997</v>
      </c>
      <c r="P282" s="48"/>
      <c r="Q282" s="281" t="s">
        <v>5686</v>
      </c>
      <c r="R282" s="281" t="s">
        <v>5687</v>
      </c>
      <c r="S282" s="54" t="s">
        <v>2958</v>
      </c>
      <c r="T282" s="161" t="s">
        <v>5688</v>
      </c>
      <c r="U282" s="56" t="s">
        <v>3273</v>
      </c>
      <c r="V282" s="56" t="s">
        <v>5689</v>
      </c>
      <c r="W282" s="51" t="s">
        <v>5690</v>
      </c>
      <c r="X282" s="51" t="s">
        <v>234</v>
      </c>
      <c r="Y282" s="19"/>
      <c r="AA282" s="140">
        <f>IF(OR(J282="Fail",ISBLANK(J282)),INDEX('Issue Code Table'!C:C,MATCH(N:N,'Issue Code Table'!A:A,0)),IF(M282="Critical",6,IF(M282="Significant",5,IF(M282="Moderate",3,2))))</f>
        <v>6</v>
      </c>
    </row>
    <row r="283" spans="1:27" ht="83.15" customHeight="1" x14ac:dyDescent="0.25">
      <c r="A283" s="79" t="s">
        <v>5691</v>
      </c>
      <c r="B283" s="54" t="s">
        <v>347</v>
      </c>
      <c r="C283" s="54" t="s">
        <v>348</v>
      </c>
      <c r="D283" s="55" t="s">
        <v>219</v>
      </c>
      <c r="E283" s="54" t="s">
        <v>2981</v>
      </c>
      <c r="F283" s="54" t="s">
        <v>2987</v>
      </c>
      <c r="G283" s="54" t="s">
        <v>5692</v>
      </c>
      <c r="H283" s="55" t="s">
        <v>5693</v>
      </c>
      <c r="I283" s="142"/>
      <c r="J283" s="56"/>
      <c r="K283" s="142" t="s">
        <v>2985</v>
      </c>
      <c r="L283" s="69"/>
      <c r="M283" s="149" t="s">
        <v>186</v>
      </c>
      <c r="N283" s="151" t="s">
        <v>212</v>
      </c>
      <c r="O283" s="58" t="s">
        <v>213</v>
      </c>
      <c r="P283" s="48"/>
      <c r="Q283" s="281" t="s">
        <v>5686</v>
      </c>
      <c r="R283" s="281" t="s">
        <v>5694</v>
      </c>
      <c r="S283" s="54" t="s">
        <v>2987</v>
      </c>
      <c r="T283" s="161" t="s">
        <v>5695</v>
      </c>
      <c r="U283" s="56" t="s">
        <v>3273</v>
      </c>
      <c r="V283" s="56" t="s">
        <v>5696</v>
      </c>
      <c r="W283" s="51" t="s">
        <v>5697</v>
      </c>
      <c r="X283" s="51" t="s">
        <v>234</v>
      </c>
      <c r="Y283" s="19"/>
      <c r="AA283" s="140">
        <f>IF(OR(J283="Fail",ISBLANK(J283)),INDEX('Issue Code Table'!C:C,MATCH(N:N,'Issue Code Table'!A:A,0)),IF(M283="Critical",6,IF(M283="Significant",5,IF(M283="Moderate",3,2))))</f>
        <v>6</v>
      </c>
    </row>
    <row r="284" spans="1:27" ht="64.5" customHeight="1" x14ac:dyDescent="0.25">
      <c r="A284" s="79" t="s">
        <v>5698</v>
      </c>
      <c r="B284" s="54" t="s">
        <v>278</v>
      </c>
      <c r="C284" s="54" t="s">
        <v>279</v>
      </c>
      <c r="D284" s="55" t="s">
        <v>219</v>
      </c>
      <c r="E284" s="54" t="s">
        <v>2940</v>
      </c>
      <c r="F284" s="54" t="s">
        <v>2947</v>
      </c>
      <c r="G284" s="54" t="s">
        <v>5699</v>
      </c>
      <c r="H284" s="55" t="s">
        <v>5700</v>
      </c>
      <c r="I284" s="142"/>
      <c r="J284" s="56"/>
      <c r="K284" s="142" t="s">
        <v>2944</v>
      </c>
      <c r="L284" s="69"/>
      <c r="M284" s="149" t="s">
        <v>186</v>
      </c>
      <c r="N284" s="151" t="s">
        <v>212</v>
      </c>
      <c r="O284" s="58" t="s">
        <v>213</v>
      </c>
      <c r="P284" s="48"/>
      <c r="Q284" s="281" t="s">
        <v>5686</v>
      </c>
      <c r="R284" s="281" t="s">
        <v>5701</v>
      </c>
      <c r="S284" s="54" t="s">
        <v>2947</v>
      </c>
      <c r="T284" s="161" t="s">
        <v>5702</v>
      </c>
      <c r="U284" s="56" t="s">
        <v>5703</v>
      </c>
      <c r="V284" s="56" t="s">
        <v>5704</v>
      </c>
      <c r="W284" s="51" t="s">
        <v>5705</v>
      </c>
      <c r="X284" s="51" t="s">
        <v>234</v>
      </c>
      <c r="Y284" s="19"/>
      <c r="AA284" s="140">
        <f>IF(OR(J284="Fail",ISBLANK(J284)),INDEX('Issue Code Table'!C:C,MATCH(N:N,'Issue Code Table'!A:A,0)),IF(M284="Critical",6,IF(M284="Significant",5,IF(M284="Moderate",3,2))))</f>
        <v>6</v>
      </c>
    </row>
    <row r="285" spans="1:27" ht="64.5" customHeight="1" x14ac:dyDescent="0.25">
      <c r="A285" s="79" t="s">
        <v>5706</v>
      </c>
      <c r="B285" s="54" t="s">
        <v>278</v>
      </c>
      <c r="C285" s="54" t="s">
        <v>279</v>
      </c>
      <c r="D285" s="55" t="s">
        <v>219</v>
      </c>
      <c r="E285" s="54" t="s">
        <v>2952</v>
      </c>
      <c r="F285" s="54" t="s">
        <v>2958</v>
      </c>
      <c r="G285" s="54" t="s">
        <v>5707</v>
      </c>
      <c r="H285" s="55" t="s">
        <v>5685</v>
      </c>
      <c r="I285" s="142"/>
      <c r="J285" s="56"/>
      <c r="K285" s="142" t="s">
        <v>2956</v>
      </c>
      <c r="L285" s="69"/>
      <c r="M285" s="279" t="s">
        <v>186</v>
      </c>
      <c r="N285" s="162" t="s">
        <v>996</v>
      </c>
      <c r="O285" s="60" t="s">
        <v>997</v>
      </c>
      <c r="P285" s="48"/>
      <c r="Q285" s="281" t="s">
        <v>5708</v>
      </c>
      <c r="R285" s="281" t="s">
        <v>5709</v>
      </c>
      <c r="S285" s="54" t="s">
        <v>2958</v>
      </c>
      <c r="T285" s="161" t="s">
        <v>5710</v>
      </c>
      <c r="U285" s="56" t="s">
        <v>3273</v>
      </c>
      <c r="V285" s="56" t="s">
        <v>5711</v>
      </c>
      <c r="W285" s="51" t="s">
        <v>5712</v>
      </c>
      <c r="X285" s="51" t="s">
        <v>234</v>
      </c>
      <c r="Y285" s="19"/>
      <c r="AA285" s="140">
        <f>IF(OR(J285="Fail",ISBLANK(J285)),INDEX('Issue Code Table'!C:C,MATCH(N:N,'Issue Code Table'!A:A,0)),IF(M285="Critical",6,IF(M285="Significant",5,IF(M285="Moderate",3,2))))</f>
        <v>6</v>
      </c>
    </row>
    <row r="286" spans="1:27" ht="83.15" customHeight="1" x14ac:dyDescent="0.25">
      <c r="A286" s="79" t="s">
        <v>5713</v>
      </c>
      <c r="B286" s="54" t="s">
        <v>347</v>
      </c>
      <c r="C286" s="54" t="s">
        <v>348</v>
      </c>
      <c r="D286" s="55" t="s">
        <v>219</v>
      </c>
      <c r="E286" s="54" t="s">
        <v>2981</v>
      </c>
      <c r="F286" s="54" t="s">
        <v>2987</v>
      </c>
      <c r="G286" s="54" t="s">
        <v>5714</v>
      </c>
      <c r="H286" s="55" t="s">
        <v>5693</v>
      </c>
      <c r="I286" s="142"/>
      <c r="J286" s="56"/>
      <c r="K286" s="142" t="s">
        <v>2985</v>
      </c>
      <c r="L286" s="69"/>
      <c r="M286" s="149" t="s">
        <v>186</v>
      </c>
      <c r="N286" s="151" t="s">
        <v>212</v>
      </c>
      <c r="O286" s="58" t="s">
        <v>213</v>
      </c>
      <c r="P286" s="48"/>
      <c r="Q286" s="281" t="s">
        <v>5708</v>
      </c>
      <c r="R286" s="281" t="s">
        <v>5715</v>
      </c>
      <c r="S286" s="54" t="s">
        <v>2987</v>
      </c>
      <c r="T286" s="161" t="s">
        <v>5716</v>
      </c>
      <c r="U286" s="56" t="s">
        <v>3273</v>
      </c>
      <c r="V286" s="56" t="s">
        <v>5717</v>
      </c>
      <c r="W286" s="51" t="s">
        <v>5718</v>
      </c>
      <c r="X286" s="51" t="s">
        <v>234</v>
      </c>
      <c r="Y286" s="19"/>
      <c r="AA286" s="140">
        <f>IF(OR(J286="Fail",ISBLANK(J286)),INDEX('Issue Code Table'!C:C,MATCH(N:N,'Issue Code Table'!A:A,0)),IF(M286="Critical",6,IF(M286="Significant",5,IF(M286="Moderate",3,2))))</f>
        <v>6</v>
      </c>
    </row>
    <row r="287" spans="1:27" ht="83.15" customHeight="1" x14ac:dyDescent="0.25">
      <c r="A287" s="79" t="s">
        <v>5719</v>
      </c>
      <c r="B287" s="54" t="s">
        <v>278</v>
      </c>
      <c r="C287" s="54" t="s">
        <v>279</v>
      </c>
      <c r="D287" s="55" t="s">
        <v>219</v>
      </c>
      <c r="E287" s="54" t="s">
        <v>2970</v>
      </c>
      <c r="F287" s="54" t="s">
        <v>2976</v>
      </c>
      <c r="G287" s="54" t="s">
        <v>5720</v>
      </c>
      <c r="H287" s="55" t="s">
        <v>5721</v>
      </c>
      <c r="I287" s="142"/>
      <c r="J287" s="56"/>
      <c r="K287" s="142" t="s">
        <v>2974</v>
      </c>
      <c r="L287" s="69"/>
      <c r="M287" s="149" t="s">
        <v>186</v>
      </c>
      <c r="N287" s="143" t="s">
        <v>1093</v>
      </c>
      <c r="O287" s="60" t="s">
        <v>1094</v>
      </c>
      <c r="P287" s="48"/>
      <c r="Q287" s="281" t="s">
        <v>5708</v>
      </c>
      <c r="R287" s="281" t="s">
        <v>5722</v>
      </c>
      <c r="S287" s="54" t="s">
        <v>2976</v>
      </c>
      <c r="T287" s="161" t="s">
        <v>5723</v>
      </c>
      <c r="U287" s="56" t="s">
        <v>5724</v>
      </c>
      <c r="V287" s="56" t="s">
        <v>5725</v>
      </c>
      <c r="W287" s="51" t="s">
        <v>5726</v>
      </c>
      <c r="X287" s="51" t="s">
        <v>234</v>
      </c>
      <c r="Y287" s="19"/>
      <c r="AA287" s="140">
        <f>IF(OR(J287="Fail",ISBLANK(J287)),INDEX('Issue Code Table'!C:C,MATCH(N:N,'Issue Code Table'!A:A,0)),IF(M287="Critical",6,IF(M287="Significant",5,IF(M287="Moderate",3,2))))</f>
        <v>5</v>
      </c>
    </row>
    <row r="288" spans="1:27" ht="83.15" customHeight="1" x14ac:dyDescent="0.25">
      <c r="A288" s="79" t="s">
        <v>5727</v>
      </c>
      <c r="B288" s="54" t="s">
        <v>1969</v>
      </c>
      <c r="C288" s="54" t="s">
        <v>1970</v>
      </c>
      <c r="D288" s="55" t="s">
        <v>219</v>
      </c>
      <c r="E288" s="54" t="s">
        <v>5728</v>
      </c>
      <c r="F288" s="54" t="s">
        <v>3028</v>
      </c>
      <c r="G288" s="54" t="s">
        <v>5729</v>
      </c>
      <c r="H288" s="55" t="s">
        <v>5730</v>
      </c>
      <c r="I288" s="142"/>
      <c r="J288" s="56"/>
      <c r="K288" s="142" t="s">
        <v>3026</v>
      </c>
      <c r="L288" s="69" t="s">
        <v>5731</v>
      </c>
      <c r="M288" s="279" t="s">
        <v>186</v>
      </c>
      <c r="N288" s="143" t="s">
        <v>1067</v>
      </c>
      <c r="O288" s="60" t="s">
        <v>2738</v>
      </c>
      <c r="P288" s="48"/>
      <c r="Q288" s="281" t="s">
        <v>5732</v>
      </c>
      <c r="R288" s="281" t="s">
        <v>5733</v>
      </c>
      <c r="S288" s="54" t="s">
        <v>3028</v>
      </c>
      <c r="T288" s="161" t="s">
        <v>5734</v>
      </c>
      <c r="U288" s="56" t="s">
        <v>5735</v>
      </c>
      <c r="V288" s="56" t="s">
        <v>5736</v>
      </c>
      <c r="W288" s="51" t="s">
        <v>5737</v>
      </c>
      <c r="X288" s="51" t="s">
        <v>234</v>
      </c>
      <c r="Y288" s="19"/>
      <c r="AA288" s="140">
        <f>IF(OR(J288="Fail",ISBLANK(J288)),INDEX('Issue Code Table'!C:C,MATCH(N:N,'Issue Code Table'!A:A,0)),IF(M288="Critical",6,IF(M288="Significant",5,IF(M288="Moderate",3,2))))</f>
        <v>5</v>
      </c>
    </row>
    <row r="289" spans="1:27" ht="83.15" customHeight="1" x14ac:dyDescent="0.25">
      <c r="A289" s="79" t="s">
        <v>5738</v>
      </c>
      <c r="B289" s="54" t="s">
        <v>278</v>
      </c>
      <c r="C289" s="54" t="s">
        <v>279</v>
      </c>
      <c r="D289" s="55" t="s">
        <v>219</v>
      </c>
      <c r="E289" s="54" t="s">
        <v>5739</v>
      </c>
      <c r="F289" s="54" t="s">
        <v>3028</v>
      </c>
      <c r="G289" s="54" t="s">
        <v>5740</v>
      </c>
      <c r="H289" s="55" t="s">
        <v>5741</v>
      </c>
      <c r="I289" s="142"/>
      <c r="J289" s="56"/>
      <c r="K289" s="142" t="s">
        <v>5742</v>
      </c>
      <c r="L289" s="142"/>
      <c r="M289" s="149" t="s">
        <v>186</v>
      </c>
      <c r="N289" s="143" t="s">
        <v>1067</v>
      </c>
      <c r="O289" s="60" t="s">
        <v>2738</v>
      </c>
      <c r="P289" s="48"/>
      <c r="Q289" s="281" t="s">
        <v>5732</v>
      </c>
      <c r="R289" s="281" t="s">
        <v>5743</v>
      </c>
      <c r="S289" s="54" t="s">
        <v>3028</v>
      </c>
      <c r="T289" s="161" t="s">
        <v>5744</v>
      </c>
      <c r="U289" s="56" t="s">
        <v>5745</v>
      </c>
      <c r="V289" s="56" t="s">
        <v>5736</v>
      </c>
      <c r="W289" s="51" t="s">
        <v>5746</v>
      </c>
      <c r="X289" s="51" t="s">
        <v>234</v>
      </c>
      <c r="Y289" s="19"/>
      <c r="AA289" s="140">
        <f>IF(OR(J289="Fail",ISBLANK(J289)),INDEX('Issue Code Table'!C:C,MATCH(N:N,'Issue Code Table'!A:A,0)),IF(M289="Critical",6,IF(M289="Significant",5,IF(M289="Moderate",3,2))))</f>
        <v>5</v>
      </c>
    </row>
    <row r="290" spans="1:27" ht="83.15" customHeight="1" x14ac:dyDescent="0.25">
      <c r="A290" s="79" t="s">
        <v>5747</v>
      </c>
      <c r="B290" s="54" t="s">
        <v>278</v>
      </c>
      <c r="C290" s="54" t="s">
        <v>279</v>
      </c>
      <c r="D290" s="55" t="s">
        <v>219</v>
      </c>
      <c r="E290" s="54" t="s">
        <v>3052</v>
      </c>
      <c r="F290" s="54" t="s">
        <v>5748</v>
      </c>
      <c r="G290" s="54" t="s">
        <v>5749</v>
      </c>
      <c r="H290" s="55" t="s">
        <v>5750</v>
      </c>
      <c r="I290" s="142"/>
      <c r="J290" s="56"/>
      <c r="K290" s="142" t="s">
        <v>3056</v>
      </c>
      <c r="L290" s="142"/>
      <c r="M290" s="143" t="s">
        <v>284</v>
      </c>
      <c r="N290" s="143" t="s">
        <v>1067</v>
      </c>
      <c r="O290" s="60" t="s">
        <v>2738</v>
      </c>
      <c r="P290" s="48"/>
      <c r="Q290" s="281" t="s">
        <v>5732</v>
      </c>
      <c r="R290" s="281" t="s">
        <v>5751</v>
      </c>
      <c r="S290" s="54" t="s">
        <v>5748</v>
      </c>
      <c r="T290" s="161" t="s">
        <v>5752</v>
      </c>
      <c r="U290" s="56" t="s">
        <v>3273</v>
      </c>
      <c r="V290" s="56" t="s">
        <v>5753</v>
      </c>
      <c r="W290" s="51" t="s">
        <v>5754</v>
      </c>
      <c r="X290" s="51"/>
      <c r="Y290" s="19"/>
      <c r="AA290" s="140">
        <f>IF(OR(J290="Fail",ISBLANK(J290)),INDEX('Issue Code Table'!C:C,MATCH(N:N,'Issue Code Table'!A:A,0)),IF(M290="Critical",6,IF(M290="Significant",5,IF(M290="Moderate",3,2))))</f>
        <v>5</v>
      </c>
    </row>
    <row r="291" spans="1:27" ht="64.5" customHeight="1" x14ac:dyDescent="0.25">
      <c r="A291" s="79" t="s">
        <v>5755</v>
      </c>
      <c r="B291" s="54" t="s">
        <v>278</v>
      </c>
      <c r="C291" s="54" t="s">
        <v>279</v>
      </c>
      <c r="D291" s="55" t="s">
        <v>219</v>
      </c>
      <c r="E291" s="54" t="s">
        <v>3160</v>
      </c>
      <c r="F291" s="54" t="s">
        <v>5756</v>
      </c>
      <c r="G291" s="54" t="s">
        <v>5757</v>
      </c>
      <c r="H291" s="55" t="s">
        <v>5758</v>
      </c>
      <c r="I291" s="142"/>
      <c r="J291" s="56"/>
      <c r="K291" s="142" t="s">
        <v>3164</v>
      </c>
      <c r="L291" s="142"/>
      <c r="M291" s="143" t="s">
        <v>284</v>
      </c>
      <c r="N291" s="143" t="s">
        <v>862</v>
      </c>
      <c r="O291" s="60" t="s">
        <v>863</v>
      </c>
      <c r="P291" s="48"/>
      <c r="Q291" s="281" t="s">
        <v>5759</v>
      </c>
      <c r="R291" s="281" t="s">
        <v>5760</v>
      </c>
      <c r="S291" s="54" t="s">
        <v>5756</v>
      </c>
      <c r="T291" s="161" t="s">
        <v>5761</v>
      </c>
      <c r="U291" s="56" t="s">
        <v>5762</v>
      </c>
      <c r="V291" s="56" t="s">
        <v>5763</v>
      </c>
      <c r="W291" s="51" t="s">
        <v>5764</v>
      </c>
      <c r="X291" s="51"/>
      <c r="Y291" s="19"/>
      <c r="AA291" s="140">
        <f>IF(OR(J291="Fail",ISBLANK(J291)),INDEX('Issue Code Table'!C:C,MATCH(N:N,'Issue Code Table'!A:A,0)),IF(M291="Critical",6,IF(M291="Significant",5,IF(M291="Moderate",3,2))))</f>
        <v>4</v>
      </c>
    </row>
    <row r="292" spans="1:27" ht="55.5" customHeight="1" x14ac:dyDescent="0.25">
      <c r="A292" s="79" t="s">
        <v>5765</v>
      </c>
      <c r="B292" s="54" t="s">
        <v>278</v>
      </c>
      <c r="C292" s="54" t="s">
        <v>279</v>
      </c>
      <c r="D292" s="55" t="s">
        <v>219</v>
      </c>
      <c r="E292" s="54" t="s">
        <v>5766</v>
      </c>
      <c r="F292" s="54" t="s">
        <v>5756</v>
      </c>
      <c r="G292" s="54" t="s">
        <v>5767</v>
      </c>
      <c r="H292" s="55" t="s">
        <v>5768</v>
      </c>
      <c r="I292" s="142"/>
      <c r="J292" s="56"/>
      <c r="K292" s="142" t="s">
        <v>5769</v>
      </c>
      <c r="L292" s="142"/>
      <c r="M292" s="149" t="s">
        <v>284</v>
      </c>
      <c r="N292" s="143" t="s">
        <v>862</v>
      </c>
      <c r="O292" s="60" t="s">
        <v>863</v>
      </c>
      <c r="P292" s="48"/>
      <c r="Q292" s="281" t="s">
        <v>5759</v>
      </c>
      <c r="R292" s="281" t="s">
        <v>5770</v>
      </c>
      <c r="S292" s="54" t="s">
        <v>5756</v>
      </c>
      <c r="T292" s="161" t="s">
        <v>5771</v>
      </c>
      <c r="U292" s="56" t="s">
        <v>5772</v>
      </c>
      <c r="V292" s="56" t="s">
        <v>5773</v>
      </c>
      <c r="W292" s="51" t="s">
        <v>5774</v>
      </c>
      <c r="X292" s="51"/>
      <c r="Y292" s="19"/>
      <c r="AA292" s="140">
        <f>IF(OR(J292="Fail",ISBLANK(J292)),INDEX('Issue Code Table'!C:C,MATCH(N:N,'Issue Code Table'!A:A,0)),IF(M292="Critical",6,IF(M292="Significant",5,IF(M292="Moderate",3,2))))</f>
        <v>4</v>
      </c>
    </row>
    <row r="293" spans="1:27" ht="57.75" customHeight="1" x14ac:dyDescent="0.25">
      <c r="A293" s="79" t="s">
        <v>5775</v>
      </c>
      <c r="B293" s="54" t="s">
        <v>3148</v>
      </c>
      <c r="C293" s="54" t="s">
        <v>3149</v>
      </c>
      <c r="D293" s="55" t="s">
        <v>219</v>
      </c>
      <c r="E293" s="54" t="s">
        <v>3150</v>
      </c>
      <c r="F293" s="54" t="s">
        <v>5756</v>
      </c>
      <c r="G293" s="54" t="s">
        <v>5776</v>
      </c>
      <c r="H293" s="55" t="s">
        <v>5777</v>
      </c>
      <c r="I293" s="142"/>
      <c r="J293" s="56"/>
      <c r="K293" s="142" t="s">
        <v>3154</v>
      </c>
      <c r="L293" s="142"/>
      <c r="M293" s="143" t="s">
        <v>186</v>
      </c>
      <c r="N293" s="143" t="s">
        <v>925</v>
      </c>
      <c r="O293" s="143" t="s">
        <v>926</v>
      </c>
      <c r="P293" s="48"/>
      <c r="Q293" s="281" t="s">
        <v>5759</v>
      </c>
      <c r="R293" s="281" t="s">
        <v>5778</v>
      </c>
      <c r="S293" s="54" t="s">
        <v>5756</v>
      </c>
      <c r="T293" s="161" t="s">
        <v>5779</v>
      </c>
      <c r="U293" s="56" t="s">
        <v>5780</v>
      </c>
      <c r="V293" s="56" t="s">
        <v>5781</v>
      </c>
      <c r="W293" s="51" t="s">
        <v>5782</v>
      </c>
      <c r="X293" s="51" t="s">
        <v>234</v>
      </c>
      <c r="Y293" s="19"/>
      <c r="AA293" s="140">
        <f>IF(OR(J293="Fail",ISBLANK(J293)),INDEX('Issue Code Table'!C:C,MATCH(N:N,'Issue Code Table'!A:A,0)),IF(M293="Critical",6,IF(M293="Significant",5,IF(M293="Moderate",3,2))))</f>
        <v>5</v>
      </c>
    </row>
    <row r="294" spans="1:27" ht="67.5" customHeight="1" x14ac:dyDescent="0.25">
      <c r="A294" s="79" t="s">
        <v>5783</v>
      </c>
      <c r="B294" s="54" t="s">
        <v>3148</v>
      </c>
      <c r="C294" s="54" t="s">
        <v>3149</v>
      </c>
      <c r="D294" s="55" t="s">
        <v>219</v>
      </c>
      <c r="E294" s="54" t="s">
        <v>5784</v>
      </c>
      <c r="F294" s="54" t="s">
        <v>5756</v>
      </c>
      <c r="G294" s="54" t="s">
        <v>5785</v>
      </c>
      <c r="H294" s="55" t="s">
        <v>5786</v>
      </c>
      <c r="I294" s="142"/>
      <c r="J294" s="56"/>
      <c r="K294" s="142" t="s">
        <v>5787</v>
      </c>
      <c r="L294" s="142"/>
      <c r="M294" s="149" t="s">
        <v>284</v>
      </c>
      <c r="N294" s="143" t="s">
        <v>1163</v>
      </c>
      <c r="O294" s="60" t="s">
        <v>1164</v>
      </c>
      <c r="P294" s="48"/>
      <c r="Q294" s="281" t="s">
        <v>5759</v>
      </c>
      <c r="R294" s="281" t="s">
        <v>5788</v>
      </c>
      <c r="S294" s="54" t="s">
        <v>5756</v>
      </c>
      <c r="T294" s="161" t="s">
        <v>5789</v>
      </c>
      <c r="U294" s="56" t="s">
        <v>5790</v>
      </c>
      <c r="V294" s="56" t="s">
        <v>5791</v>
      </c>
      <c r="W294" s="51" t="s">
        <v>5792</v>
      </c>
      <c r="X294" s="51"/>
      <c r="Y294" s="19"/>
      <c r="AA294" s="140">
        <f>IF(OR(J294="Fail",ISBLANK(J294)),INDEX('Issue Code Table'!C:C,MATCH(N:N,'Issue Code Table'!A:A,0)),IF(M294="Critical",6,IF(M294="Significant",5,IF(M294="Moderate",3,2))))</f>
        <v>4</v>
      </c>
    </row>
    <row r="295" spans="1:27" ht="60.75" customHeight="1" x14ac:dyDescent="0.25">
      <c r="A295" s="79" t="s">
        <v>5793</v>
      </c>
      <c r="B295" s="54" t="s">
        <v>278</v>
      </c>
      <c r="C295" s="54" t="s">
        <v>279</v>
      </c>
      <c r="D295" s="55" t="s">
        <v>219</v>
      </c>
      <c r="E295" s="54" t="s">
        <v>5794</v>
      </c>
      <c r="F295" s="54" t="s">
        <v>5795</v>
      </c>
      <c r="G295" s="54" t="s">
        <v>5796</v>
      </c>
      <c r="H295" s="55" t="s">
        <v>5797</v>
      </c>
      <c r="I295" s="142"/>
      <c r="J295" s="56"/>
      <c r="K295" s="142" t="s">
        <v>5798</v>
      </c>
      <c r="L295" s="142"/>
      <c r="M295" s="153" t="s">
        <v>284</v>
      </c>
      <c r="N295" s="143" t="s">
        <v>1107</v>
      </c>
      <c r="O295" s="60" t="s">
        <v>4387</v>
      </c>
      <c r="P295" s="48"/>
      <c r="Q295" s="163" t="s">
        <v>5799</v>
      </c>
      <c r="R295" s="281" t="s">
        <v>5800</v>
      </c>
      <c r="S295" s="54" t="s">
        <v>5795</v>
      </c>
      <c r="T295" s="161" t="s">
        <v>5801</v>
      </c>
      <c r="U295" s="56" t="s">
        <v>5802</v>
      </c>
      <c r="V295" s="56" t="s">
        <v>5803</v>
      </c>
      <c r="W295" s="51" t="s">
        <v>5804</v>
      </c>
      <c r="X295" s="51"/>
      <c r="Y295" s="19"/>
      <c r="AA295" s="140">
        <f>IF(OR(J295="Fail",ISBLANK(J295)),INDEX('Issue Code Table'!C:C,MATCH(N:N,'Issue Code Table'!A:A,0)),IF(M295="Critical",6,IF(M295="Significant",5,IF(M295="Moderate",3,2))))</f>
        <v>3</v>
      </c>
    </row>
    <row r="296" spans="1:27" ht="63" customHeight="1" x14ac:dyDescent="0.25">
      <c r="A296" s="79" t="s">
        <v>5805</v>
      </c>
      <c r="B296" s="54" t="s">
        <v>278</v>
      </c>
      <c r="C296" s="54" t="s">
        <v>279</v>
      </c>
      <c r="D296" s="55" t="s">
        <v>219</v>
      </c>
      <c r="E296" s="54" t="s">
        <v>3138</v>
      </c>
      <c r="F296" s="54" t="s">
        <v>5806</v>
      </c>
      <c r="G296" s="54" t="s">
        <v>5807</v>
      </c>
      <c r="H296" s="55" t="s">
        <v>5808</v>
      </c>
      <c r="I296" s="142"/>
      <c r="J296" s="56"/>
      <c r="K296" s="142" t="s">
        <v>3142</v>
      </c>
      <c r="L296" s="142"/>
      <c r="M296" s="149" t="s">
        <v>186</v>
      </c>
      <c r="N296" s="143" t="s">
        <v>925</v>
      </c>
      <c r="O296" s="60" t="s">
        <v>926</v>
      </c>
      <c r="P296" s="48"/>
      <c r="Q296" s="163" t="s">
        <v>5809</v>
      </c>
      <c r="R296" s="281" t="s">
        <v>5810</v>
      </c>
      <c r="S296" s="54" t="s">
        <v>5806</v>
      </c>
      <c r="T296" s="161" t="s">
        <v>5811</v>
      </c>
      <c r="U296" s="56" t="s">
        <v>3273</v>
      </c>
      <c r="V296" s="56" t="s">
        <v>5812</v>
      </c>
      <c r="W296" s="51" t="s">
        <v>5813</v>
      </c>
      <c r="X296" s="51" t="s">
        <v>234</v>
      </c>
      <c r="Y296" s="19"/>
      <c r="AA296" s="140">
        <f>IF(OR(J296="Fail",ISBLANK(J296)),INDEX('Issue Code Table'!C:C,MATCH(N:N,'Issue Code Table'!A:A,0)),IF(M296="Critical",6,IF(M296="Significant",5,IF(M296="Moderate",3,2))))</f>
        <v>5</v>
      </c>
    </row>
    <row r="297" spans="1:27" ht="59.25" customHeight="1" x14ac:dyDescent="0.25">
      <c r="A297" s="79" t="s">
        <v>5814</v>
      </c>
      <c r="B297" s="54" t="s">
        <v>278</v>
      </c>
      <c r="C297" s="54" t="s">
        <v>279</v>
      </c>
      <c r="D297" s="55" t="s">
        <v>219</v>
      </c>
      <c r="E297" s="54" t="s">
        <v>3127</v>
      </c>
      <c r="F297" s="54" t="s">
        <v>3132</v>
      </c>
      <c r="G297" s="54" t="s">
        <v>5815</v>
      </c>
      <c r="H297" s="55" t="s">
        <v>5816</v>
      </c>
      <c r="I297" s="142"/>
      <c r="J297" s="56"/>
      <c r="K297" s="142" t="s">
        <v>3131</v>
      </c>
      <c r="L297" s="142"/>
      <c r="M297" s="143" t="s">
        <v>284</v>
      </c>
      <c r="N297" s="143" t="s">
        <v>2762</v>
      </c>
      <c r="O297" s="60" t="s">
        <v>2763</v>
      </c>
      <c r="P297" s="48"/>
      <c r="Q297" s="163" t="s">
        <v>5809</v>
      </c>
      <c r="R297" s="281" t="s">
        <v>5817</v>
      </c>
      <c r="S297" s="54" t="s">
        <v>3132</v>
      </c>
      <c r="T297" s="161" t="s">
        <v>5818</v>
      </c>
      <c r="U297" s="56" t="s">
        <v>5819</v>
      </c>
      <c r="V297" s="56" t="s">
        <v>5820</v>
      </c>
      <c r="W297" s="51" t="s">
        <v>5821</v>
      </c>
      <c r="X297" s="51"/>
      <c r="Y297" s="19"/>
      <c r="AA297" s="140">
        <f>IF(OR(J297="Fail",ISBLANK(J297)),INDEX('Issue Code Table'!C:C,MATCH(N:N,'Issue Code Table'!A:A,0)),IF(M297="Critical",6,IF(M297="Significant",5,IF(M297="Moderate",3,2))))</f>
        <v>5</v>
      </c>
    </row>
    <row r="298" spans="1:27" ht="52.5" customHeight="1" x14ac:dyDescent="0.25">
      <c r="A298" s="79" t="s">
        <v>5822</v>
      </c>
      <c r="B298" s="54" t="s">
        <v>278</v>
      </c>
      <c r="C298" s="54" t="s">
        <v>279</v>
      </c>
      <c r="D298" s="55" t="s">
        <v>219</v>
      </c>
      <c r="E298" s="54" t="s">
        <v>5823</v>
      </c>
      <c r="F298" s="54" t="s">
        <v>5824</v>
      </c>
      <c r="G298" s="54" t="s">
        <v>5825</v>
      </c>
      <c r="H298" s="55" t="s">
        <v>5826</v>
      </c>
      <c r="I298" s="168"/>
      <c r="J298" s="59"/>
      <c r="K298" s="56" t="s">
        <v>5827</v>
      </c>
      <c r="L298" s="60"/>
      <c r="M298" s="57" t="s">
        <v>186</v>
      </c>
      <c r="N298" s="151" t="s">
        <v>925</v>
      </c>
      <c r="O298" s="170" t="s">
        <v>926</v>
      </c>
      <c r="P298" s="48"/>
      <c r="Q298" s="163" t="s">
        <v>5828</v>
      </c>
      <c r="R298" s="281" t="s">
        <v>5829</v>
      </c>
      <c r="S298" s="54" t="s">
        <v>5824</v>
      </c>
      <c r="T298" s="161" t="s">
        <v>5830</v>
      </c>
      <c r="U298" s="56" t="s">
        <v>5831</v>
      </c>
      <c r="V298" s="56" t="s">
        <v>5832</v>
      </c>
      <c r="W298" s="51" t="s">
        <v>5833</v>
      </c>
      <c r="X298" s="51" t="s">
        <v>234</v>
      </c>
      <c r="Y298" s="19"/>
      <c r="AA298" s="140">
        <f>IF(OR(J298="Fail",ISBLANK(J298)),INDEX('Issue Code Table'!C:C,MATCH(N:N,'Issue Code Table'!A:A,0)),IF(M298="Critical",6,IF(M298="Significant",5,IF(M298="Moderate",3,2))))</f>
        <v>5</v>
      </c>
    </row>
    <row r="299" spans="1:27" ht="64.5" customHeight="1" x14ac:dyDescent="0.25">
      <c r="A299" s="79" t="s">
        <v>5834</v>
      </c>
      <c r="B299" s="54" t="s">
        <v>278</v>
      </c>
      <c r="C299" s="54" t="s">
        <v>279</v>
      </c>
      <c r="D299" s="55" t="s">
        <v>219</v>
      </c>
      <c r="E299" s="54" t="s">
        <v>3092</v>
      </c>
      <c r="F299" s="54" t="s">
        <v>3098</v>
      </c>
      <c r="G299" s="54" t="s">
        <v>5835</v>
      </c>
      <c r="H299" s="55" t="s">
        <v>5646</v>
      </c>
      <c r="I299" s="142"/>
      <c r="J299" s="56"/>
      <c r="K299" s="142" t="s">
        <v>3096</v>
      </c>
      <c r="L299" s="142"/>
      <c r="M299" s="149" t="s">
        <v>186</v>
      </c>
      <c r="N299" s="162" t="s">
        <v>1366</v>
      </c>
      <c r="O299" s="60" t="s">
        <v>1367</v>
      </c>
      <c r="P299" s="48"/>
      <c r="Q299" s="163" t="s">
        <v>5836</v>
      </c>
      <c r="R299" s="281" t="s">
        <v>5837</v>
      </c>
      <c r="S299" s="54" t="s">
        <v>3098</v>
      </c>
      <c r="T299" s="161" t="s">
        <v>5838</v>
      </c>
      <c r="U299" s="56" t="s">
        <v>3273</v>
      </c>
      <c r="V299" s="56" t="s">
        <v>5839</v>
      </c>
      <c r="W299" s="51" t="s">
        <v>5840</v>
      </c>
      <c r="X299" s="51" t="s">
        <v>234</v>
      </c>
      <c r="Y299" s="19"/>
      <c r="AA299" s="140">
        <f>IF(OR(J299="Fail",ISBLANK(J299)),INDEX('Issue Code Table'!C:C,MATCH(N:N,'Issue Code Table'!A:A,0)),IF(M299="Critical",6,IF(M299="Significant",5,IF(M299="Moderate",3,2))))</f>
        <v>5</v>
      </c>
    </row>
    <row r="300" spans="1:27" s="22" customFormat="1" ht="12.5" x14ac:dyDescent="0.25">
      <c r="A300" s="159"/>
      <c r="B300" s="160" t="s">
        <v>3188</v>
      </c>
      <c r="C300" s="160"/>
      <c r="D300" s="159"/>
      <c r="E300" s="159"/>
      <c r="F300" s="159"/>
      <c r="G300" s="159"/>
      <c r="H300" s="159"/>
      <c r="I300" s="159"/>
      <c r="J300" s="159"/>
      <c r="K300" s="159"/>
      <c r="L300" s="159"/>
      <c r="M300" s="159"/>
      <c r="N300" s="159"/>
      <c r="O300" s="159"/>
      <c r="P300" s="34"/>
      <c r="Q300" s="159"/>
      <c r="R300" s="159"/>
      <c r="S300" s="159"/>
      <c r="T300" s="159"/>
      <c r="U300" s="159"/>
      <c r="V300" s="159"/>
      <c r="W300" s="159"/>
      <c r="X300" s="159"/>
      <c r="AA300" s="159"/>
    </row>
    <row r="301" spans="1:27" ht="12.75" customHeight="1" x14ac:dyDescent="0.25">
      <c r="E301" s="188"/>
    </row>
    <row r="302" spans="1:27" ht="13.4" hidden="1" customHeight="1" x14ac:dyDescent="0.25">
      <c r="E302" s="188"/>
      <c r="I302" s="19" t="s">
        <v>3189</v>
      </c>
    </row>
    <row r="303" spans="1:27" ht="13.4" hidden="1" customHeight="1" x14ac:dyDescent="0.25">
      <c r="E303" s="188"/>
      <c r="I303" s="19" t="s">
        <v>59</v>
      </c>
    </row>
    <row r="304" spans="1:27" ht="13.4" hidden="1" customHeight="1" x14ac:dyDescent="0.25">
      <c r="E304" s="188"/>
      <c r="I304" s="19" t="s">
        <v>60</v>
      </c>
    </row>
    <row r="305" spans="5:9" ht="13.4" hidden="1" customHeight="1" x14ac:dyDescent="0.25">
      <c r="E305" s="188"/>
      <c r="I305" s="19" t="s">
        <v>48</v>
      </c>
    </row>
    <row r="306" spans="5:9" ht="13.4" hidden="1" customHeight="1" x14ac:dyDescent="0.25">
      <c r="E306" s="188"/>
      <c r="I306" s="19" t="s">
        <v>3190</v>
      </c>
    </row>
    <row r="307" spans="5:9" ht="13.4" hidden="1" customHeight="1" x14ac:dyDescent="0.25">
      <c r="E307" s="188"/>
    </row>
    <row r="308" spans="5:9" ht="13.4" hidden="1" customHeight="1" x14ac:dyDescent="0.25">
      <c r="E308" s="188"/>
      <c r="I308" s="22" t="s">
        <v>3191</v>
      </c>
    </row>
    <row r="309" spans="5:9" ht="13.4" hidden="1" customHeight="1" x14ac:dyDescent="0.25">
      <c r="E309" s="188"/>
      <c r="I309" s="23" t="s">
        <v>172</v>
      </c>
    </row>
    <row r="310" spans="5:9" ht="13.4" hidden="1" customHeight="1" x14ac:dyDescent="0.25">
      <c r="E310" s="188"/>
      <c r="I310" s="22" t="s">
        <v>186</v>
      </c>
    </row>
    <row r="311" spans="5:9" ht="13.4" hidden="1" customHeight="1" x14ac:dyDescent="0.25">
      <c r="E311" s="188"/>
      <c r="I311" s="22" t="s">
        <v>284</v>
      </c>
    </row>
    <row r="312" spans="5:9" ht="13.4" hidden="1" customHeight="1" x14ac:dyDescent="0.25">
      <c r="E312" s="188"/>
      <c r="I312" s="22" t="s">
        <v>241</v>
      </c>
    </row>
    <row r="313" spans="5:9" ht="12.75" hidden="1" customHeight="1" x14ac:dyDescent="0.25">
      <c r="E313" s="188"/>
    </row>
  </sheetData>
  <protectedRanges>
    <protectedRange password="E1A2" sqref="M2 AA2" name="Range1_2"/>
    <protectedRange password="E1A2" sqref="N7:O7" name="Range1_2_1"/>
    <protectedRange password="E1A2" sqref="AA3:AA299" name="Range1_1_1_1"/>
    <protectedRange password="E1A2" sqref="N8:O8" name="Range1_2_2"/>
    <protectedRange password="E1A2" sqref="N9:O9" name="Range1_2_3"/>
    <protectedRange password="E1A2" sqref="N10:O10" name="Range1_2_5"/>
    <protectedRange password="E1A2" sqref="N11:O11" name="Range1_2_6"/>
    <protectedRange password="E1A2" sqref="N12:O12" name="Range1_2_7"/>
    <protectedRange password="E1A2" sqref="N15:O15" name="Range1_2_4"/>
    <protectedRange password="E1A2" sqref="N53:O53 N55:O55" name="Range1_2_9"/>
    <protectedRange password="E1A2" sqref="N56:O56" name="Range1_2_10"/>
    <protectedRange password="E1A2" sqref="N57:O58" name="Range1_2_11"/>
    <protectedRange password="E1A2" sqref="N71:O71" name="Range1_2_12"/>
    <protectedRange password="E1A2" sqref="N230:O230" name="Range1_2_13"/>
    <protectedRange password="E1A2" sqref="N282:O282 N285:O285" name="Range1_2_14"/>
    <protectedRange password="E1A2" sqref="N288:O288" name="Range1_2_15"/>
    <protectedRange password="E1A2" sqref="N2:O2" name="Range1_5_1_1"/>
    <protectedRange password="E1A2" sqref="N3:O3" name="Range1_2_1_1"/>
    <protectedRange password="E1A2" sqref="N4:O4" name="Range1_4_1"/>
    <protectedRange password="E1A2" sqref="W2" name="Range1_14"/>
    <protectedRange password="E1A2" sqref="N115" name="Range1_6"/>
    <protectedRange password="E1A2" sqref="N116" name="Range1_6_1"/>
    <protectedRange password="E1A2" sqref="N117" name="Range1_6_2"/>
    <protectedRange password="E1A2" sqref="N118" name="Range1_6_3"/>
    <protectedRange password="E1A2" sqref="N119 N125 N129 N275" name="Range1_6_4"/>
    <protectedRange password="E1A2" sqref="N120" name="Range1_6_5"/>
    <protectedRange password="E1A2" sqref="N121" name="Range1_6_6"/>
    <protectedRange password="E1A2" sqref="N122" name="Range1_6_7"/>
    <protectedRange password="E1A2" sqref="N123:N124" name="Range1_6_8"/>
    <protectedRange password="E1A2" sqref="N126" name="Range1_6_9"/>
    <protectedRange password="E1A2" sqref="N127" name="Range1_6_10"/>
    <protectedRange password="E1A2" sqref="N128" name="Range1_6_11"/>
    <protectedRange password="E1A2" sqref="N130" name="Range1_6_12"/>
    <protectedRange password="E1A2" sqref="P5:P6" name="Range1_2_2_1"/>
    <protectedRange password="E1A2" sqref="O5" name="Range1_1_2_2"/>
  </protectedRanges>
  <autoFilter ref="A2:AA300" xr:uid="{00000000-0001-0000-0400-000000000000}"/>
  <phoneticPr fontId="36" type="noConversion"/>
  <conditionalFormatting sqref="J3:J4 J87:J114 J125 J129 J171:J173 J175:J182 J189 J193 J211:J213 J223:J230 J215:J220 J233 J235 J255 J258:J260 J262 J266 J275 J282:J297 J278:J279 J299 J244:J252 J73:J85 J131:J168 J7:J71">
    <cfRule type="cellIs" dxfId="198" priority="452" stopIfTrue="1" operator="equal">
      <formula>"Pass"</formula>
    </cfRule>
    <cfRule type="cellIs" dxfId="197" priority="453" stopIfTrue="1" operator="equal">
      <formula>"Fail"</formula>
    </cfRule>
    <cfRule type="cellIs" dxfId="196" priority="454" stopIfTrue="1" operator="equal">
      <formula>"Info"</formula>
    </cfRule>
  </conditionalFormatting>
  <conditionalFormatting sqref="J86">
    <cfRule type="cellIs" dxfId="195" priority="249" operator="equal">
      <formula>"Info"</formula>
    </cfRule>
    <cfRule type="cellIs" dxfId="194" priority="251" operator="equal">
      <formula>"Fail"</formula>
    </cfRule>
    <cfRule type="cellIs" dxfId="193" priority="252" operator="equal">
      <formula>"Pass"</formula>
    </cfRule>
  </conditionalFormatting>
  <conditionalFormatting sqref="J115">
    <cfRule type="cellIs" dxfId="192" priority="245" operator="equal">
      <formula>"Info"</formula>
    </cfRule>
    <cfRule type="cellIs" dxfId="191" priority="247" operator="equal">
      <formula>"Fail"</formula>
    </cfRule>
    <cfRule type="cellIs" dxfId="190" priority="248" operator="equal">
      <formula>"Pass"</formula>
    </cfRule>
  </conditionalFormatting>
  <conditionalFormatting sqref="J116">
    <cfRule type="cellIs" dxfId="189" priority="241" operator="equal">
      <formula>"Info"</formula>
    </cfRule>
    <cfRule type="cellIs" dxfId="188" priority="243" operator="equal">
      <formula>"Fail"</formula>
    </cfRule>
    <cfRule type="cellIs" dxfId="187" priority="244" operator="equal">
      <formula>"Pass"</formula>
    </cfRule>
  </conditionalFormatting>
  <conditionalFormatting sqref="J117">
    <cfRule type="cellIs" dxfId="186" priority="237" operator="equal">
      <formula>"Info"</formula>
    </cfRule>
    <cfRule type="cellIs" dxfId="185" priority="239" operator="equal">
      <formula>"Fail"</formula>
    </cfRule>
    <cfRule type="cellIs" dxfId="184" priority="240" operator="equal">
      <formula>"Pass"</formula>
    </cfRule>
  </conditionalFormatting>
  <conditionalFormatting sqref="J118">
    <cfRule type="cellIs" dxfId="183" priority="233" operator="equal">
      <formula>"Info"</formula>
    </cfRule>
    <cfRule type="cellIs" dxfId="182" priority="235" operator="equal">
      <formula>"Fail"</formula>
    </cfRule>
    <cfRule type="cellIs" dxfId="181" priority="236" operator="equal">
      <formula>"Pass"</formula>
    </cfRule>
  </conditionalFormatting>
  <conditionalFormatting sqref="J120">
    <cfRule type="cellIs" dxfId="180" priority="228" operator="equal">
      <formula>"Info"</formula>
    </cfRule>
    <cfRule type="cellIs" dxfId="179" priority="230" operator="equal">
      <formula>"Fail"</formula>
    </cfRule>
    <cfRule type="cellIs" dxfId="178" priority="231" operator="equal">
      <formula>"Pass"</formula>
    </cfRule>
  </conditionalFormatting>
  <conditionalFormatting sqref="J121">
    <cfRule type="cellIs" dxfId="177" priority="224" operator="equal">
      <formula>"Info"</formula>
    </cfRule>
    <cfRule type="cellIs" dxfId="176" priority="226" operator="equal">
      <formula>"Fail"</formula>
    </cfRule>
    <cfRule type="cellIs" dxfId="175" priority="227" operator="equal">
      <formula>"Pass"</formula>
    </cfRule>
  </conditionalFormatting>
  <conditionalFormatting sqref="J122">
    <cfRule type="cellIs" dxfId="174" priority="220" operator="equal">
      <formula>"Info"</formula>
    </cfRule>
    <cfRule type="cellIs" dxfId="173" priority="222" operator="equal">
      <formula>"Fail"</formula>
    </cfRule>
    <cfRule type="cellIs" dxfId="172" priority="223" operator="equal">
      <formula>"Pass"</formula>
    </cfRule>
  </conditionalFormatting>
  <conditionalFormatting sqref="J123:J124">
    <cfRule type="cellIs" dxfId="171" priority="216" operator="equal">
      <formula>"Info"</formula>
    </cfRule>
    <cfRule type="cellIs" dxfId="170" priority="218" operator="equal">
      <formula>"Fail"</formula>
    </cfRule>
    <cfRule type="cellIs" dxfId="169" priority="219" operator="equal">
      <formula>"Pass"</formula>
    </cfRule>
  </conditionalFormatting>
  <conditionalFormatting sqref="J126">
    <cfRule type="cellIs" dxfId="168" priority="212" operator="equal">
      <formula>"Info"</formula>
    </cfRule>
    <cfRule type="cellIs" dxfId="167" priority="214" operator="equal">
      <formula>"Fail"</formula>
    </cfRule>
    <cfRule type="cellIs" dxfId="166" priority="215" operator="equal">
      <formula>"Pass"</formula>
    </cfRule>
  </conditionalFormatting>
  <conditionalFormatting sqref="J127">
    <cfRule type="cellIs" dxfId="165" priority="208" operator="equal">
      <formula>"Info"</formula>
    </cfRule>
    <cfRule type="cellIs" dxfId="164" priority="210" operator="equal">
      <formula>"Fail"</formula>
    </cfRule>
    <cfRule type="cellIs" dxfId="163" priority="211" operator="equal">
      <formula>"Pass"</formula>
    </cfRule>
  </conditionalFormatting>
  <conditionalFormatting sqref="J128">
    <cfRule type="cellIs" dxfId="162" priority="204" operator="equal">
      <formula>"Info"</formula>
    </cfRule>
    <cfRule type="cellIs" dxfId="161" priority="206" operator="equal">
      <formula>"Fail"</formula>
    </cfRule>
    <cfRule type="cellIs" dxfId="160" priority="207" operator="equal">
      <formula>"Pass"</formula>
    </cfRule>
  </conditionalFormatting>
  <conditionalFormatting sqref="J130">
    <cfRule type="cellIs" dxfId="159" priority="200" operator="equal">
      <formula>"Info"</formula>
    </cfRule>
    <cfRule type="cellIs" dxfId="158" priority="202" operator="equal">
      <formula>"Fail"</formula>
    </cfRule>
    <cfRule type="cellIs" dxfId="157" priority="203" operator="equal">
      <formula>"Pass"</formula>
    </cfRule>
  </conditionalFormatting>
  <conditionalFormatting sqref="J169">
    <cfRule type="cellIs" dxfId="156" priority="196" operator="equal">
      <formula>"Info"</formula>
    </cfRule>
    <cfRule type="cellIs" dxfId="155" priority="198" operator="equal">
      <formula>"Fail"</formula>
    </cfRule>
    <cfRule type="cellIs" dxfId="154" priority="199" operator="equal">
      <formula>"Pass"</formula>
    </cfRule>
  </conditionalFormatting>
  <conditionalFormatting sqref="J170">
    <cfRule type="cellIs" dxfId="153" priority="192" operator="equal">
      <formula>"Info"</formula>
    </cfRule>
    <cfRule type="cellIs" dxfId="152" priority="194" operator="equal">
      <formula>"Fail"</formula>
    </cfRule>
    <cfRule type="cellIs" dxfId="151" priority="195" operator="equal">
      <formula>"Pass"</formula>
    </cfRule>
  </conditionalFormatting>
  <conditionalFormatting sqref="J174">
    <cfRule type="cellIs" dxfId="150" priority="188" operator="equal">
      <formula>"Info"</formula>
    </cfRule>
    <cfRule type="cellIs" dxfId="149" priority="190" operator="equal">
      <formula>"Fail"</formula>
    </cfRule>
    <cfRule type="cellIs" dxfId="148" priority="191" operator="equal">
      <formula>"Pass"</formula>
    </cfRule>
  </conditionalFormatting>
  <conditionalFormatting sqref="J183">
    <cfRule type="cellIs" dxfId="147" priority="184" operator="equal">
      <formula>"Pass"</formula>
    </cfRule>
    <cfRule type="cellIs" dxfId="146" priority="185" operator="equal">
      <formula>"Fail"</formula>
    </cfRule>
    <cfRule type="cellIs" dxfId="145" priority="186" operator="equal">
      <formula>"Info"</formula>
    </cfRule>
  </conditionalFormatting>
  <conditionalFormatting sqref="J184">
    <cfRule type="cellIs" dxfId="144" priority="180" operator="equal">
      <formula>"Pass"</formula>
    </cfRule>
    <cfRule type="cellIs" dxfId="143" priority="181" operator="equal">
      <formula>"Fail"</formula>
    </cfRule>
    <cfRule type="cellIs" dxfId="142" priority="182" operator="equal">
      <formula>"Info"</formula>
    </cfRule>
  </conditionalFormatting>
  <conditionalFormatting sqref="J188">
    <cfRule type="cellIs" dxfId="141" priority="176" operator="equal">
      <formula>"Info"</formula>
    </cfRule>
    <cfRule type="cellIs" dxfId="140" priority="178" operator="equal">
      <formula>"Fail"</formula>
    </cfRule>
    <cfRule type="cellIs" dxfId="139" priority="179" operator="equal">
      <formula>"Pass"</formula>
    </cfRule>
  </conditionalFormatting>
  <conditionalFormatting sqref="J185">
    <cfRule type="cellIs" dxfId="138" priority="173" operator="equal">
      <formula>"Pass"</formula>
    </cfRule>
    <cfRule type="cellIs" dxfId="137" priority="174" operator="equal">
      <formula>"Fail"</formula>
    </cfRule>
    <cfRule type="cellIs" dxfId="136" priority="175" operator="equal">
      <formula>"Info"</formula>
    </cfRule>
  </conditionalFormatting>
  <conditionalFormatting sqref="J186">
    <cfRule type="cellIs" dxfId="135" priority="170" operator="equal">
      <formula>"Pass"</formula>
    </cfRule>
    <cfRule type="cellIs" dxfId="134" priority="171" operator="equal">
      <formula>"Fail"</formula>
    </cfRule>
    <cfRule type="cellIs" dxfId="133" priority="172" operator="equal">
      <formula>"Info"</formula>
    </cfRule>
  </conditionalFormatting>
  <conditionalFormatting sqref="J187">
    <cfRule type="cellIs" dxfId="132" priority="167" operator="equal">
      <formula>"Pass"</formula>
    </cfRule>
    <cfRule type="cellIs" dxfId="131" priority="168" operator="equal">
      <formula>"Fail"</formula>
    </cfRule>
    <cfRule type="cellIs" dxfId="130" priority="169" operator="equal">
      <formula>"Info"</formula>
    </cfRule>
  </conditionalFormatting>
  <conditionalFormatting sqref="J191">
    <cfRule type="cellIs" dxfId="129" priority="163" operator="equal">
      <formula>"Pass"</formula>
    </cfRule>
    <cfRule type="cellIs" dxfId="128" priority="164" operator="equal">
      <formula>"Fail"</formula>
    </cfRule>
    <cfRule type="cellIs" dxfId="127" priority="165" operator="equal">
      <formula>"Info"</formula>
    </cfRule>
  </conditionalFormatting>
  <conditionalFormatting sqref="J190">
    <cfRule type="cellIs" dxfId="126" priority="160" operator="equal">
      <formula>"Pass"</formula>
    </cfRule>
    <cfRule type="cellIs" dxfId="125" priority="161" operator="equal">
      <formula>"Fail"</formula>
    </cfRule>
    <cfRule type="cellIs" dxfId="124" priority="162" operator="equal">
      <formula>"Info"</formula>
    </cfRule>
  </conditionalFormatting>
  <conditionalFormatting sqref="J190">
    <cfRule type="cellIs" dxfId="123" priority="157" operator="equal">
      <formula>"Pass"</formula>
    </cfRule>
    <cfRule type="cellIs" dxfId="122" priority="158" operator="equal">
      <formula>"Fail"</formula>
    </cfRule>
    <cfRule type="cellIs" dxfId="121" priority="159" operator="equal">
      <formula>"Info"</formula>
    </cfRule>
  </conditionalFormatting>
  <conditionalFormatting sqref="J192">
    <cfRule type="cellIs" dxfId="120" priority="154" operator="equal">
      <formula>"Pass"</formula>
    </cfRule>
    <cfRule type="cellIs" dxfId="119" priority="155" operator="equal">
      <formula>"Fail"</formula>
    </cfRule>
    <cfRule type="cellIs" dxfId="118" priority="156" operator="equal">
      <formula>"Info"</formula>
    </cfRule>
  </conditionalFormatting>
  <conditionalFormatting sqref="J194:J196">
    <cfRule type="cellIs" dxfId="117" priority="150" operator="equal">
      <formula>"Info"</formula>
    </cfRule>
    <cfRule type="cellIs" dxfId="116" priority="152" operator="equal">
      <formula>"Fail"</formula>
    </cfRule>
    <cfRule type="cellIs" dxfId="115" priority="153" operator="equal">
      <formula>"Pass"</formula>
    </cfRule>
  </conditionalFormatting>
  <conditionalFormatting sqref="J197:J199">
    <cfRule type="cellIs" dxfId="114" priority="146" operator="equal">
      <formula>"Info"</formula>
    </cfRule>
    <cfRule type="cellIs" dxfId="113" priority="148" operator="equal">
      <formula>"Fail"</formula>
    </cfRule>
    <cfRule type="cellIs" dxfId="112" priority="149" operator="equal">
      <formula>"Pass"</formula>
    </cfRule>
  </conditionalFormatting>
  <conditionalFormatting sqref="J200:J201">
    <cfRule type="cellIs" dxfId="111" priority="142" operator="equal">
      <formula>"Info"</formula>
    </cfRule>
    <cfRule type="cellIs" dxfId="110" priority="144" operator="equal">
      <formula>"Fail"</formula>
    </cfRule>
    <cfRule type="cellIs" dxfId="109" priority="145" operator="equal">
      <formula>"Pass"</formula>
    </cfRule>
  </conditionalFormatting>
  <conditionalFormatting sqref="J203">
    <cfRule type="cellIs" dxfId="108" priority="138" operator="equal">
      <formula>"Pass"</formula>
    </cfRule>
    <cfRule type="cellIs" dxfId="107" priority="139" operator="equal">
      <formula>"Fail"</formula>
    </cfRule>
    <cfRule type="cellIs" dxfId="106" priority="140" operator="equal">
      <formula>"Info"</formula>
    </cfRule>
  </conditionalFormatting>
  <conditionalFormatting sqref="J204">
    <cfRule type="cellIs" dxfId="105" priority="134" operator="equal">
      <formula>"Info"</formula>
    </cfRule>
    <cfRule type="cellIs" dxfId="104" priority="136" operator="equal">
      <formula>"Fail"</formula>
    </cfRule>
    <cfRule type="cellIs" dxfId="103" priority="137" operator="equal">
      <formula>"Pass"</formula>
    </cfRule>
  </conditionalFormatting>
  <conditionalFormatting sqref="J205:J206">
    <cfRule type="cellIs" dxfId="102" priority="130" operator="equal">
      <formula>"Info"</formula>
    </cfRule>
    <cfRule type="cellIs" dxfId="101" priority="132" operator="equal">
      <formula>"Fail"</formula>
    </cfRule>
    <cfRule type="cellIs" dxfId="100" priority="133" operator="equal">
      <formula>"Pass"</formula>
    </cfRule>
  </conditionalFormatting>
  <conditionalFormatting sqref="J208">
    <cfRule type="cellIs" dxfId="99" priority="126" operator="equal">
      <formula>"Info"</formula>
    </cfRule>
    <cfRule type="cellIs" dxfId="98" priority="128" operator="equal">
      <formula>"Fail"</formula>
    </cfRule>
    <cfRule type="cellIs" dxfId="97" priority="129" operator="equal">
      <formula>"Pass"</formula>
    </cfRule>
  </conditionalFormatting>
  <conditionalFormatting sqref="J207">
    <cfRule type="cellIs" dxfId="96" priority="123" operator="equal">
      <formula>"Pass"</formula>
    </cfRule>
    <cfRule type="cellIs" dxfId="95" priority="124" operator="equal">
      <formula>"Fail"</formula>
    </cfRule>
    <cfRule type="cellIs" dxfId="94" priority="125" operator="equal">
      <formula>"Info"</formula>
    </cfRule>
  </conditionalFormatting>
  <conditionalFormatting sqref="J209">
    <cfRule type="cellIs" dxfId="93" priority="119" operator="equal">
      <formula>"Info"</formula>
    </cfRule>
    <cfRule type="cellIs" dxfId="92" priority="121" operator="equal">
      <formula>"Fail"</formula>
    </cfRule>
    <cfRule type="cellIs" dxfId="91" priority="122" operator="equal">
      <formula>"Pass"</formula>
    </cfRule>
  </conditionalFormatting>
  <conditionalFormatting sqref="J210">
    <cfRule type="cellIs" dxfId="90" priority="115" operator="equal">
      <formula>"Pass"</formula>
    </cfRule>
    <cfRule type="cellIs" dxfId="89" priority="116" operator="equal">
      <formula>"Fail"</formula>
    </cfRule>
    <cfRule type="cellIs" dxfId="88" priority="117" operator="equal">
      <formula>"Info"</formula>
    </cfRule>
  </conditionalFormatting>
  <conditionalFormatting sqref="J222">
    <cfRule type="cellIs" dxfId="87" priority="111" operator="equal">
      <formula>"Pass"</formula>
    </cfRule>
    <cfRule type="cellIs" dxfId="86" priority="112" operator="equal">
      <formula>"Fail"</formula>
    </cfRule>
    <cfRule type="cellIs" dxfId="85" priority="113" operator="equal">
      <formula>"Info"</formula>
    </cfRule>
  </conditionalFormatting>
  <conditionalFormatting sqref="J221">
    <cfRule type="cellIs" dxfId="84" priority="107" operator="equal">
      <formula>"Info"</formula>
    </cfRule>
    <cfRule type="cellIs" dxfId="83" priority="109" operator="equal">
      <formula>"Fail"</formula>
    </cfRule>
    <cfRule type="cellIs" dxfId="82" priority="110" operator="equal">
      <formula>"Pass"</formula>
    </cfRule>
  </conditionalFormatting>
  <conditionalFormatting sqref="J214">
    <cfRule type="cellIs" dxfId="81" priority="103" operator="equal">
      <formula>"Info"</formula>
    </cfRule>
    <cfRule type="cellIs" dxfId="80" priority="105" operator="equal">
      <formula>"Fail"</formula>
    </cfRule>
    <cfRule type="cellIs" dxfId="79" priority="106" operator="equal">
      <formula>"Pass"</formula>
    </cfRule>
  </conditionalFormatting>
  <conditionalFormatting sqref="J231:J232">
    <cfRule type="cellIs" dxfId="78" priority="99" operator="equal">
      <formula>"Info"</formula>
    </cfRule>
    <cfRule type="cellIs" dxfId="77" priority="101" operator="equal">
      <formula>"Fail"</formula>
    </cfRule>
    <cfRule type="cellIs" dxfId="76" priority="102" operator="equal">
      <formula>"Pass"</formula>
    </cfRule>
  </conditionalFormatting>
  <conditionalFormatting sqref="J234">
    <cfRule type="cellIs" dxfId="75" priority="95" operator="equal">
      <formula>"Info"</formula>
    </cfRule>
    <cfRule type="cellIs" dxfId="74" priority="97" operator="equal">
      <formula>"Fail"</formula>
    </cfRule>
    <cfRule type="cellIs" dxfId="73" priority="98" operator="equal">
      <formula>"Pass"</formula>
    </cfRule>
  </conditionalFormatting>
  <conditionalFormatting sqref="J253:J254">
    <cfRule type="cellIs" dxfId="72" priority="91" operator="equal">
      <formula>"Info"</formula>
    </cfRule>
    <cfRule type="cellIs" dxfId="71" priority="93" operator="equal">
      <formula>"Fail"</formula>
    </cfRule>
    <cfRule type="cellIs" dxfId="70" priority="94" operator="equal">
      <formula>"Pass"</formula>
    </cfRule>
  </conditionalFormatting>
  <conditionalFormatting sqref="J256">
    <cfRule type="cellIs" dxfId="69" priority="87" operator="equal">
      <formula>"Info"</formula>
    </cfRule>
    <cfRule type="cellIs" dxfId="68" priority="89" operator="equal">
      <formula>"Fail"</formula>
    </cfRule>
    <cfRule type="cellIs" dxfId="67" priority="90" operator="equal">
      <formula>"Pass"</formula>
    </cfRule>
  </conditionalFormatting>
  <conditionalFormatting sqref="J261">
    <cfRule type="cellIs" dxfId="66" priority="83" operator="equal">
      <formula>"Info"</formula>
    </cfRule>
    <cfRule type="cellIs" dxfId="65" priority="85" operator="equal">
      <formula>"Fail"</formula>
    </cfRule>
    <cfRule type="cellIs" dxfId="64" priority="86" operator="equal">
      <formula>"Pass"</formula>
    </cfRule>
  </conditionalFormatting>
  <conditionalFormatting sqref="J263 J265">
    <cfRule type="cellIs" dxfId="63" priority="79" operator="equal">
      <formula>"Info"</formula>
    </cfRule>
    <cfRule type="cellIs" dxfId="62" priority="81" operator="equal">
      <formula>"Fail"</formula>
    </cfRule>
    <cfRule type="cellIs" dxfId="61" priority="82" operator="equal">
      <formula>"Pass"</formula>
    </cfRule>
  </conditionalFormatting>
  <conditionalFormatting sqref="J264">
    <cfRule type="cellIs" dxfId="60" priority="76" operator="equal">
      <formula>"Info"</formula>
    </cfRule>
    <cfRule type="cellIs" dxfId="59" priority="77" operator="equal">
      <formula>"Fail"</formula>
    </cfRule>
    <cfRule type="cellIs" dxfId="58" priority="78" operator="equal">
      <formula>"Pass"</formula>
    </cfRule>
  </conditionalFormatting>
  <conditionalFormatting sqref="J267:J268">
    <cfRule type="cellIs" dxfId="57" priority="72" operator="equal">
      <formula>"Info"</formula>
    </cfRule>
    <cfRule type="cellIs" dxfId="56" priority="74" operator="equal">
      <formula>"Fail"</formula>
    </cfRule>
    <cfRule type="cellIs" dxfId="55" priority="75" operator="equal">
      <formula>"Pass"</formula>
    </cfRule>
  </conditionalFormatting>
  <conditionalFormatting sqref="J269">
    <cfRule type="cellIs" dxfId="54" priority="68" operator="equal">
      <formula>"Pass"</formula>
    </cfRule>
    <cfRule type="cellIs" dxfId="53" priority="69" operator="equal">
      <formula>"Fail"</formula>
    </cfRule>
    <cfRule type="cellIs" dxfId="52" priority="70" operator="equal">
      <formula>"Info"</formula>
    </cfRule>
  </conditionalFormatting>
  <conditionalFormatting sqref="J270:J271">
    <cfRule type="cellIs" dxfId="51" priority="64" operator="equal">
      <formula>"Pass"</formula>
    </cfRule>
    <cfRule type="cellIs" dxfId="50" priority="65" operator="equal">
      <formula>"Fail"</formula>
    </cfRule>
    <cfRule type="cellIs" dxfId="49" priority="66" operator="equal">
      <formula>"Info"</formula>
    </cfRule>
  </conditionalFormatting>
  <conditionalFormatting sqref="J272:J273">
    <cfRule type="cellIs" dxfId="48" priority="61" operator="equal">
      <formula>"Pass"</formula>
    </cfRule>
    <cfRule type="cellIs" dxfId="47" priority="62" operator="equal">
      <formula>"Fail"</formula>
    </cfRule>
    <cfRule type="cellIs" dxfId="46" priority="63" operator="equal">
      <formula>"Info"</formula>
    </cfRule>
  </conditionalFormatting>
  <conditionalFormatting sqref="J274">
    <cfRule type="cellIs" dxfId="45" priority="57" operator="equal">
      <formula>"Pass"</formula>
    </cfRule>
    <cfRule type="cellIs" dxfId="44" priority="58" operator="equal">
      <formula>"Fail"</formula>
    </cfRule>
    <cfRule type="cellIs" dxfId="43" priority="59" operator="equal">
      <formula>"Info"</formula>
    </cfRule>
  </conditionalFormatting>
  <conditionalFormatting sqref="J280:J281">
    <cfRule type="cellIs" dxfId="42" priority="53" operator="equal">
      <formula>"Info"</formula>
    </cfRule>
    <cfRule type="cellIs" dxfId="41" priority="55" operator="equal">
      <formula>"Fail"</formula>
    </cfRule>
    <cfRule type="cellIs" dxfId="40" priority="56" operator="equal">
      <formula>"Pass"</formula>
    </cfRule>
  </conditionalFormatting>
  <conditionalFormatting sqref="J277">
    <cfRule type="cellIs" dxfId="39" priority="49" operator="equal">
      <formula>"Info"</formula>
    </cfRule>
    <cfRule type="cellIs" dxfId="38" priority="51" operator="equal">
      <formula>"Fail"</formula>
    </cfRule>
    <cfRule type="cellIs" dxfId="37" priority="52" operator="equal">
      <formula>"Pass"</formula>
    </cfRule>
  </conditionalFormatting>
  <conditionalFormatting sqref="J298">
    <cfRule type="cellIs" dxfId="36" priority="45" operator="equal">
      <formula>"Info"</formula>
    </cfRule>
    <cfRule type="cellIs" dxfId="35" priority="47" operator="equal">
      <formula>"Fail"</formula>
    </cfRule>
    <cfRule type="cellIs" dxfId="34" priority="48" operator="equal">
      <formula>"Pass"</formula>
    </cfRule>
  </conditionalFormatting>
  <conditionalFormatting sqref="J202">
    <cfRule type="cellIs" dxfId="33" priority="42" operator="equal">
      <formula>"Pass"</formula>
    </cfRule>
    <cfRule type="cellIs" dxfId="32" priority="43" operator="equal">
      <formula>"Fail"</formula>
    </cfRule>
    <cfRule type="cellIs" dxfId="31" priority="44" operator="equal">
      <formula>"Info"</formula>
    </cfRule>
  </conditionalFormatting>
  <conditionalFormatting sqref="J257">
    <cfRule type="cellIs" dxfId="30" priority="37" operator="equal">
      <formula>"Pass"</formula>
    </cfRule>
    <cfRule type="cellIs" dxfId="29" priority="38" operator="equal">
      <formula>"Fail"</formula>
    </cfRule>
    <cfRule type="cellIs" dxfId="28" priority="39" operator="equal">
      <formula>"Info"</formula>
    </cfRule>
  </conditionalFormatting>
  <conditionalFormatting sqref="J276">
    <cfRule type="cellIs" dxfId="27" priority="34" operator="equal">
      <formula>"Pass"</formula>
    </cfRule>
    <cfRule type="cellIs" dxfId="26" priority="35" operator="equal">
      <formula>"Fail"</formula>
    </cfRule>
    <cfRule type="cellIs" dxfId="25" priority="36" operator="equal">
      <formula>"Info"</formula>
    </cfRule>
  </conditionalFormatting>
  <conditionalFormatting sqref="J241:J242">
    <cfRule type="cellIs" dxfId="24" priority="30" operator="equal">
      <formula>"Pass"</formula>
    </cfRule>
    <cfRule type="cellIs" dxfId="23" priority="31" operator="equal">
      <formula>"Fail"</formula>
    </cfRule>
    <cfRule type="cellIs" dxfId="22" priority="32" operator="equal">
      <formula>"Info"</formula>
    </cfRule>
  </conditionalFormatting>
  <conditionalFormatting sqref="J243">
    <cfRule type="cellIs" dxfId="21" priority="26" operator="equal">
      <formula>"Pass"</formula>
    </cfRule>
    <cfRule type="cellIs" dxfId="20" priority="27" operator="equal">
      <formula>"Fail"</formula>
    </cfRule>
    <cfRule type="cellIs" dxfId="19" priority="28" operator="equal">
      <formula>"Info"</formula>
    </cfRule>
  </conditionalFormatting>
  <conditionalFormatting sqref="J236:J239">
    <cfRule type="cellIs" dxfId="18" priority="23" operator="equal">
      <formula>"Pass"</formula>
    </cfRule>
    <cfRule type="cellIs" dxfId="17" priority="24" operator="equal">
      <formula>"Fail"</formula>
    </cfRule>
    <cfRule type="cellIs" dxfId="16" priority="25" operator="equal">
      <formula>"Info"</formula>
    </cfRule>
  </conditionalFormatting>
  <conditionalFormatting sqref="J240">
    <cfRule type="cellIs" dxfId="15" priority="19" operator="equal">
      <formula>"Pass"</formula>
    </cfRule>
    <cfRule type="cellIs" dxfId="14" priority="20" operator="equal">
      <formula>"Fail"</formula>
    </cfRule>
    <cfRule type="cellIs" dxfId="13" priority="21" operator="equal">
      <formula>"Info"</formula>
    </cfRule>
  </conditionalFormatting>
  <conditionalFormatting sqref="J72">
    <cfRule type="cellIs" dxfId="12" priority="14" operator="equal">
      <formula>"Pass"</formula>
    </cfRule>
    <cfRule type="cellIs" dxfId="11" priority="15" operator="equal">
      <formula>"Fail"</formula>
    </cfRule>
    <cfRule type="cellIs" dxfId="10" priority="16" operator="equal">
      <formula>"Info"</formula>
    </cfRule>
  </conditionalFormatting>
  <conditionalFormatting sqref="J119">
    <cfRule type="cellIs" dxfId="9" priority="11" operator="equal">
      <formula>"Info"</formula>
    </cfRule>
    <cfRule type="cellIs" dxfId="8" priority="12" operator="equal">
      <formula>"Fail"</formula>
    </cfRule>
    <cfRule type="cellIs" dxfId="7" priority="13" operator="equal">
      <formula>"Pass"</formula>
    </cfRule>
  </conditionalFormatting>
  <conditionalFormatting sqref="N3:N299">
    <cfRule type="expression" dxfId="6" priority="456">
      <formula>ISERROR(AA3)</formula>
    </cfRule>
  </conditionalFormatting>
  <conditionalFormatting sqref="J5">
    <cfRule type="cellIs" dxfId="5" priority="4" stopIfTrue="1" operator="equal">
      <formula>"Fail"</formula>
    </cfRule>
  </conditionalFormatting>
  <conditionalFormatting sqref="J5">
    <cfRule type="cellIs" dxfId="4" priority="5" stopIfTrue="1" operator="equal">
      <formula>"Pass"</formula>
    </cfRule>
    <cfRule type="cellIs" dxfId="3" priority="6" stopIfTrue="1" operator="equal">
      <formula>"Info"</formula>
    </cfRule>
  </conditionalFormatting>
  <conditionalFormatting sqref="J6">
    <cfRule type="cellIs" dxfId="2" priority="1" stopIfTrue="1" operator="equal">
      <formula>"Fail"</formula>
    </cfRule>
  </conditionalFormatting>
  <conditionalFormatting sqref="J6">
    <cfRule type="cellIs" dxfId="1" priority="2" stopIfTrue="1" operator="equal">
      <formula>"Pass"</formula>
    </cfRule>
    <cfRule type="cellIs" dxfId="0" priority="3" stopIfTrue="1" operator="equal">
      <formula>"Info"</formula>
    </cfRule>
  </conditionalFormatting>
  <dataValidations count="5">
    <dataValidation type="list" allowBlank="1" showInputMessage="1" showErrorMessage="1" sqref="J301:J1048576 J2" xr:uid="{00000000-0002-0000-0400-000000000000}">
      <formula1>#REF!</formula1>
    </dataValidation>
    <dataValidation type="list" allowBlank="1" showInputMessage="1" showErrorMessage="1" sqref="J3:J299" xr:uid="{00000000-0002-0000-0400-000001000000}">
      <formula1>$I$303:$I$306</formula1>
    </dataValidation>
    <dataValidation type="list" allowBlank="1" showInputMessage="1" showErrorMessage="1" sqref="M3:M299" xr:uid="{00000000-0002-0000-0400-000002000000}">
      <formula1>$I$309:$I$312</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8A3D1B8A-C8E7-4B8A-A9D3-2E511A8EE014}">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DF6B42D8-0AAF-47B7-8863-710A5328CD61}">
      <formula1>$H$42:$H$45</formula1>
    </dataValidation>
  </dataValidations>
  <printOptions headings="1"/>
  <pageMargins left="0.75" right="0.75" top="1" bottom="1" header="0.5" footer="0.5"/>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27"/>
  <sheetViews>
    <sheetView showGridLines="0" zoomScale="80" zoomScaleNormal="80" zoomScalePageLayoutView="80" workbookViewId="0">
      <pane ySplit="1" topLeftCell="A2" activePane="bottomLeft" state="frozen"/>
      <selection pane="bottomLeft" activeCell="A3" sqref="A3:N7"/>
    </sheetView>
  </sheetViews>
  <sheetFormatPr defaultColWidth="18.7265625" defaultRowHeight="12.75" customHeight="1" x14ac:dyDescent="0.25"/>
  <cols>
    <col min="1" max="14" width="9.7265625" customWidth="1"/>
  </cols>
  <sheetData>
    <row r="1" spans="1:14" ht="13" x14ac:dyDescent="0.3">
      <c r="A1" s="282" t="s">
        <v>5841</v>
      </c>
      <c r="B1" s="171"/>
      <c r="C1" s="171"/>
      <c r="D1" s="171"/>
      <c r="E1" s="171"/>
      <c r="F1" s="171"/>
      <c r="G1" s="171"/>
      <c r="H1" s="171"/>
      <c r="I1" s="171"/>
      <c r="J1" s="171"/>
      <c r="K1" s="171"/>
      <c r="L1" s="171"/>
      <c r="M1" s="171"/>
      <c r="N1" s="283"/>
    </row>
    <row r="2" spans="1:14" ht="12.75" customHeight="1" x14ac:dyDescent="0.25">
      <c r="A2" s="333" t="s">
        <v>5842</v>
      </c>
      <c r="B2" s="334"/>
      <c r="C2" s="334"/>
      <c r="D2" s="334"/>
      <c r="E2" s="334"/>
      <c r="F2" s="334"/>
      <c r="G2" s="334"/>
      <c r="H2" s="334"/>
      <c r="I2" s="334"/>
      <c r="J2" s="334"/>
      <c r="K2" s="334"/>
      <c r="L2" s="334"/>
      <c r="M2" s="334"/>
      <c r="N2" s="335"/>
    </row>
    <row r="3" spans="1:14" ht="12.75" customHeight="1" x14ac:dyDescent="0.25">
      <c r="A3" s="326" t="s">
        <v>5843</v>
      </c>
      <c r="B3" s="327"/>
      <c r="C3" s="327"/>
      <c r="D3" s="327"/>
      <c r="E3" s="327"/>
      <c r="F3" s="327"/>
      <c r="G3" s="327"/>
      <c r="H3" s="327"/>
      <c r="I3" s="327"/>
      <c r="J3" s="327"/>
      <c r="K3" s="327"/>
      <c r="L3" s="327"/>
      <c r="M3" s="327"/>
      <c r="N3" s="328"/>
    </row>
    <row r="4" spans="1:14" ht="12.5" x14ac:dyDescent="0.25">
      <c r="A4" s="329"/>
      <c r="B4" s="327"/>
      <c r="C4" s="327"/>
      <c r="D4" s="327"/>
      <c r="E4" s="327"/>
      <c r="F4" s="327"/>
      <c r="G4" s="327"/>
      <c r="H4" s="327"/>
      <c r="I4" s="327"/>
      <c r="J4" s="327"/>
      <c r="K4" s="327"/>
      <c r="L4" s="327"/>
      <c r="M4" s="327"/>
      <c r="N4" s="328"/>
    </row>
    <row r="5" spans="1:14" ht="12.5" x14ac:dyDescent="0.25">
      <c r="A5" s="329"/>
      <c r="B5" s="327"/>
      <c r="C5" s="327"/>
      <c r="D5" s="327"/>
      <c r="E5" s="327"/>
      <c r="F5" s="327"/>
      <c r="G5" s="327"/>
      <c r="H5" s="327"/>
      <c r="I5" s="327"/>
      <c r="J5" s="327"/>
      <c r="K5" s="327"/>
      <c r="L5" s="327"/>
      <c r="M5" s="327"/>
      <c r="N5" s="328"/>
    </row>
    <row r="6" spans="1:14" ht="12.5" x14ac:dyDescent="0.25">
      <c r="A6" s="329"/>
      <c r="B6" s="327"/>
      <c r="C6" s="327"/>
      <c r="D6" s="327"/>
      <c r="E6" s="327"/>
      <c r="F6" s="327"/>
      <c r="G6" s="327"/>
      <c r="H6" s="327"/>
      <c r="I6" s="327"/>
      <c r="J6" s="327"/>
      <c r="K6" s="327"/>
      <c r="L6" s="327"/>
      <c r="M6" s="327"/>
      <c r="N6" s="328"/>
    </row>
    <row r="7" spans="1:14" ht="12.5" x14ac:dyDescent="0.25">
      <c r="A7" s="330"/>
      <c r="B7" s="331"/>
      <c r="C7" s="331"/>
      <c r="D7" s="331"/>
      <c r="E7" s="331"/>
      <c r="F7" s="331"/>
      <c r="G7" s="331"/>
      <c r="H7" s="331"/>
      <c r="I7" s="331"/>
      <c r="J7" s="331"/>
      <c r="K7" s="331"/>
      <c r="L7" s="331"/>
      <c r="M7" s="331"/>
      <c r="N7" s="332"/>
    </row>
    <row r="9" spans="1:14" ht="12.75" customHeight="1" x14ac:dyDescent="0.25">
      <c r="A9" s="172" t="s">
        <v>5844</v>
      </c>
      <c r="B9" s="173"/>
      <c r="C9" s="173"/>
      <c r="D9" s="173"/>
      <c r="E9" s="173"/>
      <c r="F9" s="173"/>
      <c r="G9" s="173"/>
      <c r="H9" s="173"/>
      <c r="I9" s="173"/>
      <c r="J9" s="173"/>
      <c r="K9" s="173"/>
      <c r="L9" s="173"/>
      <c r="M9" s="173"/>
      <c r="N9" s="174"/>
    </row>
    <row r="10" spans="1:14" ht="12.75" customHeight="1" x14ac:dyDescent="0.25">
      <c r="A10" s="175" t="s">
        <v>5845</v>
      </c>
      <c r="B10" s="176"/>
      <c r="C10" s="176"/>
      <c r="D10" s="176"/>
      <c r="E10" s="176"/>
      <c r="F10" s="176"/>
      <c r="G10" s="176"/>
      <c r="H10" s="176"/>
      <c r="I10" s="176"/>
      <c r="J10" s="176"/>
      <c r="K10" s="176"/>
      <c r="L10" s="176"/>
      <c r="M10" s="176"/>
      <c r="N10" s="86"/>
    </row>
    <row r="11" spans="1:14" ht="12.75" customHeight="1" x14ac:dyDescent="0.25">
      <c r="A11" s="177" t="s">
        <v>5846</v>
      </c>
      <c r="B11" s="178"/>
      <c r="C11" s="178"/>
      <c r="D11" s="178"/>
      <c r="E11" s="178"/>
      <c r="F11" s="178"/>
      <c r="G11" s="178"/>
      <c r="H11" s="178"/>
      <c r="I11" s="178"/>
      <c r="J11" s="178"/>
      <c r="K11" s="178"/>
      <c r="L11" s="178"/>
      <c r="M11" s="178"/>
      <c r="N11" s="179"/>
    </row>
    <row r="12" spans="1:14" ht="12.5" x14ac:dyDescent="0.25">
      <c r="A12" s="1" t="s">
        <v>5847</v>
      </c>
      <c r="B12" s="2"/>
      <c r="C12" s="2"/>
      <c r="D12" s="2"/>
      <c r="E12" s="2"/>
      <c r="F12" s="2"/>
      <c r="G12" s="2"/>
      <c r="H12" s="2"/>
      <c r="I12" s="2"/>
      <c r="J12" s="2"/>
      <c r="K12" s="2"/>
      <c r="L12" s="2"/>
      <c r="M12" s="2"/>
      <c r="N12" s="37"/>
    </row>
    <row r="13" spans="1:14" ht="12.5" x14ac:dyDescent="0.25">
      <c r="A13" s="180" t="s">
        <v>5848</v>
      </c>
      <c r="B13" s="181"/>
      <c r="C13" s="181"/>
      <c r="D13" s="181"/>
      <c r="E13" s="181"/>
      <c r="F13" s="181"/>
      <c r="G13" s="181"/>
      <c r="H13" s="181"/>
      <c r="I13" s="181"/>
      <c r="J13" s="181"/>
      <c r="K13" s="181"/>
      <c r="L13" s="181"/>
      <c r="M13" s="181"/>
      <c r="N13" s="87"/>
    </row>
    <row r="15" spans="1:14" ht="12.75" customHeight="1" x14ac:dyDescent="0.25">
      <c r="A15" s="172" t="s">
        <v>5849</v>
      </c>
      <c r="B15" s="173"/>
      <c r="C15" s="173"/>
      <c r="D15" s="173"/>
      <c r="E15" s="173"/>
      <c r="F15" s="173"/>
      <c r="G15" s="173"/>
      <c r="H15" s="173"/>
      <c r="I15" s="173"/>
      <c r="J15" s="173"/>
      <c r="K15" s="173"/>
      <c r="L15" s="173"/>
      <c r="M15" s="173"/>
      <c r="N15" s="174"/>
    </row>
    <row r="16" spans="1:14" ht="12.75" customHeight="1" x14ac:dyDescent="0.25">
      <c r="A16" s="175" t="s">
        <v>5850</v>
      </c>
      <c r="B16" s="176"/>
      <c r="C16" s="176"/>
      <c r="D16" s="176"/>
      <c r="E16" s="176"/>
      <c r="F16" s="176"/>
      <c r="G16" s="176"/>
      <c r="H16" s="176"/>
      <c r="I16" s="176"/>
      <c r="J16" s="176"/>
      <c r="K16" s="176"/>
      <c r="L16" s="176"/>
      <c r="M16" s="176"/>
      <c r="N16" s="86"/>
    </row>
    <row r="17" spans="1:14" ht="12.75" customHeight="1" x14ac:dyDescent="0.25">
      <c r="A17" s="177" t="s">
        <v>5851</v>
      </c>
      <c r="B17" s="178"/>
      <c r="C17" s="178"/>
      <c r="D17" s="178"/>
      <c r="E17" s="178"/>
      <c r="F17" s="178"/>
      <c r="G17" s="178"/>
      <c r="H17" s="178"/>
      <c r="I17" s="178"/>
      <c r="J17" s="178"/>
      <c r="K17" s="178"/>
      <c r="L17" s="178"/>
      <c r="M17" s="178"/>
      <c r="N17" s="179"/>
    </row>
    <row r="18" spans="1:14" ht="12.5" x14ac:dyDescent="0.25">
      <c r="A18" s="1" t="s">
        <v>5852</v>
      </c>
      <c r="B18" s="2"/>
      <c r="C18" s="2"/>
      <c r="D18" s="2"/>
      <c r="E18" s="2"/>
      <c r="F18" s="2"/>
      <c r="G18" s="2"/>
      <c r="H18" s="2"/>
      <c r="I18" s="2"/>
      <c r="J18" s="2"/>
      <c r="K18" s="2"/>
      <c r="L18" s="2"/>
      <c r="M18" s="2"/>
      <c r="N18" s="37"/>
    </row>
    <row r="19" spans="1:14" ht="12.5" x14ac:dyDescent="0.25">
      <c r="A19" s="1" t="s">
        <v>5853</v>
      </c>
      <c r="B19" s="2"/>
      <c r="C19" s="2"/>
      <c r="D19" s="2"/>
      <c r="E19" s="2"/>
      <c r="F19" s="2"/>
      <c r="G19" s="2"/>
      <c r="H19" s="2"/>
      <c r="I19" s="2"/>
      <c r="J19" s="2"/>
      <c r="K19" s="2"/>
      <c r="L19" s="2"/>
      <c r="M19" s="2"/>
      <c r="N19" s="37"/>
    </row>
    <row r="20" spans="1:14" ht="12.5" x14ac:dyDescent="0.25">
      <c r="A20" s="1" t="s">
        <v>5854</v>
      </c>
      <c r="B20" s="2"/>
      <c r="C20" s="2"/>
      <c r="D20" s="2"/>
      <c r="E20" s="2"/>
      <c r="F20" s="2"/>
      <c r="G20" s="2"/>
      <c r="H20" s="2"/>
      <c r="I20" s="2"/>
      <c r="J20" s="2"/>
      <c r="K20" s="2"/>
      <c r="L20" s="2"/>
      <c r="M20" s="2"/>
      <c r="N20" s="37"/>
    </row>
    <row r="21" spans="1:14" ht="12.5" x14ac:dyDescent="0.25">
      <c r="A21" s="180"/>
      <c r="B21" s="181"/>
      <c r="C21" s="181"/>
      <c r="D21" s="181"/>
      <c r="E21" s="181"/>
      <c r="F21" s="181"/>
      <c r="G21" s="181"/>
      <c r="H21" s="181"/>
      <c r="I21" s="181"/>
      <c r="J21" s="181"/>
      <c r="K21" s="181"/>
      <c r="L21" s="181"/>
      <c r="M21" s="181"/>
      <c r="N21" s="87"/>
    </row>
    <row r="23" spans="1:14" ht="12.75" customHeight="1" x14ac:dyDescent="0.25">
      <c r="A23" s="172" t="s">
        <v>5855</v>
      </c>
      <c r="B23" s="173"/>
      <c r="C23" s="173"/>
      <c r="D23" s="173"/>
      <c r="E23" s="173"/>
      <c r="F23" s="173"/>
      <c r="G23" s="173"/>
      <c r="H23" s="173"/>
      <c r="I23" s="173"/>
      <c r="J23" s="173"/>
      <c r="K23" s="173"/>
      <c r="L23" s="173"/>
      <c r="M23" s="173"/>
      <c r="N23" s="174"/>
    </row>
    <row r="24" spans="1:14" ht="12.75" customHeight="1" x14ac:dyDescent="0.25">
      <c r="A24" s="175" t="s">
        <v>5856</v>
      </c>
      <c r="B24" s="176"/>
      <c r="C24" s="176"/>
      <c r="D24" s="176"/>
      <c r="E24" s="176"/>
      <c r="F24" s="176"/>
      <c r="G24" s="176"/>
      <c r="H24" s="176"/>
      <c r="I24" s="176"/>
      <c r="J24" s="176"/>
      <c r="K24" s="176"/>
      <c r="L24" s="176"/>
      <c r="M24" s="176"/>
      <c r="N24" s="86"/>
    </row>
    <row r="25" spans="1:14" ht="12.75" customHeight="1" x14ac:dyDescent="0.25">
      <c r="A25" s="177" t="s">
        <v>5857</v>
      </c>
      <c r="B25" s="178"/>
      <c r="C25" s="178"/>
      <c r="D25" s="178"/>
      <c r="E25" s="178"/>
      <c r="F25" s="178"/>
      <c r="G25" s="178"/>
      <c r="H25" s="178"/>
      <c r="I25" s="178"/>
      <c r="J25" s="178"/>
      <c r="K25" s="178"/>
      <c r="L25" s="178"/>
      <c r="M25" s="178"/>
      <c r="N25" s="179"/>
    </row>
    <row r="26" spans="1:14" ht="12.5" x14ac:dyDescent="0.25">
      <c r="A26" s="1" t="s">
        <v>5858</v>
      </c>
      <c r="B26" s="2"/>
      <c r="C26" s="2"/>
      <c r="D26" s="2"/>
      <c r="E26" s="2"/>
      <c r="F26" s="2"/>
      <c r="G26" s="2"/>
      <c r="H26" s="2"/>
      <c r="I26" s="2"/>
      <c r="J26" s="2"/>
      <c r="K26" s="2"/>
      <c r="L26" s="2"/>
      <c r="M26" s="2"/>
      <c r="N26" s="37"/>
    </row>
    <row r="27" spans="1:14" ht="12.75" customHeight="1" x14ac:dyDescent="0.25">
      <c r="A27" s="180"/>
      <c r="B27" s="181"/>
      <c r="C27" s="181"/>
      <c r="D27" s="181"/>
      <c r="E27" s="181"/>
      <c r="F27" s="181"/>
      <c r="G27" s="181"/>
      <c r="H27" s="181"/>
      <c r="I27" s="181"/>
      <c r="J27" s="181"/>
      <c r="K27" s="181"/>
      <c r="L27" s="181"/>
      <c r="M27" s="181"/>
      <c r="N27" s="87"/>
    </row>
  </sheetData>
  <mergeCells count="2">
    <mergeCell ref="A3:N7"/>
    <mergeCell ref="A2:N2"/>
  </mergeCells>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20"/>
  <sheetViews>
    <sheetView showGridLines="0" zoomScale="80" zoomScaleNormal="80" zoomScalePageLayoutView="80" workbookViewId="0">
      <pane ySplit="1" topLeftCell="A2" activePane="bottomLeft" state="frozen"/>
      <selection pane="bottomLeft" activeCell="B15" sqref="B15"/>
    </sheetView>
  </sheetViews>
  <sheetFormatPr defaultColWidth="18.7265625" defaultRowHeight="12.75" customHeight="1" x14ac:dyDescent="0.25"/>
  <cols>
    <col min="1" max="1" width="8.7265625" style="25" customWidth="1"/>
    <col min="2" max="2" width="13.26953125" style="25" customWidth="1"/>
    <col min="3" max="3" width="56.26953125" style="25" customWidth="1"/>
    <col min="4" max="4" width="22.453125" style="25" customWidth="1"/>
    <col min="5" max="18" width="8.7265625" style="25" customWidth="1"/>
    <col min="19" max="19" width="0" style="25" hidden="1" customWidth="1"/>
    <col min="20" max="16384" width="18.7265625" style="25"/>
  </cols>
  <sheetData>
    <row r="1" spans="1:19" customFormat="1" ht="13" x14ac:dyDescent="0.3">
      <c r="A1" s="128" t="s">
        <v>5859</v>
      </c>
      <c r="B1" s="129"/>
      <c r="C1" s="129"/>
      <c r="D1" s="129"/>
    </row>
    <row r="2" spans="1:19" ht="12.75" customHeight="1" x14ac:dyDescent="0.25">
      <c r="A2" s="284" t="s">
        <v>5860</v>
      </c>
      <c r="B2" s="284" t="s">
        <v>5861</v>
      </c>
      <c r="C2" s="284" t="s">
        <v>5862</v>
      </c>
      <c r="D2" s="284" t="s">
        <v>5863</v>
      </c>
    </row>
    <row r="3" spans="1:19" ht="42.65" customHeight="1" x14ac:dyDescent="0.25">
      <c r="A3" s="285">
        <v>1</v>
      </c>
      <c r="B3" s="182">
        <v>42041</v>
      </c>
      <c r="C3" s="286" t="s">
        <v>5864</v>
      </c>
      <c r="D3" s="286" t="s">
        <v>5865</v>
      </c>
      <c r="S3" s="25" t="s">
        <v>5866</v>
      </c>
    </row>
    <row r="4" spans="1:19" ht="37.5" x14ac:dyDescent="0.25">
      <c r="A4" s="285">
        <v>1.1000000000000001</v>
      </c>
      <c r="B4" s="183">
        <v>42111</v>
      </c>
      <c r="C4" s="286" t="s">
        <v>5867</v>
      </c>
      <c r="D4" s="287" t="s">
        <v>5865</v>
      </c>
    </row>
    <row r="5" spans="1:19" ht="27.65" customHeight="1" x14ac:dyDescent="0.25">
      <c r="A5" s="285">
        <v>1.2</v>
      </c>
      <c r="B5" s="182">
        <v>42454</v>
      </c>
      <c r="C5" s="286" t="s">
        <v>5868</v>
      </c>
      <c r="D5" s="287" t="s">
        <v>5865</v>
      </c>
    </row>
    <row r="6" spans="1:19" ht="45" customHeight="1" x14ac:dyDescent="0.25">
      <c r="A6" s="285">
        <v>2</v>
      </c>
      <c r="B6" s="182">
        <v>42766</v>
      </c>
      <c r="C6" s="286" t="s">
        <v>5869</v>
      </c>
      <c r="D6" s="287" t="s">
        <v>5865</v>
      </c>
    </row>
    <row r="7" spans="1:19" ht="12.75" customHeight="1" x14ac:dyDescent="0.25">
      <c r="A7" s="285">
        <v>2</v>
      </c>
      <c r="B7" s="182">
        <v>43008</v>
      </c>
      <c r="C7" s="286" t="s">
        <v>5870</v>
      </c>
      <c r="D7" s="287" t="s">
        <v>5865</v>
      </c>
    </row>
    <row r="8" spans="1:19" ht="12.75" customHeight="1" x14ac:dyDescent="0.25">
      <c r="A8" s="285">
        <v>2</v>
      </c>
      <c r="B8" s="182">
        <v>43131</v>
      </c>
      <c r="C8" s="286" t="s">
        <v>5871</v>
      </c>
      <c r="D8" s="287" t="s">
        <v>5865</v>
      </c>
    </row>
    <row r="9" spans="1:19" ht="12.75" customHeight="1" x14ac:dyDescent="0.25">
      <c r="A9" s="285">
        <v>2</v>
      </c>
      <c r="B9" s="182">
        <v>43373</v>
      </c>
      <c r="C9" s="286" t="s">
        <v>5872</v>
      </c>
      <c r="D9" s="287" t="s">
        <v>5865</v>
      </c>
    </row>
    <row r="10" spans="1:19" ht="12.75" customHeight="1" x14ac:dyDescent="0.25">
      <c r="A10" s="285">
        <v>2</v>
      </c>
      <c r="B10" s="182">
        <v>43555</v>
      </c>
      <c r="C10" s="286" t="s">
        <v>5873</v>
      </c>
      <c r="D10" s="287" t="s">
        <v>5865</v>
      </c>
    </row>
    <row r="11" spans="1:19" ht="22.5" customHeight="1" x14ac:dyDescent="0.25">
      <c r="A11" s="285">
        <v>3</v>
      </c>
      <c r="B11" s="182">
        <v>43921</v>
      </c>
      <c r="C11" s="286" t="s">
        <v>5874</v>
      </c>
      <c r="D11" s="287" t="s">
        <v>5865</v>
      </c>
    </row>
    <row r="12" spans="1:19" ht="12.75" customHeight="1" x14ac:dyDescent="0.25">
      <c r="A12" s="285">
        <v>3.1</v>
      </c>
      <c r="B12" s="182">
        <v>44104</v>
      </c>
      <c r="C12" s="286" t="s">
        <v>5875</v>
      </c>
      <c r="D12" s="287" t="s">
        <v>5865</v>
      </c>
    </row>
    <row r="13" spans="1:19" ht="23.15" customHeight="1" x14ac:dyDescent="0.25">
      <c r="A13" s="285">
        <v>3.2</v>
      </c>
      <c r="B13" s="182">
        <v>44469</v>
      </c>
      <c r="C13" s="286" t="s">
        <v>5876</v>
      </c>
      <c r="D13" s="287" t="s">
        <v>5865</v>
      </c>
    </row>
    <row r="14" spans="1:19" ht="12.75" customHeight="1" x14ac:dyDescent="0.25">
      <c r="A14" s="285">
        <v>3.3</v>
      </c>
      <c r="B14" s="182">
        <v>44469</v>
      </c>
      <c r="C14" s="286" t="s">
        <v>5872</v>
      </c>
      <c r="D14" s="287" t="s">
        <v>5865</v>
      </c>
    </row>
    <row r="15" spans="1:19" ht="12.75" customHeight="1" x14ac:dyDescent="0.25">
      <c r="A15" s="285">
        <v>3.4</v>
      </c>
      <c r="B15" s="182">
        <v>44834</v>
      </c>
      <c r="C15" s="286" t="s">
        <v>5877</v>
      </c>
      <c r="D15" s="287" t="s">
        <v>5865</v>
      </c>
    </row>
    <row r="16" spans="1:19" ht="12.75" customHeight="1" x14ac:dyDescent="0.25">
      <c r="A16" s="285"/>
      <c r="B16" s="182"/>
      <c r="C16" s="286"/>
      <c r="D16" s="287"/>
    </row>
    <row r="17" spans="1:4" ht="12.75" customHeight="1" x14ac:dyDescent="0.25">
      <c r="A17" s="285"/>
      <c r="B17" s="182"/>
      <c r="C17" s="286"/>
      <c r="D17" s="287"/>
    </row>
    <row r="18" spans="1:4" ht="12.75" customHeight="1" x14ac:dyDescent="0.25">
      <c r="A18" s="285"/>
      <c r="B18" s="182"/>
      <c r="C18" s="286"/>
      <c r="D18" s="287"/>
    </row>
    <row r="19" spans="1:4" ht="12.75" customHeight="1" x14ac:dyDescent="0.25">
      <c r="A19" s="285"/>
      <c r="B19" s="182"/>
      <c r="C19" s="286"/>
      <c r="D19" s="287"/>
    </row>
    <row r="20" spans="1:4" ht="12.75" customHeight="1" x14ac:dyDescent="0.25">
      <c r="A20" s="285"/>
      <c r="B20" s="182"/>
      <c r="C20" s="286"/>
      <c r="D20" s="287"/>
    </row>
  </sheetData>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4B921-AF0B-4450-94BC-9C2A01B80B60}">
  <sheetPr>
    <pageSetUpPr fitToPage="1"/>
  </sheetPr>
  <dimension ref="A1:D6"/>
  <sheetViews>
    <sheetView showGridLines="0" zoomScale="80" zoomScaleNormal="80" workbookViewId="0">
      <pane ySplit="1" topLeftCell="A2" activePane="bottomLeft" state="frozen"/>
      <selection pane="bottomLeft" activeCell="D29" sqref="D29"/>
    </sheetView>
  </sheetViews>
  <sheetFormatPr defaultRowHeight="12.5" x14ac:dyDescent="0.25"/>
  <cols>
    <col min="1" max="1" width="8.81640625" customWidth="1"/>
    <col min="2" max="2" width="18.6328125" customWidth="1"/>
    <col min="3" max="3" width="103.36328125" customWidth="1"/>
    <col min="4" max="4" width="22.453125" customWidth="1"/>
  </cols>
  <sheetData>
    <row r="1" spans="1:4" ht="13" x14ac:dyDescent="0.3">
      <c r="A1" s="250" t="s">
        <v>5859</v>
      </c>
      <c r="B1" s="251"/>
      <c r="C1" s="251"/>
      <c r="D1" s="251"/>
    </row>
    <row r="2" spans="1:4" ht="12.5" customHeight="1" x14ac:dyDescent="0.25">
      <c r="A2" s="288" t="s">
        <v>5860</v>
      </c>
      <c r="B2" s="288" t="s">
        <v>6895</v>
      </c>
      <c r="C2" s="288" t="s">
        <v>5862</v>
      </c>
      <c r="D2" s="288" t="s">
        <v>6896</v>
      </c>
    </row>
    <row r="3" spans="1:4" ht="54.5" customHeight="1" x14ac:dyDescent="0.25">
      <c r="A3" s="289">
        <v>3.4</v>
      </c>
      <c r="B3" s="290" t="s">
        <v>6899</v>
      </c>
      <c r="C3" s="290" t="s">
        <v>6897</v>
      </c>
      <c r="D3" s="291">
        <v>44834</v>
      </c>
    </row>
    <row r="4" spans="1:4" ht="34.5" customHeight="1" x14ac:dyDescent="0.25">
      <c r="A4" s="289">
        <v>3.4</v>
      </c>
      <c r="B4" s="290" t="s">
        <v>6901</v>
      </c>
      <c r="C4" s="290" t="s">
        <v>6898</v>
      </c>
      <c r="D4" s="291">
        <v>44834</v>
      </c>
    </row>
    <row r="5" spans="1:4" ht="25" x14ac:dyDescent="0.25">
      <c r="A5" s="289">
        <v>3.4</v>
      </c>
      <c r="B5" s="290" t="s">
        <v>6900</v>
      </c>
      <c r="C5" s="290" t="s">
        <v>6902</v>
      </c>
      <c r="D5" s="291">
        <v>44834</v>
      </c>
    </row>
    <row r="6" spans="1:4" x14ac:dyDescent="0.25">
      <c r="A6" s="289"/>
      <c r="B6" s="290"/>
      <c r="C6" s="290"/>
      <c r="D6" s="291"/>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U539"/>
  <sheetViews>
    <sheetView zoomScale="80" zoomScaleNormal="80" zoomScalePageLayoutView="80" workbookViewId="0">
      <pane ySplit="1" topLeftCell="A2" activePane="bottomLeft" state="frozen"/>
      <selection pane="bottomLeft" sqref="A1:D1048576"/>
    </sheetView>
  </sheetViews>
  <sheetFormatPr defaultRowHeight="12.75" customHeight="1" x14ac:dyDescent="0.25"/>
  <cols>
    <col min="1" max="1" width="10.54296875" customWidth="1"/>
    <col min="2" max="2" width="69.54296875" customWidth="1"/>
    <col min="3" max="3" width="9.26953125" customWidth="1"/>
    <col min="4" max="4" width="9.453125" bestFit="1" customWidth="1"/>
    <col min="5" max="21" width="9.1796875" style="49"/>
    <col min="22" max="256" width="9.1796875" style="50"/>
    <col min="257" max="257" width="12.453125" style="50" customWidth="1"/>
    <col min="258" max="258" width="94.81640625" style="50" bestFit="1" customWidth="1"/>
    <col min="259" max="259" width="12.54296875" style="50" customWidth="1"/>
    <col min="260" max="260" width="9.7265625" style="50" bestFit="1" customWidth="1"/>
    <col min="261" max="512" width="9.1796875" style="50"/>
    <col min="513" max="513" width="12.453125" style="50" customWidth="1"/>
    <col min="514" max="514" width="94.81640625" style="50" bestFit="1" customWidth="1"/>
    <col min="515" max="515" width="12.54296875" style="50" customWidth="1"/>
    <col min="516" max="516" width="9.7265625" style="50" bestFit="1" customWidth="1"/>
    <col min="517" max="768" width="9.1796875" style="50"/>
    <col min="769" max="769" width="12.453125" style="50" customWidth="1"/>
    <col min="770" max="770" width="94.81640625" style="50" bestFit="1" customWidth="1"/>
    <col min="771" max="771" width="12.54296875" style="50" customWidth="1"/>
    <col min="772" max="772" width="9.7265625" style="50" bestFit="1" customWidth="1"/>
    <col min="773" max="1024" width="9.1796875" style="50"/>
    <col min="1025" max="1025" width="12.453125" style="50" customWidth="1"/>
    <col min="1026" max="1026" width="94.81640625" style="50" bestFit="1" customWidth="1"/>
    <col min="1027" max="1027" width="12.54296875" style="50" customWidth="1"/>
    <col min="1028" max="1028" width="9.7265625" style="50" bestFit="1" customWidth="1"/>
    <col min="1029" max="1280" width="9.1796875" style="50"/>
    <col min="1281" max="1281" width="12.453125" style="50" customWidth="1"/>
    <col min="1282" max="1282" width="94.81640625" style="50" bestFit="1" customWidth="1"/>
    <col min="1283" max="1283" width="12.54296875" style="50" customWidth="1"/>
    <col min="1284" max="1284" width="9.7265625" style="50" bestFit="1" customWidth="1"/>
    <col min="1285" max="1536" width="9.1796875" style="50"/>
    <col min="1537" max="1537" width="12.453125" style="50" customWidth="1"/>
    <col min="1538" max="1538" width="94.81640625" style="50" bestFit="1" customWidth="1"/>
    <col min="1539" max="1539" width="12.54296875" style="50" customWidth="1"/>
    <col min="1540" max="1540" width="9.7265625" style="50" bestFit="1" customWidth="1"/>
    <col min="1541" max="1792" width="9.1796875" style="50"/>
    <col min="1793" max="1793" width="12.453125" style="50" customWidth="1"/>
    <col min="1794" max="1794" width="94.81640625" style="50" bestFit="1" customWidth="1"/>
    <col min="1795" max="1795" width="12.54296875" style="50" customWidth="1"/>
    <col min="1796" max="1796" width="9.7265625" style="50" bestFit="1" customWidth="1"/>
    <col min="1797" max="2048" width="9.1796875" style="50"/>
    <col min="2049" max="2049" width="12.453125" style="50" customWidth="1"/>
    <col min="2050" max="2050" width="94.81640625" style="50" bestFit="1" customWidth="1"/>
    <col min="2051" max="2051" width="12.54296875" style="50" customWidth="1"/>
    <col min="2052" max="2052" width="9.7265625" style="50" bestFit="1" customWidth="1"/>
    <col min="2053" max="2304" width="9.1796875" style="50"/>
    <col min="2305" max="2305" width="12.453125" style="50" customWidth="1"/>
    <col min="2306" max="2306" width="94.81640625" style="50" bestFit="1" customWidth="1"/>
    <col min="2307" max="2307" width="12.54296875" style="50" customWidth="1"/>
    <col min="2308" max="2308" width="9.7265625" style="50" bestFit="1" customWidth="1"/>
    <col min="2309" max="2560" width="9.1796875" style="50"/>
    <col min="2561" max="2561" width="12.453125" style="50" customWidth="1"/>
    <col min="2562" max="2562" width="94.81640625" style="50" bestFit="1" customWidth="1"/>
    <col min="2563" max="2563" width="12.54296875" style="50" customWidth="1"/>
    <col min="2564" max="2564" width="9.7265625" style="50" bestFit="1" customWidth="1"/>
    <col min="2565" max="2816" width="9.1796875" style="50"/>
    <col min="2817" max="2817" width="12.453125" style="50" customWidth="1"/>
    <col min="2818" max="2818" width="94.81640625" style="50" bestFit="1" customWidth="1"/>
    <col min="2819" max="2819" width="12.54296875" style="50" customWidth="1"/>
    <col min="2820" max="2820" width="9.7265625" style="50" bestFit="1" customWidth="1"/>
    <col min="2821" max="3072" width="9.1796875" style="50"/>
    <col min="3073" max="3073" width="12.453125" style="50" customWidth="1"/>
    <col min="3074" max="3074" width="94.81640625" style="50" bestFit="1" customWidth="1"/>
    <col min="3075" max="3075" width="12.54296875" style="50" customWidth="1"/>
    <col min="3076" max="3076" width="9.7265625" style="50" bestFit="1" customWidth="1"/>
    <col min="3077" max="3328" width="9.1796875" style="50"/>
    <col min="3329" max="3329" width="12.453125" style="50" customWidth="1"/>
    <col min="3330" max="3330" width="94.81640625" style="50" bestFit="1" customWidth="1"/>
    <col min="3331" max="3331" width="12.54296875" style="50" customWidth="1"/>
    <col min="3332" max="3332" width="9.7265625" style="50" bestFit="1" customWidth="1"/>
    <col min="3333" max="3584" width="9.1796875" style="50"/>
    <col min="3585" max="3585" width="12.453125" style="50" customWidth="1"/>
    <col min="3586" max="3586" width="94.81640625" style="50" bestFit="1" customWidth="1"/>
    <col min="3587" max="3587" width="12.54296875" style="50" customWidth="1"/>
    <col min="3588" max="3588" width="9.7265625" style="50" bestFit="1" customWidth="1"/>
    <col min="3589" max="3840" width="9.1796875" style="50"/>
    <col min="3841" max="3841" width="12.453125" style="50" customWidth="1"/>
    <col min="3842" max="3842" width="94.81640625" style="50" bestFit="1" customWidth="1"/>
    <col min="3843" max="3843" width="12.54296875" style="50" customWidth="1"/>
    <col min="3844" max="3844" width="9.7265625" style="50" bestFit="1" customWidth="1"/>
    <col min="3845" max="4096" width="9.1796875" style="50"/>
    <col min="4097" max="4097" width="12.453125" style="50" customWidth="1"/>
    <col min="4098" max="4098" width="94.81640625" style="50" bestFit="1" customWidth="1"/>
    <col min="4099" max="4099" width="12.54296875" style="50" customWidth="1"/>
    <col min="4100" max="4100" width="9.7265625" style="50" bestFit="1" customWidth="1"/>
    <col min="4101" max="4352" width="9.1796875" style="50"/>
    <col min="4353" max="4353" width="12.453125" style="50" customWidth="1"/>
    <col min="4354" max="4354" width="94.81640625" style="50" bestFit="1" customWidth="1"/>
    <col min="4355" max="4355" width="12.54296875" style="50" customWidth="1"/>
    <col min="4356" max="4356" width="9.7265625" style="50" bestFit="1" customWidth="1"/>
    <col min="4357" max="4608" width="9.1796875" style="50"/>
    <col min="4609" max="4609" width="12.453125" style="50" customWidth="1"/>
    <col min="4610" max="4610" width="94.81640625" style="50" bestFit="1" customWidth="1"/>
    <col min="4611" max="4611" width="12.54296875" style="50" customWidth="1"/>
    <col min="4612" max="4612" width="9.7265625" style="50" bestFit="1" customWidth="1"/>
    <col min="4613" max="4864" width="9.1796875" style="50"/>
    <col min="4865" max="4865" width="12.453125" style="50" customWidth="1"/>
    <col min="4866" max="4866" width="94.81640625" style="50" bestFit="1" customWidth="1"/>
    <col min="4867" max="4867" width="12.54296875" style="50" customWidth="1"/>
    <col min="4868" max="4868" width="9.7265625" style="50" bestFit="1" customWidth="1"/>
    <col min="4869" max="5120" width="9.1796875" style="50"/>
    <col min="5121" max="5121" width="12.453125" style="50" customWidth="1"/>
    <col min="5122" max="5122" width="94.81640625" style="50" bestFit="1" customWidth="1"/>
    <col min="5123" max="5123" width="12.54296875" style="50" customWidth="1"/>
    <col min="5124" max="5124" width="9.7265625" style="50" bestFit="1" customWidth="1"/>
    <col min="5125" max="5376" width="9.1796875" style="50"/>
    <col min="5377" max="5377" width="12.453125" style="50" customWidth="1"/>
    <col min="5378" max="5378" width="94.81640625" style="50" bestFit="1" customWidth="1"/>
    <col min="5379" max="5379" width="12.54296875" style="50" customWidth="1"/>
    <col min="5380" max="5380" width="9.7265625" style="50" bestFit="1" customWidth="1"/>
    <col min="5381" max="5632" width="9.1796875" style="50"/>
    <col min="5633" max="5633" width="12.453125" style="50" customWidth="1"/>
    <col min="5634" max="5634" width="94.81640625" style="50" bestFit="1" customWidth="1"/>
    <col min="5635" max="5635" width="12.54296875" style="50" customWidth="1"/>
    <col min="5636" max="5636" width="9.7265625" style="50" bestFit="1" customWidth="1"/>
    <col min="5637" max="5888" width="9.1796875" style="50"/>
    <col min="5889" max="5889" width="12.453125" style="50" customWidth="1"/>
    <col min="5890" max="5890" width="94.81640625" style="50" bestFit="1" customWidth="1"/>
    <col min="5891" max="5891" width="12.54296875" style="50" customWidth="1"/>
    <col min="5892" max="5892" width="9.7265625" style="50" bestFit="1" customWidth="1"/>
    <col min="5893" max="6144" width="9.1796875" style="50"/>
    <col min="6145" max="6145" width="12.453125" style="50" customWidth="1"/>
    <col min="6146" max="6146" width="94.81640625" style="50" bestFit="1" customWidth="1"/>
    <col min="6147" max="6147" width="12.54296875" style="50" customWidth="1"/>
    <col min="6148" max="6148" width="9.7265625" style="50" bestFit="1" customWidth="1"/>
    <col min="6149" max="6400" width="9.1796875" style="50"/>
    <col min="6401" max="6401" width="12.453125" style="50" customWidth="1"/>
    <col min="6402" max="6402" width="94.81640625" style="50" bestFit="1" customWidth="1"/>
    <col min="6403" max="6403" width="12.54296875" style="50" customWidth="1"/>
    <col min="6404" max="6404" width="9.7265625" style="50" bestFit="1" customWidth="1"/>
    <col min="6405" max="6656" width="9.1796875" style="50"/>
    <col min="6657" max="6657" width="12.453125" style="50" customWidth="1"/>
    <col min="6658" max="6658" width="94.81640625" style="50" bestFit="1" customWidth="1"/>
    <col min="6659" max="6659" width="12.54296875" style="50" customWidth="1"/>
    <col min="6660" max="6660" width="9.7265625" style="50" bestFit="1" customWidth="1"/>
    <col min="6661" max="6912" width="9.1796875" style="50"/>
    <col min="6913" max="6913" width="12.453125" style="50" customWidth="1"/>
    <col min="6914" max="6914" width="94.81640625" style="50" bestFit="1" customWidth="1"/>
    <col min="6915" max="6915" width="12.54296875" style="50" customWidth="1"/>
    <col min="6916" max="6916" width="9.7265625" style="50" bestFit="1" customWidth="1"/>
    <col min="6917" max="7168" width="9.1796875" style="50"/>
    <col min="7169" max="7169" width="12.453125" style="50" customWidth="1"/>
    <col min="7170" max="7170" width="94.81640625" style="50" bestFit="1" customWidth="1"/>
    <col min="7171" max="7171" width="12.54296875" style="50" customWidth="1"/>
    <col min="7172" max="7172" width="9.7265625" style="50" bestFit="1" customWidth="1"/>
    <col min="7173" max="7424" width="9.1796875" style="50"/>
    <col min="7425" max="7425" width="12.453125" style="50" customWidth="1"/>
    <col min="7426" max="7426" width="94.81640625" style="50" bestFit="1" customWidth="1"/>
    <col min="7427" max="7427" width="12.54296875" style="50" customWidth="1"/>
    <col min="7428" max="7428" width="9.7265625" style="50" bestFit="1" customWidth="1"/>
    <col min="7429" max="7680" width="9.1796875" style="50"/>
    <col min="7681" max="7681" width="12.453125" style="50" customWidth="1"/>
    <col min="7682" max="7682" width="94.81640625" style="50" bestFit="1" customWidth="1"/>
    <col min="7683" max="7683" width="12.54296875" style="50" customWidth="1"/>
    <col min="7684" max="7684" width="9.7265625" style="50" bestFit="1" customWidth="1"/>
    <col min="7685" max="7936" width="9.1796875" style="50"/>
    <col min="7937" max="7937" width="12.453125" style="50" customWidth="1"/>
    <col min="7938" max="7938" width="94.81640625" style="50" bestFit="1" customWidth="1"/>
    <col min="7939" max="7939" width="12.54296875" style="50" customWidth="1"/>
    <col min="7940" max="7940" width="9.7265625" style="50" bestFit="1" customWidth="1"/>
    <col min="7941" max="8192" width="9.1796875" style="50"/>
    <col min="8193" max="8193" width="12.453125" style="50" customWidth="1"/>
    <col min="8194" max="8194" width="94.81640625" style="50" bestFit="1" customWidth="1"/>
    <col min="8195" max="8195" width="12.54296875" style="50" customWidth="1"/>
    <col min="8196" max="8196" width="9.7265625" style="50" bestFit="1" customWidth="1"/>
    <col min="8197" max="8448" width="9.1796875" style="50"/>
    <col min="8449" max="8449" width="12.453125" style="50" customWidth="1"/>
    <col min="8450" max="8450" width="94.81640625" style="50" bestFit="1" customWidth="1"/>
    <col min="8451" max="8451" width="12.54296875" style="50" customWidth="1"/>
    <col min="8452" max="8452" width="9.7265625" style="50" bestFit="1" customWidth="1"/>
    <col min="8453" max="8704" width="9.1796875" style="50"/>
    <col min="8705" max="8705" width="12.453125" style="50" customWidth="1"/>
    <col min="8706" max="8706" width="94.81640625" style="50" bestFit="1" customWidth="1"/>
    <col min="8707" max="8707" width="12.54296875" style="50" customWidth="1"/>
    <col min="8708" max="8708" width="9.7265625" style="50" bestFit="1" customWidth="1"/>
    <col min="8709" max="8960" width="9.1796875" style="50"/>
    <col min="8961" max="8961" width="12.453125" style="50" customWidth="1"/>
    <col min="8962" max="8962" width="94.81640625" style="50" bestFit="1" customWidth="1"/>
    <col min="8963" max="8963" width="12.54296875" style="50" customWidth="1"/>
    <col min="8964" max="8964" width="9.7265625" style="50" bestFit="1" customWidth="1"/>
    <col min="8965" max="9216" width="9.1796875" style="50"/>
    <col min="9217" max="9217" width="12.453125" style="50" customWidth="1"/>
    <col min="9218" max="9218" width="94.81640625" style="50" bestFit="1" customWidth="1"/>
    <col min="9219" max="9219" width="12.54296875" style="50" customWidth="1"/>
    <col min="9220" max="9220" width="9.7265625" style="50" bestFit="1" customWidth="1"/>
    <col min="9221" max="9472" width="9.1796875" style="50"/>
    <col min="9473" max="9473" width="12.453125" style="50" customWidth="1"/>
    <col min="9474" max="9474" width="94.81640625" style="50" bestFit="1" customWidth="1"/>
    <col min="9475" max="9475" width="12.54296875" style="50" customWidth="1"/>
    <col min="9476" max="9476" width="9.7265625" style="50" bestFit="1" customWidth="1"/>
    <col min="9477" max="9728" width="9.1796875" style="50"/>
    <col min="9729" max="9729" width="12.453125" style="50" customWidth="1"/>
    <col min="9730" max="9730" width="94.81640625" style="50" bestFit="1" customWidth="1"/>
    <col min="9731" max="9731" width="12.54296875" style="50" customWidth="1"/>
    <col min="9732" max="9732" width="9.7265625" style="50" bestFit="1" customWidth="1"/>
    <col min="9733" max="9984" width="9.1796875" style="50"/>
    <col min="9985" max="9985" width="12.453125" style="50" customWidth="1"/>
    <col min="9986" max="9986" width="94.81640625" style="50" bestFit="1" customWidth="1"/>
    <col min="9987" max="9987" width="12.54296875" style="50" customWidth="1"/>
    <col min="9988" max="9988" width="9.7265625" style="50" bestFit="1" customWidth="1"/>
    <col min="9989" max="10240" width="9.1796875" style="50"/>
    <col min="10241" max="10241" width="12.453125" style="50" customWidth="1"/>
    <col min="10242" max="10242" width="94.81640625" style="50" bestFit="1" customWidth="1"/>
    <col min="10243" max="10243" width="12.54296875" style="50" customWidth="1"/>
    <col min="10244" max="10244" width="9.7265625" style="50" bestFit="1" customWidth="1"/>
    <col min="10245" max="10496" width="9.1796875" style="50"/>
    <col min="10497" max="10497" width="12.453125" style="50" customWidth="1"/>
    <col min="10498" max="10498" width="94.81640625" style="50" bestFit="1" customWidth="1"/>
    <col min="10499" max="10499" width="12.54296875" style="50" customWidth="1"/>
    <col min="10500" max="10500" width="9.7265625" style="50" bestFit="1" customWidth="1"/>
    <col min="10501" max="10752" width="9.1796875" style="50"/>
    <col min="10753" max="10753" width="12.453125" style="50" customWidth="1"/>
    <col min="10754" max="10754" width="94.81640625" style="50" bestFit="1" customWidth="1"/>
    <col min="10755" max="10755" width="12.54296875" style="50" customWidth="1"/>
    <col min="10756" max="10756" width="9.7265625" style="50" bestFit="1" customWidth="1"/>
    <col min="10757" max="11008" width="9.1796875" style="50"/>
    <col min="11009" max="11009" width="12.453125" style="50" customWidth="1"/>
    <col min="11010" max="11010" width="94.81640625" style="50" bestFit="1" customWidth="1"/>
    <col min="11011" max="11011" width="12.54296875" style="50" customWidth="1"/>
    <col min="11012" max="11012" width="9.7265625" style="50" bestFit="1" customWidth="1"/>
    <col min="11013" max="11264" width="9.1796875" style="50"/>
    <col min="11265" max="11265" width="12.453125" style="50" customWidth="1"/>
    <col min="11266" max="11266" width="94.81640625" style="50" bestFit="1" customWidth="1"/>
    <col min="11267" max="11267" width="12.54296875" style="50" customWidth="1"/>
    <col min="11268" max="11268" width="9.7265625" style="50" bestFit="1" customWidth="1"/>
    <col min="11269" max="11520" width="9.1796875" style="50"/>
    <col min="11521" max="11521" width="12.453125" style="50" customWidth="1"/>
    <col min="11522" max="11522" width="94.81640625" style="50" bestFit="1" customWidth="1"/>
    <col min="11523" max="11523" width="12.54296875" style="50" customWidth="1"/>
    <col min="11524" max="11524" width="9.7265625" style="50" bestFit="1" customWidth="1"/>
    <col min="11525" max="11776" width="9.1796875" style="50"/>
    <col min="11777" max="11777" width="12.453125" style="50" customWidth="1"/>
    <col min="11778" max="11778" width="94.81640625" style="50" bestFit="1" customWidth="1"/>
    <col min="11779" max="11779" width="12.54296875" style="50" customWidth="1"/>
    <col min="11780" max="11780" width="9.7265625" style="50" bestFit="1" customWidth="1"/>
    <col min="11781" max="12032" width="9.1796875" style="50"/>
    <col min="12033" max="12033" width="12.453125" style="50" customWidth="1"/>
    <col min="12034" max="12034" width="94.81640625" style="50" bestFit="1" customWidth="1"/>
    <col min="12035" max="12035" width="12.54296875" style="50" customWidth="1"/>
    <col min="12036" max="12036" width="9.7265625" style="50" bestFit="1" customWidth="1"/>
    <col min="12037" max="12288" width="9.1796875" style="50"/>
    <col min="12289" max="12289" width="12.453125" style="50" customWidth="1"/>
    <col min="12290" max="12290" width="94.81640625" style="50" bestFit="1" customWidth="1"/>
    <col min="12291" max="12291" width="12.54296875" style="50" customWidth="1"/>
    <col min="12292" max="12292" width="9.7265625" style="50" bestFit="1" customWidth="1"/>
    <col min="12293" max="12544" width="9.1796875" style="50"/>
    <col min="12545" max="12545" width="12.453125" style="50" customWidth="1"/>
    <col min="12546" max="12546" width="94.81640625" style="50" bestFit="1" customWidth="1"/>
    <col min="12547" max="12547" width="12.54296875" style="50" customWidth="1"/>
    <col min="12548" max="12548" width="9.7265625" style="50" bestFit="1" customWidth="1"/>
    <col min="12549" max="12800" width="9.1796875" style="50"/>
    <col min="12801" max="12801" width="12.453125" style="50" customWidth="1"/>
    <col min="12802" max="12802" width="94.81640625" style="50" bestFit="1" customWidth="1"/>
    <col min="12803" max="12803" width="12.54296875" style="50" customWidth="1"/>
    <col min="12804" max="12804" width="9.7265625" style="50" bestFit="1" customWidth="1"/>
    <col min="12805" max="13056" width="9.1796875" style="50"/>
    <col min="13057" max="13057" width="12.453125" style="50" customWidth="1"/>
    <col min="13058" max="13058" width="94.81640625" style="50" bestFit="1" customWidth="1"/>
    <col min="13059" max="13059" width="12.54296875" style="50" customWidth="1"/>
    <col min="13060" max="13060" width="9.7265625" style="50" bestFit="1" customWidth="1"/>
    <col min="13061" max="13312" width="9.1796875" style="50"/>
    <col min="13313" max="13313" width="12.453125" style="50" customWidth="1"/>
    <col min="13314" max="13314" width="94.81640625" style="50" bestFit="1" customWidth="1"/>
    <col min="13315" max="13315" width="12.54296875" style="50" customWidth="1"/>
    <col min="13316" max="13316" width="9.7265625" style="50" bestFit="1" customWidth="1"/>
    <col min="13317" max="13568" width="9.1796875" style="50"/>
    <col min="13569" max="13569" width="12.453125" style="50" customWidth="1"/>
    <col min="13570" max="13570" width="94.81640625" style="50" bestFit="1" customWidth="1"/>
    <col min="13571" max="13571" width="12.54296875" style="50" customWidth="1"/>
    <col min="13572" max="13572" width="9.7265625" style="50" bestFit="1" customWidth="1"/>
    <col min="13573" max="13824" width="9.1796875" style="50"/>
    <col min="13825" max="13825" width="12.453125" style="50" customWidth="1"/>
    <col min="13826" max="13826" width="94.81640625" style="50" bestFit="1" customWidth="1"/>
    <col min="13827" max="13827" width="12.54296875" style="50" customWidth="1"/>
    <col min="13828" max="13828" width="9.7265625" style="50" bestFit="1" customWidth="1"/>
    <col min="13829" max="14080" width="9.1796875" style="50"/>
    <col min="14081" max="14081" width="12.453125" style="50" customWidth="1"/>
    <col min="14082" max="14082" width="94.81640625" style="50" bestFit="1" customWidth="1"/>
    <col min="14083" max="14083" width="12.54296875" style="50" customWidth="1"/>
    <col min="14084" max="14084" width="9.7265625" style="50" bestFit="1" customWidth="1"/>
    <col min="14085" max="14336" width="9.1796875" style="50"/>
    <col min="14337" max="14337" width="12.453125" style="50" customWidth="1"/>
    <col min="14338" max="14338" width="94.81640625" style="50" bestFit="1" customWidth="1"/>
    <col min="14339" max="14339" width="12.54296875" style="50" customWidth="1"/>
    <col min="14340" max="14340" width="9.7265625" style="50" bestFit="1" customWidth="1"/>
    <col min="14341" max="14592" width="9.1796875" style="50"/>
    <col min="14593" max="14593" width="12.453125" style="50" customWidth="1"/>
    <col min="14594" max="14594" width="94.81640625" style="50" bestFit="1" customWidth="1"/>
    <col min="14595" max="14595" width="12.54296875" style="50" customWidth="1"/>
    <col min="14596" max="14596" width="9.7265625" style="50" bestFit="1" customWidth="1"/>
    <col min="14597" max="14848" width="9.1796875" style="50"/>
    <col min="14849" max="14849" width="12.453125" style="50" customWidth="1"/>
    <col min="14850" max="14850" width="94.81640625" style="50" bestFit="1" customWidth="1"/>
    <col min="14851" max="14851" width="12.54296875" style="50" customWidth="1"/>
    <col min="14852" max="14852" width="9.7265625" style="50" bestFit="1" customWidth="1"/>
    <col min="14853" max="15104" width="9.1796875" style="50"/>
    <col min="15105" max="15105" width="12.453125" style="50" customWidth="1"/>
    <col min="15106" max="15106" width="94.81640625" style="50" bestFit="1" customWidth="1"/>
    <col min="15107" max="15107" width="12.54296875" style="50" customWidth="1"/>
    <col min="15108" max="15108" width="9.7265625" style="50" bestFit="1" customWidth="1"/>
    <col min="15109" max="15360" width="9.1796875" style="50"/>
    <col min="15361" max="15361" width="12.453125" style="50" customWidth="1"/>
    <col min="15362" max="15362" width="94.81640625" style="50" bestFit="1" customWidth="1"/>
    <col min="15363" max="15363" width="12.54296875" style="50" customWidth="1"/>
    <col min="15364" max="15364" width="9.7265625" style="50" bestFit="1" customWidth="1"/>
    <col min="15365" max="15616" width="9.1796875" style="50"/>
    <col min="15617" max="15617" width="12.453125" style="50" customWidth="1"/>
    <col min="15618" max="15618" width="94.81640625" style="50" bestFit="1" customWidth="1"/>
    <col min="15619" max="15619" width="12.54296875" style="50" customWidth="1"/>
    <col min="15620" max="15620" width="9.7265625" style="50" bestFit="1" customWidth="1"/>
    <col min="15621" max="15872" width="9.1796875" style="50"/>
    <col min="15873" max="15873" width="12.453125" style="50" customWidth="1"/>
    <col min="15874" max="15874" width="94.81640625" style="50" bestFit="1" customWidth="1"/>
    <col min="15875" max="15875" width="12.54296875" style="50" customWidth="1"/>
    <col min="15876" max="15876" width="9.7265625" style="50" bestFit="1" customWidth="1"/>
    <col min="15877" max="16128" width="9.1796875" style="50"/>
    <col min="16129" max="16129" width="12.453125" style="50" customWidth="1"/>
    <col min="16130" max="16130" width="94.81640625" style="50" bestFit="1" customWidth="1"/>
    <col min="16131" max="16131" width="12.54296875" style="50" customWidth="1"/>
    <col min="16132" max="16132" width="9.7265625" style="50" bestFit="1" customWidth="1"/>
    <col min="16133" max="16384" width="9.1796875" style="50"/>
  </cols>
  <sheetData>
    <row r="1" spans="1:4" ht="14.5" x14ac:dyDescent="0.35">
      <c r="A1" s="184" t="s">
        <v>151</v>
      </c>
      <c r="B1" s="184" t="s">
        <v>143</v>
      </c>
      <c r="C1" s="184" t="s">
        <v>61</v>
      </c>
      <c r="D1" s="185">
        <v>44834</v>
      </c>
    </row>
    <row r="2" spans="1:4" ht="15.5" x14ac:dyDescent="0.35">
      <c r="A2" s="186" t="s">
        <v>5878</v>
      </c>
      <c r="B2" s="186" t="s">
        <v>5879</v>
      </c>
      <c r="C2" s="187">
        <v>6</v>
      </c>
    </row>
    <row r="3" spans="1:4" ht="15.5" x14ac:dyDescent="0.35">
      <c r="A3" s="186" t="s">
        <v>1163</v>
      </c>
      <c r="B3" s="186" t="s">
        <v>5880</v>
      </c>
      <c r="C3" s="187">
        <v>4</v>
      </c>
    </row>
    <row r="4" spans="1:4" ht="15.5" x14ac:dyDescent="0.35">
      <c r="A4" s="186" t="s">
        <v>5881</v>
      </c>
      <c r="B4" s="186" t="s">
        <v>5882</v>
      </c>
      <c r="C4" s="187">
        <v>1</v>
      </c>
    </row>
    <row r="5" spans="1:4" ht="15.5" x14ac:dyDescent="0.35">
      <c r="A5" s="186" t="s">
        <v>5883</v>
      </c>
      <c r="B5" s="186" t="s">
        <v>5884</v>
      </c>
      <c r="C5" s="187">
        <v>2</v>
      </c>
    </row>
    <row r="6" spans="1:4" ht="15.5" x14ac:dyDescent="0.35">
      <c r="A6" s="186" t="s">
        <v>5885</v>
      </c>
      <c r="B6" s="186" t="s">
        <v>5886</v>
      </c>
      <c r="C6" s="187">
        <v>2</v>
      </c>
    </row>
    <row r="7" spans="1:4" ht="15.5" x14ac:dyDescent="0.35">
      <c r="A7" s="186" t="s">
        <v>5887</v>
      </c>
      <c r="B7" s="186" t="s">
        <v>5888</v>
      </c>
      <c r="C7" s="187">
        <v>4</v>
      </c>
    </row>
    <row r="8" spans="1:4" ht="15.5" x14ac:dyDescent="0.35">
      <c r="A8" s="186" t="s">
        <v>5889</v>
      </c>
      <c r="B8" s="186" t="s">
        <v>5890</v>
      </c>
      <c r="C8" s="187">
        <v>2</v>
      </c>
    </row>
    <row r="9" spans="1:4" ht="15.5" x14ac:dyDescent="0.35">
      <c r="A9" s="186" t="s">
        <v>5891</v>
      </c>
      <c r="B9" s="186" t="s">
        <v>5892</v>
      </c>
      <c r="C9" s="187">
        <v>5</v>
      </c>
    </row>
    <row r="10" spans="1:4" ht="15.5" x14ac:dyDescent="0.35">
      <c r="A10" s="186" t="s">
        <v>5893</v>
      </c>
      <c r="B10" s="186" t="s">
        <v>5894</v>
      </c>
      <c r="C10" s="187">
        <v>5</v>
      </c>
    </row>
    <row r="11" spans="1:4" ht="15.5" x14ac:dyDescent="0.35">
      <c r="A11" s="186" t="s">
        <v>5895</v>
      </c>
      <c r="B11" s="186" t="s">
        <v>5896</v>
      </c>
      <c r="C11" s="187">
        <v>5</v>
      </c>
    </row>
    <row r="12" spans="1:4" ht="15.5" x14ac:dyDescent="0.35">
      <c r="A12" s="186" t="s">
        <v>5897</v>
      </c>
      <c r="B12" s="186" t="s">
        <v>5898</v>
      </c>
      <c r="C12" s="187">
        <v>2</v>
      </c>
    </row>
    <row r="13" spans="1:4" ht="15.5" x14ac:dyDescent="0.35">
      <c r="A13" s="186" t="s">
        <v>1366</v>
      </c>
      <c r="B13" s="186" t="s">
        <v>5899</v>
      </c>
      <c r="C13" s="187">
        <v>5</v>
      </c>
    </row>
    <row r="14" spans="1:4" ht="15.5" x14ac:dyDescent="0.35">
      <c r="A14" s="186" t="s">
        <v>5900</v>
      </c>
      <c r="B14" s="186" t="s">
        <v>5901</v>
      </c>
      <c r="C14" s="187">
        <v>4</v>
      </c>
    </row>
    <row r="15" spans="1:4" ht="15.5" x14ac:dyDescent="0.35">
      <c r="A15" s="186" t="s">
        <v>5902</v>
      </c>
      <c r="B15" s="186" t="s">
        <v>5903</v>
      </c>
      <c r="C15" s="187">
        <v>4</v>
      </c>
    </row>
    <row r="16" spans="1:4" ht="15.5" x14ac:dyDescent="0.35">
      <c r="A16" s="186" t="s">
        <v>5904</v>
      </c>
      <c r="B16" s="186" t="s">
        <v>5905</v>
      </c>
      <c r="C16" s="187">
        <v>1</v>
      </c>
    </row>
    <row r="17" spans="1:3" ht="15.5" x14ac:dyDescent="0.35">
      <c r="A17" s="186" t="s">
        <v>225</v>
      </c>
      <c r="B17" s="186" t="s">
        <v>5906</v>
      </c>
      <c r="C17" s="187">
        <v>5</v>
      </c>
    </row>
    <row r="18" spans="1:3" ht="15.5" x14ac:dyDescent="0.35">
      <c r="A18" s="186" t="s">
        <v>5907</v>
      </c>
      <c r="B18" s="186" t="s">
        <v>5908</v>
      </c>
      <c r="C18" s="187">
        <v>8</v>
      </c>
    </row>
    <row r="19" spans="1:3" ht="15.5" x14ac:dyDescent="0.35">
      <c r="A19" s="186" t="s">
        <v>242</v>
      </c>
      <c r="B19" s="186" t="s">
        <v>5909</v>
      </c>
      <c r="C19" s="187">
        <v>1</v>
      </c>
    </row>
    <row r="20" spans="1:3" ht="15.5" x14ac:dyDescent="0.35">
      <c r="A20" s="186" t="s">
        <v>5910</v>
      </c>
      <c r="B20" s="186" t="s">
        <v>5911</v>
      </c>
      <c r="C20" s="187">
        <v>8</v>
      </c>
    </row>
    <row r="21" spans="1:3" ht="15.5" x14ac:dyDescent="0.35">
      <c r="A21" s="186" t="s">
        <v>5912</v>
      </c>
      <c r="B21" s="186" t="s">
        <v>5913</v>
      </c>
      <c r="C21" s="187">
        <v>6</v>
      </c>
    </row>
    <row r="22" spans="1:3" ht="15.5" x14ac:dyDescent="0.35">
      <c r="A22" s="186" t="s">
        <v>5914</v>
      </c>
      <c r="B22" s="186" t="s">
        <v>5915</v>
      </c>
      <c r="C22" s="187">
        <v>7</v>
      </c>
    </row>
    <row r="23" spans="1:3" ht="15.5" x14ac:dyDescent="0.35">
      <c r="A23" s="186" t="s">
        <v>5916</v>
      </c>
      <c r="B23" s="186" t="s">
        <v>5917</v>
      </c>
      <c r="C23" s="187">
        <v>7</v>
      </c>
    </row>
    <row r="24" spans="1:3" ht="15.5" x14ac:dyDescent="0.35">
      <c r="A24" s="186" t="s">
        <v>1415</v>
      </c>
      <c r="B24" s="186" t="s">
        <v>5918</v>
      </c>
      <c r="C24" s="187">
        <v>7</v>
      </c>
    </row>
    <row r="25" spans="1:3" ht="15.5" x14ac:dyDescent="0.35">
      <c r="A25" s="186" t="s">
        <v>5919</v>
      </c>
      <c r="B25" s="186" t="s">
        <v>5920</v>
      </c>
      <c r="C25" s="187">
        <v>5</v>
      </c>
    </row>
    <row r="26" spans="1:3" ht="15.5" x14ac:dyDescent="0.35">
      <c r="A26" s="186" t="s">
        <v>5921</v>
      </c>
      <c r="B26" s="186" t="s">
        <v>5922</v>
      </c>
      <c r="C26" s="187">
        <v>5</v>
      </c>
    </row>
    <row r="27" spans="1:3" ht="15.5" x14ac:dyDescent="0.35">
      <c r="A27" s="186" t="s">
        <v>5923</v>
      </c>
      <c r="B27" s="186" t="s">
        <v>5924</v>
      </c>
      <c r="C27" s="187">
        <v>5</v>
      </c>
    </row>
    <row r="28" spans="1:3" ht="15.5" x14ac:dyDescent="0.35">
      <c r="A28" s="186" t="s">
        <v>5925</v>
      </c>
      <c r="B28" s="186" t="s">
        <v>5926</v>
      </c>
      <c r="C28" s="187">
        <v>6</v>
      </c>
    </row>
    <row r="29" spans="1:3" ht="15.5" x14ac:dyDescent="0.35">
      <c r="A29" s="186" t="s">
        <v>876</v>
      </c>
      <c r="B29" s="186" t="s">
        <v>5927</v>
      </c>
      <c r="C29" s="187">
        <v>6</v>
      </c>
    </row>
    <row r="30" spans="1:3" ht="15.5" x14ac:dyDescent="0.35">
      <c r="A30" s="186" t="s">
        <v>5928</v>
      </c>
      <c r="B30" s="186" t="s">
        <v>5929</v>
      </c>
      <c r="C30" s="187">
        <v>4</v>
      </c>
    </row>
    <row r="31" spans="1:3" ht="15.5" x14ac:dyDescent="0.35">
      <c r="A31" s="186" t="s">
        <v>5930</v>
      </c>
      <c r="B31" s="186" t="s">
        <v>5931</v>
      </c>
      <c r="C31" s="187">
        <v>7</v>
      </c>
    </row>
    <row r="32" spans="1:3" ht="15.5" x14ac:dyDescent="0.35">
      <c r="A32" s="186" t="s">
        <v>5932</v>
      </c>
      <c r="B32" s="186" t="s">
        <v>5933</v>
      </c>
      <c r="C32" s="187">
        <v>5</v>
      </c>
    </row>
    <row r="33" spans="1:3" ht="15.5" x14ac:dyDescent="0.35">
      <c r="A33" s="186" t="s">
        <v>5934</v>
      </c>
      <c r="B33" s="186" t="s">
        <v>5935</v>
      </c>
      <c r="C33" s="187">
        <v>5</v>
      </c>
    </row>
    <row r="34" spans="1:3" ht="15.5" x14ac:dyDescent="0.35">
      <c r="A34" s="186" t="s">
        <v>5936</v>
      </c>
      <c r="B34" s="186" t="s">
        <v>5937</v>
      </c>
      <c r="C34" s="187">
        <v>8</v>
      </c>
    </row>
    <row r="35" spans="1:3" ht="15.5" x14ac:dyDescent="0.35">
      <c r="A35" s="186" t="s">
        <v>5938</v>
      </c>
      <c r="B35" s="186" t="s">
        <v>5939</v>
      </c>
      <c r="C35" s="187">
        <v>1</v>
      </c>
    </row>
    <row r="36" spans="1:3" ht="15.5" x14ac:dyDescent="0.35">
      <c r="A36" s="186" t="s">
        <v>5940</v>
      </c>
      <c r="B36" s="186" t="s">
        <v>5941</v>
      </c>
      <c r="C36" s="187">
        <v>5</v>
      </c>
    </row>
    <row r="37" spans="1:3" ht="15.5" x14ac:dyDescent="0.35">
      <c r="A37" s="186" t="s">
        <v>5942</v>
      </c>
      <c r="B37" s="186" t="s">
        <v>5943</v>
      </c>
      <c r="C37" s="187">
        <v>8</v>
      </c>
    </row>
    <row r="38" spans="1:3" ht="15.5" x14ac:dyDescent="0.35">
      <c r="A38" s="186" t="s">
        <v>5944</v>
      </c>
      <c r="B38" s="186" t="s">
        <v>5945</v>
      </c>
      <c r="C38" s="187">
        <v>5</v>
      </c>
    </row>
    <row r="39" spans="1:3" ht="15.5" x14ac:dyDescent="0.35">
      <c r="A39" s="186" t="s">
        <v>5946</v>
      </c>
      <c r="B39" s="186" t="s">
        <v>5947</v>
      </c>
      <c r="C39" s="187">
        <v>5</v>
      </c>
    </row>
    <row r="40" spans="1:3" ht="15.5" x14ac:dyDescent="0.35">
      <c r="A40" s="186" t="s">
        <v>5948</v>
      </c>
      <c r="B40" s="186" t="s">
        <v>5949</v>
      </c>
      <c r="C40" s="187">
        <v>2</v>
      </c>
    </row>
    <row r="41" spans="1:3" ht="15.5" x14ac:dyDescent="0.35">
      <c r="A41" s="186" t="s">
        <v>5950</v>
      </c>
      <c r="B41" s="186" t="s">
        <v>5951</v>
      </c>
      <c r="C41" s="187">
        <v>4</v>
      </c>
    </row>
    <row r="42" spans="1:3" ht="15.5" x14ac:dyDescent="0.35">
      <c r="A42" s="186" t="s">
        <v>5952</v>
      </c>
      <c r="B42" s="186" t="s">
        <v>5953</v>
      </c>
      <c r="C42" s="187">
        <v>5</v>
      </c>
    </row>
    <row r="43" spans="1:3" ht="15.5" x14ac:dyDescent="0.35">
      <c r="A43" s="186" t="s">
        <v>5954</v>
      </c>
      <c r="B43" s="186" t="s">
        <v>5955</v>
      </c>
      <c r="C43" s="187">
        <v>5</v>
      </c>
    </row>
    <row r="44" spans="1:3" ht="15.5" x14ac:dyDescent="0.35">
      <c r="A44" s="186" t="s">
        <v>5956</v>
      </c>
      <c r="B44" s="186" t="s">
        <v>5957</v>
      </c>
      <c r="C44" s="187">
        <v>6</v>
      </c>
    </row>
    <row r="45" spans="1:3" ht="15.5" x14ac:dyDescent="0.35">
      <c r="A45" s="186" t="s">
        <v>5958</v>
      </c>
      <c r="B45" s="186" t="s">
        <v>5959</v>
      </c>
      <c r="C45" s="187">
        <v>5</v>
      </c>
    </row>
    <row r="46" spans="1:3" ht="15.5" x14ac:dyDescent="0.35">
      <c r="A46" s="186" t="s">
        <v>5960</v>
      </c>
      <c r="B46" s="186" t="s">
        <v>5961</v>
      </c>
      <c r="C46" s="187">
        <v>4</v>
      </c>
    </row>
    <row r="47" spans="1:3" ht="15.5" x14ac:dyDescent="0.35">
      <c r="A47" s="186" t="s">
        <v>5962</v>
      </c>
      <c r="B47" s="186" t="s">
        <v>5963</v>
      </c>
      <c r="C47" s="187">
        <v>5</v>
      </c>
    </row>
    <row r="48" spans="1:3" ht="15.5" x14ac:dyDescent="0.35">
      <c r="A48" s="186" t="s">
        <v>5964</v>
      </c>
      <c r="B48" s="186" t="s">
        <v>5965</v>
      </c>
      <c r="C48" s="187">
        <v>6</v>
      </c>
    </row>
    <row r="49" spans="1:3" ht="15.5" x14ac:dyDescent="0.35">
      <c r="A49" s="186" t="s">
        <v>311</v>
      </c>
      <c r="B49" s="186" t="s">
        <v>5966</v>
      </c>
      <c r="C49" s="187">
        <v>7</v>
      </c>
    </row>
    <row r="50" spans="1:3" ht="15.5" x14ac:dyDescent="0.35">
      <c r="A50" s="186" t="s">
        <v>5967</v>
      </c>
      <c r="B50" s="186" t="s">
        <v>5968</v>
      </c>
      <c r="C50" s="187">
        <v>3</v>
      </c>
    </row>
    <row r="51" spans="1:3" ht="15.5" x14ac:dyDescent="0.35">
      <c r="A51" s="186" t="s">
        <v>5969</v>
      </c>
      <c r="B51" s="186" t="s">
        <v>5970</v>
      </c>
      <c r="C51" s="187">
        <v>6</v>
      </c>
    </row>
    <row r="52" spans="1:3" ht="15.5" x14ac:dyDescent="0.35">
      <c r="A52" s="186" t="s">
        <v>5971</v>
      </c>
      <c r="B52" s="186" t="s">
        <v>5972</v>
      </c>
      <c r="C52" s="187">
        <v>4</v>
      </c>
    </row>
    <row r="53" spans="1:3" ht="15.5" x14ac:dyDescent="0.35">
      <c r="A53" s="186" t="s">
        <v>5973</v>
      </c>
      <c r="B53" s="186" t="s">
        <v>5974</v>
      </c>
      <c r="C53" s="187">
        <v>5</v>
      </c>
    </row>
    <row r="54" spans="1:3" ht="15.5" x14ac:dyDescent="0.35">
      <c r="A54" s="186" t="s">
        <v>5975</v>
      </c>
      <c r="B54" s="186" t="s">
        <v>5976</v>
      </c>
      <c r="C54" s="187">
        <v>2</v>
      </c>
    </row>
    <row r="55" spans="1:3" ht="15.5" x14ac:dyDescent="0.35">
      <c r="A55" s="186" t="s">
        <v>5977</v>
      </c>
      <c r="B55" s="186" t="s">
        <v>5978</v>
      </c>
      <c r="C55" s="187">
        <v>2</v>
      </c>
    </row>
    <row r="56" spans="1:3" ht="15.5" x14ac:dyDescent="0.35">
      <c r="A56" s="186" t="s">
        <v>5979</v>
      </c>
      <c r="B56" s="186" t="s">
        <v>5980</v>
      </c>
      <c r="C56" s="187">
        <v>5</v>
      </c>
    </row>
    <row r="57" spans="1:3" ht="15.5" x14ac:dyDescent="0.35">
      <c r="A57" s="186" t="s">
        <v>5981</v>
      </c>
      <c r="B57" s="186" t="s">
        <v>5982</v>
      </c>
      <c r="C57" s="187">
        <v>5</v>
      </c>
    </row>
    <row r="58" spans="1:3" ht="31" x14ac:dyDescent="0.35">
      <c r="A58" s="186" t="s">
        <v>5983</v>
      </c>
      <c r="B58" s="186" t="s">
        <v>5984</v>
      </c>
      <c r="C58" s="187">
        <v>5</v>
      </c>
    </row>
    <row r="59" spans="1:3" ht="15.5" x14ac:dyDescent="0.35">
      <c r="A59" s="186" t="s">
        <v>5985</v>
      </c>
      <c r="B59" s="186" t="s">
        <v>5986</v>
      </c>
      <c r="C59" s="187">
        <v>5</v>
      </c>
    </row>
    <row r="60" spans="1:3" ht="15.5" x14ac:dyDescent="0.35">
      <c r="A60" s="186" t="s">
        <v>5987</v>
      </c>
      <c r="B60" s="186" t="s">
        <v>5988</v>
      </c>
      <c r="C60" s="187">
        <v>3</v>
      </c>
    </row>
    <row r="61" spans="1:3" ht="15.5" x14ac:dyDescent="0.35">
      <c r="A61" s="186" t="s">
        <v>911</v>
      </c>
      <c r="B61" s="186" t="s">
        <v>5989</v>
      </c>
      <c r="C61" s="187">
        <v>6</v>
      </c>
    </row>
    <row r="62" spans="1:3" ht="15.5" x14ac:dyDescent="0.35">
      <c r="A62" s="186" t="s">
        <v>5990</v>
      </c>
      <c r="B62" s="186" t="s">
        <v>5991</v>
      </c>
      <c r="C62" s="187">
        <v>3</v>
      </c>
    </row>
    <row r="63" spans="1:3" ht="15.5" x14ac:dyDescent="0.35">
      <c r="A63" s="186" t="s">
        <v>966</v>
      </c>
      <c r="B63" s="186" t="s">
        <v>5992</v>
      </c>
      <c r="C63" s="187">
        <v>4</v>
      </c>
    </row>
    <row r="64" spans="1:3" ht="31" x14ac:dyDescent="0.35">
      <c r="A64" s="186" t="s">
        <v>2238</v>
      </c>
      <c r="B64" s="186" t="s">
        <v>5993</v>
      </c>
      <c r="C64" s="187">
        <v>3</v>
      </c>
    </row>
    <row r="65" spans="1:3" ht="15.5" x14ac:dyDescent="0.35">
      <c r="A65" s="186" t="s">
        <v>5994</v>
      </c>
      <c r="B65" s="186" t="s">
        <v>5995</v>
      </c>
      <c r="C65" s="187">
        <v>3</v>
      </c>
    </row>
    <row r="66" spans="1:3" ht="31" x14ac:dyDescent="0.35">
      <c r="A66" s="186" t="s">
        <v>5996</v>
      </c>
      <c r="B66" s="186" t="s">
        <v>5997</v>
      </c>
      <c r="C66" s="187">
        <v>6</v>
      </c>
    </row>
    <row r="67" spans="1:3" ht="15.5" x14ac:dyDescent="0.35">
      <c r="A67" s="186" t="s">
        <v>5998</v>
      </c>
      <c r="B67" s="186" t="s">
        <v>5999</v>
      </c>
      <c r="C67" s="187">
        <v>6</v>
      </c>
    </row>
    <row r="68" spans="1:3" ht="31" x14ac:dyDescent="0.35">
      <c r="A68" s="186" t="s">
        <v>6000</v>
      </c>
      <c r="B68" s="186" t="s">
        <v>6001</v>
      </c>
      <c r="C68" s="187">
        <v>5</v>
      </c>
    </row>
    <row r="69" spans="1:3" ht="15.5" x14ac:dyDescent="0.35">
      <c r="A69" s="186" t="s">
        <v>6002</v>
      </c>
      <c r="B69" s="186" t="s">
        <v>6003</v>
      </c>
      <c r="C69" s="187">
        <v>3</v>
      </c>
    </row>
    <row r="70" spans="1:3" ht="15.5" x14ac:dyDescent="0.35">
      <c r="A70" s="186" t="s">
        <v>6004</v>
      </c>
      <c r="B70" s="186" t="s">
        <v>5898</v>
      </c>
      <c r="C70" s="187">
        <v>2</v>
      </c>
    </row>
    <row r="71" spans="1:3" ht="15.5" x14ac:dyDescent="0.35">
      <c r="A71" s="186" t="s">
        <v>6005</v>
      </c>
      <c r="B71" s="186" t="s">
        <v>6006</v>
      </c>
      <c r="C71" s="187">
        <v>3</v>
      </c>
    </row>
    <row r="72" spans="1:3" ht="15.5" x14ac:dyDescent="0.35">
      <c r="A72" s="186" t="s">
        <v>6007</v>
      </c>
      <c r="B72" s="186" t="s">
        <v>6008</v>
      </c>
      <c r="C72" s="187">
        <v>3</v>
      </c>
    </row>
    <row r="73" spans="1:3" ht="15.5" x14ac:dyDescent="0.35">
      <c r="A73" s="186" t="s">
        <v>6009</v>
      </c>
      <c r="B73" s="186" t="s">
        <v>6010</v>
      </c>
      <c r="C73" s="187">
        <v>3</v>
      </c>
    </row>
    <row r="74" spans="1:3" ht="15.5" x14ac:dyDescent="0.35">
      <c r="A74" s="186" t="s">
        <v>4826</v>
      </c>
      <c r="B74" s="186" t="s">
        <v>6011</v>
      </c>
      <c r="C74" s="187">
        <v>5</v>
      </c>
    </row>
    <row r="75" spans="1:3" ht="15.5" x14ac:dyDescent="0.35">
      <c r="A75" s="186" t="s">
        <v>2403</v>
      </c>
      <c r="B75" s="186" t="s">
        <v>6012</v>
      </c>
      <c r="C75" s="187">
        <v>3</v>
      </c>
    </row>
    <row r="76" spans="1:3" ht="15.5" x14ac:dyDescent="0.35">
      <c r="A76" s="186" t="s">
        <v>6013</v>
      </c>
      <c r="B76" s="186" t="s">
        <v>6014</v>
      </c>
      <c r="C76" s="187">
        <v>6</v>
      </c>
    </row>
    <row r="77" spans="1:3" ht="15.5" x14ac:dyDescent="0.35">
      <c r="A77" s="186" t="s">
        <v>6015</v>
      </c>
      <c r="B77" s="186" t="s">
        <v>6016</v>
      </c>
      <c r="C77" s="187">
        <v>5</v>
      </c>
    </row>
    <row r="78" spans="1:3" ht="15.5" x14ac:dyDescent="0.35">
      <c r="A78" s="186" t="s">
        <v>862</v>
      </c>
      <c r="B78" s="186" t="s">
        <v>6017</v>
      </c>
      <c r="C78" s="187">
        <v>4</v>
      </c>
    </row>
    <row r="79" spans="1:3" ht="15.5" x14ac:dyDescent="0.35">
      <c r="A79" s="186" t="s">
        <v>6018</v>
      </c>
      <c r="B79" s="186" t="s">
        <v>6019</v>
      </c>
      <c r="C79" s="187">
        <v>4</v>
      </c>
    </row>
    <row r="80" spans="1:3" ht="15.5" x14ac:dyDescent="0.35">
      <c r="A80" s="186" t="s">
        <v>6020</v>
      </c>
      <c r="B80" s="186" t="s">
        <v>6021</v>
      </c>
      <c r="C80" s="187">
        <v>4</v>
      </c>
    </row>
    <row r="81" spans="1:3" ht="15.5" x14ac:dyDescent="0.35">
      <c r="A81" s="186" t="s">
        <v>6022</v>
      </c>
      <c r="B81" s="186" t="s">
        <v>6023</v>
      </c>
      <c r="C81" s="187">
        <v>7</v>
      </c>
    </row>
    <row r="82" spans="1:3" ht="15.5" x14ac:dyDescent="0.35">
      <c r="A82" s="186" t="s">
        <v>6024</v>
      </c>
      <c r="B82" s="186" t="s">
        <v>6025</v>
      </c>
      <c r="C82" s="187">
        <v>6</v>
      </c>
    </row>
    <row r="83" spans="1:3" ht="15.5" x14ac:dyDescent="0.35">
      <c r="A83" s="186" t="s">
        <v>6026</v>
      </c>
      <c r="B83" s="186" t="s">
        <v>6027</v>
      </c>
      <c r="C83" s="187">
        <v>5</v>
      </c>
    </row>
    <row r="84" spans="1:3" ht="15.5" x14ac:dyDescent="0.35">
      <c r="A84" s="186" t="s">
        <v>6028</v>
      </c>
      <c r="B84" s="186" t="s">
        <v>6029</v>
      </c>
      <c r="C84" s="187">
        <v>3</v>
      </c>
    </row>
    <row r="85" spans="1:3" ht="15.5" x14ac:dyDescent="0.35">
      <c r="A85" s="186" t="s">
        <v>6030</v>
      </c>
      <c r="B85" s="186" t="s">
        <v>6031</v>
      </c>
      <c r="C85" s="187">
        <v>5</v>
      </c>
    </row>
    <row r="86" spans="1:3" ht="15.5" x14ac:dyDescent="0.35">
      <c r="A86" s="186" t="s">
        <v>367</v>
      </c>
      <c r="B86" s="186" t="s">
        <v>6032</v>
      </c>
      <c r="C86" s="187">
        <v>4</v>
      </c>
    </row>
    <row r="87" spans="1:3" ht="15.5" x14ac:dyDescent="0.35">
      <c r="A87" s="186" t="s">
        <v>6033</v>
      </c>
      <c r="B87" s="186" t="s">
        <v>6034</v>
      </c>
      <c r="C87" s="187">
        <v>2</v>
      </c>
    </row>
    <row r="88" spans="1:3" ht="15.5" x14ac:dyDescent="0.35">
      <c r="A88" s="186" t="s">
        <v>6035</v>
      </c>
      <c r="B88" s="186" t="s">
        <v>6036</v>
      </c>
      <c r="C88" s="187">
        <v>4</v>
      </c>
    </row>
    <row r="89" spans="1:3" ht="15.5" x14ac:dyDescent="0.35">
      <c r="A89" s="186" t="s">
        <v>6037</v>
      </c>
      <c r="B89" s="186" t="s">
        <v>6038</v>
      </c>
      <c r="C89" s="187">
        <v>4</v>
      </c>
    </row>
    <row r="90" spans="1:3" ht="15.5" x14ac:dyDescent="0.35">
      <c r="A90" s="186" t="s">
        <v>1753</v>
      </c>
      <c r="B90" s="186" t="s">
        <v>6039</v>
      </c>
      <c r="C90" s="187">
        <v>4</v>
      </c>
    </row>
    <row r="91" spans="1:3" ht="15.5" x14ac:dyDescent="0.35">
      <c r="A91" s="186" t="s">
        <v>6040</v>
      </c>
      <c r="B91" s="186" t="s">
        <v>5898</v>
      </c>
      <c r="C91" s="187">
        <v>2</v>
      </c>
    </row>
    <row r="92" spans="1:3" ht="15.5" x14ac:dyDescent="0.35">
      <c r="A92" s="186" t="s">
        <v>6041</v>
      </c>
      <c r="B92" s="186" t="s">
        <v>6042</v>
      </c>
      <c r="C92" s="187">
        <v>3</v>
      </c>
    </row>
    <row r="93" spans="1:3" ht="15.5" x14ac:dyDescent="0.35">
      <c r="A93" s="186" t="s">
        <v>6043</v>
      </c>
      <c r="B93" s="186" t="s">
        <v>6044</v>
      </c>
      <c r="C93" s="187">
        <v>6</v>
      </c>
    </row>
    <row r="94" spans="1:3" ht="15.5" x14ac:dyDescent="0.35">
      <c r="A94" s="186" t="s">
        <v>6045</v>
      </c>
      <c r="B94" s="186" t="s">
        <v>6046</v>
      </c>
      <c r="C94" s="187">
        <v>3</v>
      </c>
    </row>
    <row r="95" spans="1:3" ht="15.5" x14ac:dyDescent="0.35">
      <c r="A95" s="186" t="s">
        <v>6047</v>
      </c>
      <c r="B95" s="186" t="s">
        <v>6048</v>
      </c>
      <c r="C95" s="187">
        <v>6</v>
      </c>
    </row>
    <row r="96" spans="1:3" ht="15.5" x14ac:dyDescent="0.35">
      <c r="A96" s="186" t="s">
        <v>6049</v>
      </c>
      <c r="B96" s="186" t="s">
        <v>6050</v>
      </c>
      <c r="C96" s="187">
        <v>5</v>
      </c>
    </row>
    <row r="97" spans="1:3" ht="15.5" x14ac:dyDescent="0.35">
      <c r="A97" s="186" t="s">
        <v>6051</v>
      </c>
      <c r="B97" s="186" t="s">
        <v>6052</v>
      </c>
      <c r="C97" s="187">
        <v>5</v>
      </c>
    </row>
    <row r="98" spans="1:3" ht="15.5" x14ac:dyDescent="0.35">
      <c r="A98" s="186" t="s">
        <v>379</v>
      </c>
      <c r="B98" s="186" t="s">
        <v>6053</v>
      </c>
      <c r="C98" s="187">
        <v>5</v>
      </c>
    </row>
    <row r="99" spans="1:3" ht="15.5" x14ac:dyDescent="0.35">
      <c r="A99" s="186" t="s">
        <v>6054</v>
      </c>
      <c r="B99" s="186" t="s">
        <v>6055</v>
      </c>
      <c r="C99" s="187">
        <v>3</v>
      </c>
    </row>
    <row r="100" spans="1:3" ht="15.5" x14ac:dyDescent="0.35">
      <c r="A100" s="186" t="s">
        <v>6056</v>
      </c>
      <c r="B100" s="186" t="s">
        <v>6057</v>
      </c>
      <c r="C100" s="187">
        <v>5</v>
      </c>
    </row>
    <row r="101" spans="1:3" ht="15.5" x14ac:dyDescent="0.35">
      <c r="A101" s="186" t="s">
        <v>6058</v>
      </c>
      <c r="B101" s="186" t="s">
        <v>6059</v>
      </c>
      <c r="C101" s="187">
        <v>2</v>
      </c>
    </row>
    <row r="102" spans="1:3" ht="15.5" x14ac:dyDescent="0.35">
      <c r="A102" s="186" t="s">
        <v>353</v>
      </c>
      <c r="B102" s="186" t="s">
        <v>6060</v>
      </c>
      <c r="C102" s="187">
        <v>5</v>
      </c>
    </row>
    <row r="103" spans="1:3" ht="15.5" x14ac:dyDescent="0.35">
      <c r="A103" s="186" t="s">
        <v>6061</v>
      </c>
      <c r="B103" s="186" t="s">
        <v>6062</v>
      </c>
      <c r="C103" s="187">
        <v>4</v>
      </c>
    </row>
    <row r="104" spans="1:3" ht="15.5" x14ac:dyDescent="0.35">
      <c r="A104" s="186" t="s">
        <v>1304</v>
      </c>
      <c r="B104" s="186" t="s">
        <v>6063</v>
      </c>
      <c r="C104" s="187">
        <v>2</v>
      </c>
    </row>
    <row r="105" spans="1:3" ht="15.5" x14ac:dyDescent="0.35">
      <c r="A105" s="186" t="s">
        <v>6064</v>
      </c>
      <c r="B105" s="186" t="s">
        <v>6065</v>
      </c>
      <c r="C105" s="187">
        <v>2</v>
      </c>
    </row>
    <row r="106" spans="1:3" ht="15.5" x14ac:dyDescent="0.35">
      <c r="A106" s="186" t="s">
        <v>939</v>
      </c>
      <c r="B106" s="186" t="s">
        <v>6066</v>
      </c>
      <c r="C106" s="187">
        <v>4</v>
      </c>
    </row>
    <row r="107" spans="1:3" ht="31" x14ac:dyDescent="0.35">
      <c r="A107" s="186" t="s">
        <v>6067</v>
      </c>
      <c r="B107" s="186" t="s">
        <v>6068</v>
      </c>
      <c r="C107" s="187">
        <v>5</v>
      </c>
    </row>
    <row r="108" spans="1:3" ht="15.5" x14ac:dyDescent="0.35">
      <c r="A108" s="186" t="s">
        <v>6069</v>
      </c>
      <c r="B108" s="186" t="s">
        <v>6070</v>
      </c>
      <c r="C108" s="187">
        <v>4</v>
      </c>
    </row>
    <row r="109" spans="1:3" ht="15.5" x14ac:dyDescent="0.35">
      <c r="A109" s="186" t="s">
        <v>6071</v>
      </c>
      <c r="B109" s="186" t="s">
        <v>6072</v>
      </c>
      <c r="C109" s="187">
        <v>4</v>
      </c>
    </row>
    <row r="110" spans="1:3" ht="15.5" x14ac:dyDescent="0.35">
      <c r="A110" s="186" t="s">
        <v>6073</v>
      </c>
      <c r="B110" s="186" t="s">
        <v>5898</v>
      </c>
      <c r="C110" s="187">
        <v>2</v>
      </c>
    </row>
    <row r="111" spans="1:3" ht="15.5" x14ac:dyDescent="0.35">
      <c r="A111" s="186" t="s">
        <v>6074</v>
      </c>
      <c r="B111" s="186" t="s">
        <v>6075</v>
      </c>
      <c r="C111" s="187">
        <v>4</v>
      </c>
    </row>
    <row r="112" spans="1:3" ht="15.5" x14ac:dyDescent="0.35">
      <c r="A112" s="186" t="s">
        <v>6076</v>
      </c>
      <c r="B112" s="186" t="s">
        <v>6077</v>
      </c>
      <c r="C112" s="187">
        <v>5</v>
      </c>
    </row>
    <row r="113" spans="1:3" ht="15.5" x14ac:dyDescent="0.35">
      <c r="A113" s="186" t="s">
        <v>6078</v>
      </c>
      <c r="B113" s="186" t="s">
        <v>6079</v>
      </c>
      <c r="C113" s="187">
        <v>2</v>
      </c>
    </row>
    <row r="114" spans="1:3" ht="15.5" x14ac:dyDescent="0.35">
      <c r="A114" s="186" t="s">
        <v>6080</v>
      </c>
      <c r="B114" s="186" t="s">
        <v>6081</v>
      </c>
      <c r="C114" s="187">
        <v>5</v>
      </c>
    </row>
    <row r="115" spans="1:3" ht="15.5" x14ac:dyDescent="0.35">
      <c r="A115" s="186" t="s">
        <v>6082</v>
      </c>
      <c r="B115" s="186" t="s">
        <v>6083</v>
      </c>
      <c r="C115" s="187">
        <v>6</v>
      </c>
    </row>
    <row r="116" spans="1:3" ht="15.5" x14ac:dyDescent="0.35">
      <c r="A116" s="186" t="s">
        <v>6084</v>
      </c>
      <c r="B116" s="186" t="s">
        <v>6085</v>
      </c>
      <c r="C116" s="187">
        <v>4</v>
      </c>
    </row>
    <row r="117" spans="1:3" ht="15.5" x14ac:dyDescent="0.35">
      <c r="A117" s="186" t="s">
        <v>6086</v>
      </c>
      <c r="B117" s="186" t="s">
        <v>6087</v>
      </c>
      <c r="C117" s="187">
        <v>5</v>
      </c>
    </row>
    <row r="118" spans="1:3" ht="15.5" x14ac:dyDescent="0.35">
      <c r="A118" s="186" t="s">
        <v>6088</v>
      </c>
      <c r="B118" s="186" t="s">
        <v>6089</v>
      </c>
      <c r="C118" s="187">
        <v>4</v>
      </c>
    </row>
    <row r="119" spans="1:3" ht="15.5" x14ac:dyDescent="0.35">
      <c r="A119" s="186" t="s">
        <v>6090</v>
      </c>
      <c r="B119" s="186" t="s">
        <v>6091</v>
      </c>
      <c r="C119" s="187">
        <v>2</v>
      </c>
    </row>
    <row r="120" spans="1:3" ht="15.5" x14ac:dyDescent="0.35">
      <c r="A120" s="186" t="s">
        <v>6092</v>
      </c>
      <c r="B120" s="186" t="s">
        <v>6093</v>
      </c>
      <c r="C120" s="187">
        <v>2</v>
      </c>
    </row>
    <row r="121" spans="1:3" ht="15.5" x14ac:dyDescent="0.35">
      <c r="A121" s="186" t="s">
        <v>6094</v>
      </c>
      <c r="B121" s="186" t="s">
        <v>6095</v>
      </c>
      <c r="C121" s="187">
        <v>3</v>
      </c>
    </row>
    <row r="122" spans="1:3" ht="15.5" x14ac:dyDescent="0.35">
      <c r="A122" s="186" t="s">
        <v>6096</v>
      </c>
      <c r="B122" s="186" t="s">
        <v>6097</v>
      </c>
      <c r="C122" s="187">
        <v>3</v>
      </c>
    </row>
    <row r="123" spans="1:3" ht="15.5" x14ac:dyDescent="0.35">
      <c r="A123" s="186" t="s">
        <v>6098</v>
      </c>
      <c r="B123" s="186" t="s">
        <v>6099</v>
      </c>
      <c r="C123" s="187">
        <v>5</v>
      </c>
    </row>
    <row r="124" spans="1:3" ht="15.5" x14ac:dyDescent="0.35">
      <c r="A124" s="186" t="s">
        <v>6100</v>
      </c>
      <c r="B124" s="186" t="s">
        <v>6101</v>
      </c>
      <c r="C124" s="187">
        <v>4</v>
      </c>
    </row>
    <row r="125" spans="1:3" ht="15.5" x14ac:dyDescent="0.35">
      <c r="A125" s="186" t="s">
        <v>6102</v>
      </c>
      <c r="B125" s="186" t="s">
        <v>6103</v>
      </c>
      <c r="C125" s="187">
        <v>6</v>
      </c>
    </row>
    <row r="126" spans="1:3" ht="15.5" x14ac:dyDescent="0.35">
      <c r="A126" s="186" t="s">
        <v>6104</v>
      </c>
      <c r="B126" s="186" t="s">
        <v>6105</v>
      </c>
      <c r="C126" s="187">
        <v>6</v>
      </c>
    </row>
    <row r="127" spans="1:3" ht="15.5" x14ac:dyDescent="0.35">
      <c r="A127" s="186" t="s">
        <v>6106</v>
      </c>
      <c r="B127" s="186" t="s">
        <v>6107</v>
      </c>
      <c r="C127" s="187">
        <v>6</v>
      </c>
    </row>
    <row r="128" spans="1:3" ht="31" x14ac:dyDescent="0.35">
      <c r="A128" s="186" t="s">
        <v>6108</v>
      </c>
      <c r="B128" s="186" t="s">
        <v>6109</v>
      </c>
      <c r="C128" s="187">
        <v>5</v>
      </c>
    </row>
    <row r="129" spans="1:3" ht="15.5" x14ac:dyDescent="0.35">
      <c r="A129" s="186" t="s">
        <v>6110</v>
      </c>
      <c r="B129" s="186" t="s">
        <v>6111</v>
      </c>
      <c r="C129" s="187">
        <v>5</v>
      </c>
    </row>
    <row r="130" spans="1:3" ht="15.5" x14ac:dyDescent="0.35">
      <c r="A130" s="186" t="s">
        <v>6112</v>
      </c>
      <c r="B130" s="186" t="s">
        <v>6113</v>
      </c>
      <c r="C130" s="187">
        <v>3</v>
      </c>
    </row>
    <row r="131" spans="1:3" ht="15.5" x14ac:dyDescent="0.35">
      <c r="A131" s="186" t="s">
        <v>1277</v>
      </c>
      <c r="B131" s="186" t="s">
        <v>6114</v>
      </c>
      <c r="C131" s="187">
        <v>5</v>
      </c>
    </row>
    <row r="132" spans="1:3" ht="15.5" x14ac:dyDescent="0.35">
      <c r="A132" s="186" t="s">
        <v>6115</v>
      </c>
      <c r="B132" s="186" t="s">
        <v>5898</v>
      </c>
      <c r="C132" s="187">
        <v>2</v>
      </c>
    </row>
    <row r="133" spans="1:3" ht="15.5" x14ac:dyDescent="0.35">
      <c r="A133" s="186" t="s">
        <v>6116</v>
      </c>
      <c r="B133" s="186" t="s">
        <v>6117</v>
      </c>
      <c r="C133" s="187">
        <v>4</v>
      </c>
    </row>
    <row r="134" spans="1:3" ht="15.5" x14ac:dyDescent="0.35">
      <c r="A134" s="186" t="s">
        <v>6118</v>
      </c>
      <c r="B134" s="186" t="s">
        <v>6119</v>
      </c>
      <c r="C134" s="187">
        <v>1</v>
      </c>
    </row>
    <row r="135" spans="1:3" ht="15.5" x14ac:dyDescent="0.35">
      <c r="A135" s="186" t="s">
        <v>6120</v>
      </c>
      <c r="B135" s="186" t="s">
        <v>6121</v>
      </c>
      <c r="C135" s="187">
        <v>6</v>
      </c>
    </row>
    <row r="136" spans="1:3" ht="15.5" x14ac:dyDescent="0.35">
      <c r="A136" s="186" t="s">
        <v>6122</v>
      </c>
      <c r="B136" s="186" t="s">
        <v>6123</v>
      </c>
      <c r="C136" s="187">
        <v>5</v>
      </c>
    </row>
    <row r="137" spans="1:3" ht="15.5" x14ac:dyDescent="0.35">
      <c r="A137" s="186" t="s">
        <v>6124</v>
      </c>
      <c r="B137" s="186" t="s">
        <v>6125</v>
      </c>
      <c r="C137" s="187">
        <v>3</v>
      </c>
    </row>
    <row r="138" spans="1:3" ht="15.5" x14ac:dyDescent="0.35">
      <c r="A138" s="186" t="s">
        <v>6126</v>
      </c>
      <c r="B138" s="186" t="s">
        <v>6127</v>
      </c>
      <c r="C138" s="187">
        <v>3</v>
      </c>
    </row>
    <row r="139" spans="1:3" ht="15.5" x14ac:dyDescent="0.35">
      <c r="A139" s="186" t="s">
        <v>6128</v>
      </c>
      <c r="B139" s="186" t="s">
        <v>6129</v>
      </c>
      <c r="C139" s="187">
        <v>4</v>
      </c>
    </row>
    <row r="140" spans="1:3" ht="15.5" x14ac:dyDescent="0.35">
      <c r="A140" s="186" t="s">
        <v>6130</v>
      </c>
      <c r="B140" s="186" t="s">
        <v>6131</v>
      </c>
      <c r="C140" s="187">
        <v>4</v>
      </c>
    </row>
    <row r="141" spans="1:3" ht="15.5" x14ac:dyDescent="0.35">
      <c r="A141" s="186" t="s">
        <v>6132</v>
      </c>
      <c r="B141" s="186" t="s">
        <v>6133</v>
      </c>
      <c r="C141" s="187">
        <v>6</v>
      </c>
    </row>
    <row r="142" spans="1:3" ht="15.5" x14ac:dyDescent="0.35">
      <c r="A142" s="186" t="s">
        <v>6134</v>
      </c>
      <c r="B142" s="186" t="s">
        <v>6135</v>
      </c>
      <c r="C142" s="187">
        <v>3</v>
      </c>
    </row>
    <row r="143" spans="1:3" ht="15.5" x14ac:dyDescent="0.35">
      <c r="A143" s="186" t="s">
        <v>6136</v>
      </c>
      <c r="B143" s="186" t="s">
        <v>6137</v>
      </c>
      <c r="C143" s="187">
        <v>5</v>
      </c>
    </row>
    <row r="144" spans="1:3" ht="15.5" x14ac:dyDescent="0.35">
      <c r="A144" s="186" t="s">
        <v>6138</v>
      </c>
      <c r="B144" s="186" t="s">
        <v>6139</v>
      </c>
      <c r="C144" s="187">
        <v>6</v>
      </c>
    </row>
    <row r="145" spans="1:3" ht="15.5" x14ac:dyDescent="0.35">
      <c r="A145" s="186" t="s">
        <v>6140</v>
      </c>
      <c r="B145" s="186" t="s">
        <v>6141</v>
      </c>
      <c r="C145" s="187">
        <v>4</v>
      </c>
    </row>
    <row r="146" spans="1:3" ht="15.5" x14ac:dyDescent="0.35">
      <c r="A146" s="186" t="s">
        <v>6142</v>
      </c>
      <c r="B146" s="186" t="s">
        <v>6143</v>
      </c>
      <c r="C146" s="187">
        <v>5</v>
      </c>
    </row>
    <row r="147" spans="1:3" ht="15.5" x14ac:dyDescent="0.35">
      <c r="A147" s="186" t="s">
        <v>6144</v>
      </c>
      <c r="B147" s="186" t="s">
        <v>6145</v>
      </c>
      <c r="C147" s="187">
        <v>4</v>
      </c>
    </row>
    <row r="148" spans="1:3" ht="15.5" x14ac:dyDescent="0.35">
      <c r="A148" s="186" t="s">
        <v>6146</v>
      </c>
      <c r="B148" s="186" t="s">
        <v>6147</v>
      </c>
      <c r="C148" s="187">
        <v>4</v>
      </c>
    </row>
    <row r="149" spans="1:3" ht="15.5" x14ac:dyDescent="0.35">
      <c r="A149" s="186" t="s">
        <v>6148</v>
      </c>
      <c r="B149" s="186" t="s">
        <v>6149</v>
      </c>
      <c r="C149" s="187">
        <v>4</v>
      </c>
    </row>
    <row r="150" spans="1:3" ht="15.5" x14ac:dyDescent="0.35">
      <c r="A150" s="186" t="s">
        <v>6150</v>
      </c>
      <c r="B150" s="186" t="s">
        <v>6151</v>
      </c>
      <c r="C150" s="187">
        <v>5</v>
      </c>
    </row>
    <row r="151" spans="1:3" ht="15.5" x14ac:dyDescent="0.35">
      <c r="A151" s="186" t="s">
        <v>6152</v>
      </c>
      <c r="B151" s="186" t="s">
        <v>6153</v>
      </c>
      <c r="C151" s="187">
        <v>6</v>
      </c>
    </row>
    <row r="152" spans="1:3" ht="31" x14ac:dyDescent="0.35">
      <c r="A152" s="186" t="s">
        <v>6154</v>
      </c>
      <c r="B152" s="186" t="s">
        <v>6155</v>
      </c>
      <c r="C152" s="187">
        <v>5</v>
      </c>
    </row>
    <row r="153" spans="1:3" ht="15.5" x14ac:dyDescent="0.35">
      <c r="A153" s="186" t="s">
        <v>6156</v>
      </c>
      <c r="B153" s="186" t="s">
        <v>6157</v>
      </c>
      <c r="C153" s="187">
        <v>7</v>
      </c>
    </row>
    <row r="154" spans="1:3" ht="15.5" x14ac:dyDescent="0.35">
      <c r="A154" s="186" t="s">
        <v>6158</v>
      </c>
      <c r="B154" s="186" t="s">
        <v>6159</v>
      </c>
      <c r="C154" s="187">
        <v>6</v>
      </c>
    </row>
    <row r="155" spans="1:3" ht="15.5" x14ac:dyDescent="0.35">
      <c r="A155" s="186" t="s">
        <v>6160</v>
      </c>
      <c r="B155" s="186" t="s">
        <v>6161</v>
      </c>
      <c r="C155" s="187">
        <v>1</v>
      </c>
    </row>
    <row r="156" spans="1:3" ht="15.5" x14ac:dyDescent="0.35">
      <c r="A156" s="186" t="s">
        <v>6162</v>
      </c>
      <c r="B156" s="186" t="s">
        <v>6163</v>
      </c>
      <c r="C156" s="187">
        <v>6</v>
      </c>
    </row>
    <row r="157" spans="1:3" ht="31" x14ac:dyDescent="0.35">
      <c r="A157" s="186" t="s">
        <v>6164</v>
      </c>
      <c r="B157" s="186" t="s">
        <v>6165</v>
      </c>
      <c r="C157" s="187">
        <v>6</v>
      </c>
    </row>
    <row r="158" spans="1:3" ht="31" x14ac:dyDescent="0.35">
      <c r="A158" s="186" t="s">
        <v>6166</v>
      </c>
      <c r="B158" s="186" t="s">
        <v>6167</v>
      </c>
      <c r="C158" s="187">
        <v>6</v>
      </c>
    </row>
    <row r="159" spans="1:3" ht="15.5" x14ac:dyDescent="0.35">
      <c r="A159" s="186" t="s">
        <v>6168</v>
      </c>
      <c r="B159" s="186" t="s">
        <v>6169</v>
      </c>
      <c r="C159" s="187">
        <v>4</v>
      </c>
    </row>
    <row r="160" spans="1:3" ht="15.5" x14ac:dyDescent="0.35">
      <c r="A160" s="186" t="s">
        <v>6170</v>
      </c>
      <c r="B160" s="186" t="s">
        <v>6171</v>
      </c>
      <c r="C160" s="187">
        <v>6</v>
      </c>
    </row>
    <row r="161" spans="1:3" ht="15.5" x14ac:dyDescent="0.35">
      <c r="A161" s="186" t="s">
        <v>6172</v>
      </c>
      <c r="B161" s="186" t="s">
        <v>6173</v>
      </c>
      <c r="C161" s="187">
        <v>3</v>
      </c>
    </row>
    <row r="162" spans="1:3" ht="15.5" x14ac:dyDescent="0.35">
      <c r="A162" s="186" t="s">
        <v>6174</v>
      </c>
      <c r="B162" s="186" t="s">
        <v>6175</v>
      </c>
      <c r="C162" s="187">
        <v>4</v>
      </c>
    </row>
    <row r="163" spans="1:3" ht="15.5" x14ac:dyDescent="0.35">
      <c r="A163" s="186" t="s">
        <v>6176</v>
      </c>
      <c r="B163" s="186" t="s">
        <v>6177</v>
      </c>
      <c r="C163" s="187">
        <v>5</v>
      </c>
    </row>
    <row r="164" spans="1:3" ht="31" x14ac:dyDescent="0.35">
      <c r="A164" s="186" t="s">
        <v>6178</v>
      </c>
      <c r="B164" s="186" t="s">
        <v>6179</v>
      </c>
      <c r="C164" s="187">
        <v>3</v>
      </c>
    </row>
    <row r="165" spans="1:3" ht="15.5" x14ac:dyDescent="0.35">
      <c r="A165" s="186" t="s">
        <v>6180</v>
      </c>
      <c r="B165" s="186" t="s">
        <v>6181</v>
      </c>
      <c r="C165" s="187">
        <v>5</v>
      </c>
    </row>
    <row r="166" spans="1:3" ht="15.5" x14ac:dyDescent="0.35">
      <c r="A166" s="186" t="s">
        <v>6182</v>
      </c>
      <c r="B166" s="186" t="s">
        <v>6183</v>
      </c>
      <c r="C166" s="187">
        <v>5</v>
      </c>
    </row>
    <row r="167" spans="1:3" ht="15.5" x14ac:dyDescent="0.35">
      <c r="A167" s="186" t="s">
        <v>6184</v>
      </c>
      <c r="B167" s="186" t="s">
        <v>6185</v>
      </c>
      <c r="C167" s="187">
        <v>5</v>
      </c>
    </row>
    <row r="168" spans="1:3" ht="15.5" x14ac:dyDescent="0.35">
      <c r="A168" s="186" t="s">
        <v>6186</v>
      </c>
      <c r="B168" s="186" t="s">
        <v>6187</v>
      </c>
      <c r="C168" s="187">
        <v>5</v>
      </c>
    </row>
    <row r="169" spans="1:3" ht="15.5" x14ac:dyDescent="0.35">
      <c r="A169" s="186" t="s">
        <v>6188</v>
      </c>
      <c r="B169" s="186" t="s">
        <v>6189</v>
      </c>
      <c r="C169" s="187">
        <v>5</v>
      </c>
    </row>
    <row r="170" spans="1:3" ht="15.5" x14ac:dyDescent="0.35">
      <c r="A170" s="186" t="s">
        <v>925</v>
      </c>
      <c r="B170" s="186" t="s">
        <v>6190</v>
      </c>
      <c r="C170" s="187">
        <v>5</v>
      </c>
    </row>
    <row r="171" spans="1:3" ht="15.5" x14ac:dyDescent="0.35">
      <c r="A171" s="186" t="s">
        <v>6191</v>
      </c>
      <c r="B171" s="186" t="s">
        <v>6192</v>
      </c>
      <c r="C171" s="187">
        <v>6</v>
      </c>
    </row>
    <row r="172" spans="1:3" ht="15.5" x14ac:dyDescent="0.35">
      <c r="A172" s="186" t="s">
        <v>6193</v>
      </c>
      <c r="B172" s="186" t="s">
        <v>6194</v>
      </c>
      <c r="C172" s="187">
        <v>4</v>
      </c>
    </row>
    <row r="173" spans="1:3" ht="15.5" x14ac:dyDescent="0.35">
      <c r="A173" s="186" t="s">
        <v>1107</v>
      </c>
      <c r="B173" s="186" t="s">
        <v>6195</v>
      </c>
      <c r="C173" s="187">
        <v>3</v>
      </c>
    </row>
    <row r="174" spans="1:3" ht="15.5" x14ac:dyDescent="0.35">
      <c r="A174" s="186" t="s">
        <v>6196</v>
      </c>
      <c r="B174" s="186" t="s">
        <v>6197</v>
      </c>
      <c r="C174" s="187">
        <v>4</v>
      </c>
    </row>
    <row r="175" spans="1:3" ht="15.5" x14ac:dyDescent="0.35">
      <c r="A175" s="186" t="s">
        <v>6198</v>
      </c>
      <c r="B175" s="186" t="s">
        <v>6199</v>
      </c>
      <c r="C175" s="187">
        <v>6</v>
      </c>
    </row>
    <row r="176" spans="1:3" ht="31" x14ac:dyDescent="0.35">
      <c r="A176" s="186" t="s">
        <v>6200</v>
      </c>
      <c r="B176" s="186" t="s">
        <v>6201</v>
      </c>
      <c r="C176" s="187">
        <v>5</v>
      </c>
    </row>
    <row r="177" spans="1:3" ht="15.5" x14ac:dyDescent="0.35">
      <c r="A177" s="186" t="s">
        <v>6202</v>
      </c>
      <c r="B177" s="186" t="s">
        <v>6203</v>
      </c>
      <c r="C177" s="187">
        <v>3</v>
      </c>
    </row>
    <row r="178" spans="1:3" ht="15.5" x14ac:dyDescent="0.35">
      <c r="A178" s="186" t="s">
        <v>6204</v>
      </c>
      <c r="B178" s="186" t="s">
        <v>6205</v>
      </c>
      <c r="C178" s="187">
        <v>5</v>
      </c>
    </row>
    <row r="179" spans="1:3" ht="15.5" x14ac:dyDescent="0.35">
      <c r="A179" s="186" t="s">
        <v>6206</v>
      </c>
      <c r="B179" s="186" t="s">
        <v>6207</v>
      </c>
      <c r="C179" s="187">
        <v>5</v>
      </c>
    </row>
    <row r="180" spans="1:3" ht="15.5" x14ac:dyDescent="0.35">
      <c r="A180" s="186" t="s">
        <v>6208</v>
      </c>
      <c r="B180" s="186" t="s">
        <v>6209</v>
      </c>
      <c r="C180" s="187">
        <v>4</v>
      </c>
    </row>
    <row r="181" spans="1:3" ht="15.5" x14ac:dyDescent="0.35">
      <c r="A181" s="186" t="s">
        <v>6210</v>
      </c>
      <c r="B181" s="186" t="s">
        <v>5898</v>
      </c>
      <c r="C181" s="187">
        <v>2</v>
      </c>
    </row>
    <row r="182" spans="1:3" ht="15.5" x14ac:dyDescent="0.35">
      <c r="A182" s="186" t="s">
        <v>6211</v>
      </c>
      <c r="B182" s="186" t="s">
        <v>6212</v>
      </c>
      <c r="C182" s="187">
        <v>3</v>
      </c>
    </row>
    <row r="183" spans="1:3" ht="15.5" x14ac:dyDescent="0.35">
      <c r="A183" s="186" t="s">
        <v>6213</v>
      </c>
      <c r="B183" s="186" t="s">
        <v>6214</v>
      </c>
      <c r="C183" s="187">
        <v>3</v>
      </c>
    </row>
    <row r="184" spans="1:3" ht="15.5" x14ac:dyDescent="0.35">
      <c r="A184" s="186" t="s">
        <v>6215</v>
      </c>
      <c r="B184" s="186" t="s">
        <v>6216</v>
      </c>
      <c r="C184" s="187">
        <v>5</v>
      </c>
    </row>
    <row r="185" spans="1:3" ht="15.5" x14ac:dyDescent="0.35">
      <c r="A185" s="186" t="s">
        <v>6217</v>
      </c>
      <c r="B185" s="186" t="s">
        <v>6218</v>
      </c>
      <c r="C185" s="187">
        <v>5</v>
      </c>
    </row>
    <row r="186" spans="1:3" ht="15.5" x14ac:dyDescent="0.35">
      <c r="A186" s="186" t="s">
        <v>6219</v>
      </c>
      <c r="B186" s="186" t="s">
        <v>6220</v>
      </c>
      <c r="C186" s="187">
        <v>2</v>
      </c>
    </row>
    <row r="187" spans="1:3" ht="15.5" x14ac:dyDescent="0.35">
      <c r="A187" s="186" t="s">
        <v>6221</v>
      </c>
      <c r="B187" s="186" t="s">
        <v>6222</v>
      </c>
      <c r="C187" s="187">
        <v>3</v>
      </c>
    </row>
    <row r="188" spans="1:3" ht="15.5" x14ac:dyDescent="0.35">
      <c r="A188" s="186" t="s">
        <v>6223</v>
      </c>
      <c r="B188" s="186" t="s">
        <v>6224</v>
      </c>
      <c r="C188" s="187">
        <v>4</v>
      </c>
    </row>
    <row r="189" spans="1:3" ht="15.5" x14ac:dyDescent="0.35">
      <c r="A189" s="186" t="s">
        <v>6225</v>
      </c>
      <c r="B189" s="186" t="s">
        <v>6226</v>
      </c>
      <c r="C189" s="187">
        <v>2</v>
      </c>
    </row>
    <row r="190" spans="1:3" ht="15.5" x14ac:dyDescent="0.35">
      <c r="A190" s="186" t="s">
        <v>6227</v>
      </c>
      <c r="B190" s="186" t="s">
        <v>6228</v>
      </c>
      <c r="C190" s="187">
        <v>2</v>
      </c>
    </row>
    <row r="191" spans="1:3" ht="15.5" x14ac:dyDescent="0.35">
      <c r="A191" s="186" t="s">
        <v>6229</v>
      </c>
      <c r="B191" s="186" t="s">
        <v>6230</v>
      </c>
      <c r="C191" s="187">
        <v>5</v>
      </c>
    </row>
    <row r="192" spans="1:3" ht="15.5" x14ac:dyDescent="0.35">
      <c r="A192" s="186" t="s">
        <v>6231</v>
      </c>
      <c r="B192" s="186" t="s">
        <v>5898</v>
      </c>
      <c r="C192" s="187">
        <v>2</v>
      </c>
    </row>
    <row r="193" spans="1:3" ht="15.5" x14ac:dyDescent="0.35">
      <c r="A193" s="186" t="s">
        <v>6232</v>
      </c>
      <c r="B193" s="186" t="s">
        <v>6233</v>
      </c>
      <c r="C193" s="187">
        <v>3</v>
      </c>
    </row>
    <row r="194" spans="1:3" ht="31" x14ac:dyDescent="0.35">
      <c r="A194" s="186" t="s">
        <v>6234</v>
      </c>
      <c r="B194" s="186" t="s">
        <v>6235</v>
      </c>
      <c r="C194" s="187">
        <v>3</v>
      </c>
    </row>
    <row r="195" spans="1:3" ht="31" x14ac:dyDescent="0.35">
      <c r="A195" s="186" t="s">
        <v>6236</v>
      </c>
      <c r="B195" s="186" t="s">
        <v>6237</v>
      </c>
      <c r="C195" s="187">
        <v>3</v>
      </c>
    </row>
    <row r="196" spans="1:3" ht="15.5" x14ac:dyDescent="0.35">
      <c r="A196" s="186" t="s">
        <v>6238</v>
      </c>
      <c r="B196" s="186" t="s">
        <v>6239</v>
      </c>
      <c r="C196" s="187">
        <v>5</v>
      </c>
    </row>
    <row r="197" spans="1:3" ht="15.5" x14ac:dyDescent="0.35">
      <c r="A197" s="186" t="s">
        <v>6240</v>
      </c>
      <c r="B197" s="186" t="s">
        <v>6241</v>
      </c>
      <c r="C197" s="187">
        <v>4</v>
      </c>
    </row>
    <row r="198" spans="1:3" ht="15.5" x14ac:dyDescent="0.35">
      <c r="A198" s="186" t="s">
        <v>6242</v>
      </c>
      <c r="B198" s="186" t="s">
        <v>5898</v>
      </c>
      <c r="C198" s="187">
        <v>2</v>
      </c>
    </row>
    <row r="199" spans="1:3" ht="15.5" x14ac:dyDescent="0.35">
      <c r="A199" s="186" t="s">
        <v>6243</v>
      </c>
      <c r="B199" s="186" t="s">
        <v>6244</v>
      </c>
      <c r="C199" s="187">
        <v>1</v>
      </c>
    </row>
    <row r="200" spans="1:3" ht="15.5" x14ac:dyDescent="0.35">
      <c r="A200" s="186" t="s">
        <v>6245</v>
      </c>
      <c r="B200" s="186" t="s">
        <v>6246</v>
      </c>
      <c r="C200" s="187">
        <v>4</v>
      </c>
    </row>
    <row r="201" spans="1:3" ht="15.5" x14ac:dyDescent="0.35">
      <c r="A201" s="186" t="s">
        <v>6247</v>
      </c>
      <c r="B201" s="186" t="s">
        <v>6248</v>
      </c>
      <c r="C201" s="187">
        <v>3</v>
      </c>
    </row>
    <row r="202" spans="1:3" ht="15.5" x14ac:dyDescent="0.35">
      <c r="A202" s="186" t="s">
        <v>6249</v>
      </c>
      <c r="B202" s="186" t="s">
        <v>6250</v>
      </c>
      <c r="C202" s="187">
        <v>4</v>
      </c>
    </row>
    <row r="203" spans="1:3" ht="15.5" x14ac:dyDescent="0.35">
      <c r="A203" s="186" t="s">
        <v>6251</v>
      </c>
      <c r="B203" s="186" t="s">
        <v>6252</v>
      </c>
      <c r="C203" s="187">
        <v>4</v>
      </c>
    </row>
    <row r="204" spans="1:3" ht="15.5" x14ac:dyDescent="0.35">
      <c r="A204" s="186" t="s">
        <v>6253</v>
      </c>
      <c r="B204" s="186" t="s">
        <v>6254</v>
      </c>
      <c r="C204" s="187">
        <v>4</v>
      </c>
    </row>
    <row r="205" spans="1:3" ht="15.5" x14ac:dyDescent="0.35">
      <c r="A205" s="186" t="s">
        <v>6255</v>
      </c>
      <c r="B205" s="186" t="s">
        <v>6256</v>
      </c>
      <c r="C205" s="187">
        <v>2</v>
      </c>
    </row>
    <row r="206" spans="1:3" ht="15.5" x14ac:dyDescent="0.35">
      <c r="A206" s="186" t="s">
        <v>6257</v>
      </c>
      <c r="B206" s="186" t="s">
        <v>6258</v>
      </c>
      <c r="C206" s="187">
        <v>3</v>
      </c>
    </row>
    <row r="207" spans="1:3" ht="15.5" x14ac:dyDescent="0.35">
      <c r="A207" s="186" t="s">
        <v>6259</v>
      </c>
      <c r="B207" s="186" t="s">
        <v>6260</v>
      </c>
      <c r="C207" s="187">
        <v>4</v>
      </c>
    </row>
    <row r="208" spans="1:3" ht="15.5" x14ac:dyDescent="0.35">
      <c r="A208" s="186" t="s">
        <v>6261</v>
      </c>
      <c r="B208" s="186" t="s">
        <v>6262</v>
      </c>
      <c r="C208" s="187">
        <v>2</v>
      </c>
    </row>
    <row r="209" spans="1:3" ht="15.5" x14ac:dyDescent="0.35">
      <c r="A209" s="186" t="s">
        <v>6263</v>
      </c>
      <c r="B209" s="186" t="s">
        <v>6264</v>
      </c>
      <c r="C209" s="187">
        <v>4</v>
      </c>
    </row>
    <row r="210" spans="1:3" ht="15.5" x14ac:dyDescent="0.35">
      <c r="A210" s="186" t="s">
        <v>6265</v>
      </c>
      <c r="B210" s="186" t="s">
        <v>6266</v>
      </c>
      <c r="C210" s="187">
        <v>4</v>
      </c>
    </row>
    <row r="211" spans="1:3" ht="15.5" x14ac:dyDescent="0.35">
      <c r="A211" s="186" t="s">
        <v>6267</v>
      </c>
      <c r="B211" s="186" t="s">
        <v>6268</v>
      </c>
      <c r="C211" s="187">
        <v>4</v>
      </c>
    </row>
    <row r="212" spans="1:3" ht="15.5" x14ac:dyDescent="0.35">
      <c r="A212" s="186" t="s">
        <v>6269</v>
      </c>
      <c r="B212" s="186" t="s">
        <v>6270</v>
      </c>
      <c r="C212" s="187">
        <v>3</v>
      </c>
    </row>
    <row r="213" spans="1:3" ht="15.5" x14ac:dyDescent="0.35">
      <c r="A213" s="186" t="s">
        <v>6271</v>
      </c>
      <c r="B213" s="186" t="s">
        <v>5898</v>
      </c>
      <c r="C213" s="187">
        <v>2</v>
      </c>
    </row>
    <row r="214" spans="1:3" ht="15.5" x14ac:dyDescent="0.35">
      <c r="A214" s="186" t="s">
        <v>6272</v>
      </c>
      <c r="B214" s="186" t="s">
        <v>6273</v>
      </c>
      <c r="C214" s="187">
        <v>1</v>
      </c>
    </row>
    <row r="215" spans="1:3" ht="15.5" x14ac:dyDescent="0.35">
      <c r="A215" s="186" t="s">
        <v>6274</v>
      </c>
      <c r="B215" s="186" t="s">
        <v>6275</v>
      </c>
      <c r="C215" s="187">
        <v>4</v>
      </c>
    </row>
    <row r="216" spans="1:3" ht="15.5" x14ac:dyDescent="0.35">
      <c r="A216" s="186" t="s">
        <v>6276</v>
      </c>
      <c r="B216" s="186" t="s">
        <v>6277</v>
      </c>
      <c r="C216" s="187">
        <v>4</v>
      </c>
    </row>
    <row r="217" spans="1:3" ht="15.5" x14ac:dyDescent="0.35">
      <c r="A217" s="186" t="s">
        <v>6278</v>
      </c>
      <c r="B217" s="186" t="s">
        <v>6279</v>
      </c>
      <c r="C217" s="187">
        <v>4</v>
      </c>
    </row>
    <row r="218" spans="1:3" ht="31" x14ac:dyDescent="0.35">
      <c r="A218" s="186" t="s">
        <v>6280</v>
      </c>
      <c r="B218" s="186" t="s">
        <v>6281</v>
      </c>
      <c r="C218" s="187">
        <v>4</v>
      </c>
    </row>
    <row r="219" spans="1:3" ht="15.5" x14ac:dyDescent="0.35">
      <c r="A219" s="186" t="s">
        <v>6282</v>
      </c>
      <c r="B219" s="186" t="s">
        <v>6283</v>
      </c>
      <c r="C219" s="187">
        <v>2</v>
      </c>
    </row>
    <row r="220" spans="1:3" ht="15.5" x14ac:dyDescent="0.35">
      <c r="A220" s="186" t="s">
        <v>6284</v>
      </c>
      <c r="B220" s="186" t="s">
        <v>6285</v>
      </c>
      <c r="C220" s="187">
        <v>1</v>
      </c>
    </row>
    <row r="221" spans="1:3" ht="15.5" x14ac:dyDescent="0.35">
      <c r="A221" s="186" t="s">
        <v>6286</v>
      </c>
      <c r="B221" s="186" t="s">
        <v>6287</v>
      </c>
      <c r="C221" s="187">
        <v>1</v>
      </c>
    </row>
    <row r="222" spans="1:3" ht="31" x14ac:dyDescent="0.35">
      <c r="A222" s="186" t="s">
        <v>6288</v>
      </c>
      <c r="B222" s="186" t="s">
        <v>6289</v>
      </c>
      <c r="C222" s="187">
        <v>4</v>
      </c>
    </row>
    <row r="223" spans="1:3" ht="15.5" x14ac:dyDescent="0.35">
      <c r="A223" s="186" t="s">
        <v>6290</v>
      </c>
      <c r="B223" s="186" t="s">
        <v>6291</v>
      </c>
      <c r="C223" s="187">
        <v>7</v>
      </c>
    </row>
    <row r="224" spans="1:3" ht="15.5" x14ac:dyDescent="0.35">
      <c r="A224" s="186" t="s">
        <v>338</v>
      </c>
      <c r="B224" s="186" t="s">
        <v>6292</v>
      </c>
      <c r="C224" s="187">
        <v>5</v>
      </c>
    </row>
    <row r="225" spans="1:3" ht="15.5" x14ac:dyDescent="0.35">
      <c r="A225" s="186" t="s">
        <v>269</v>
      </c>
      <c r="B225" s="186" t="s">
        <v>6293</v>
      </c>
      <c r="C225" s="187">
        <v>6</v>
      </c>
    </row>
    <row r="226" spans="1:3" ht="15.5" x14ac:dyDescent="0.35">
      <c r="A226" s="186" t="s">
        <v>324</v>
      </c>
      <c r="B226" s="186" t="s">
        <v>6294</v>
      </c>
      <c r="C226" s="187">
        <v>5</v>
      </c>
    </row>
    <row r="227" spans="1:3" ht="15.5" x14ac:dyDescent="0.35">
      <c r="A227" s="186" t="s">
        <v>6295</v>
      </c>
      <c r="B227" s="186" t="s">
        <v>6296</v>
      </c>
      <c r="C227" s="187">
        <v>2</v>
      </c>
    </row>
    <row r="228" spans="1:3" ht="15.5" x14ac:dyDescent="0.35">
      <c r="A228" s="186" t="s">
        <v>285</v>
      </c>
      <c r="B228" s="186" t="s">
        <v>6297</v>
      </c>
      <c r="C228" s="187">
        <v>3</v>
      </c>
    </row>
    <row r="229" spans="1:3" ht="15.5" x14ac:dyDescent="0.35">
      <c r="A229" s="186" t="s">
        <v>1120</v>
      </c>
      <c r="B229" s="186" t="s">
        <v>6298</v>
      </c>
      <c r="C229" s="187">
        <v>1</v>
      </c>
    </row>
    <row r="230" spans="1:3" ht="15.5" x14ac:dyDescent="0.35">
      <c r="A230" s="186" t="s">
        <v>6299</v>
      </c>
      <c r="B230" s="186" t="s">
        <v>6300</v>
      </c>
      <c r="C230" s="187">
        <v>7</v>
      </c>
    </row>
    <row r="231" spans="1:3" ht="15.5" x14ac:dyDescent="0.35">
      <c r="A231" s="186" t="s">
        <v>6301</v>
      </c>
      <c r="B231" s="186" t="s">
        <v>6302</v>
      </c>
      <c r="C231" s="187">
        <v>2</v>
      </c>
    </row>
    <row r="232" spans="1:3" ht="15.5" x14ac:dyDescent="0.35">
      <c r="A232" s="186" t="s">
        <v>1093</v>
      </c>
      <c r="B232" s="186" t="s">
        <v>6303</v>
      </c>
      <c r="C232" s="187">
        <v>5</v>
      </c>
    </row>
    <row r="233" spans="1:3" ht="15.5" x14ac:dyDescent="0.35">
      <c r="A233" s="186" t="s">
        <v>6304</v>
      </c>
      <c r="B233" s="186" t="s">
        <v>5898</v>
      </c>
      <c r="C233" s="187">
        <v>2</v>
      </c>
    </row>
    <row r="234" spans="1:3" ht="15.5" x14ac:dyDescent="0.35">
      <c r="A234" s="186" t="s">
        <v>996</v>
      </c>
      <c r="B234" s="186" t="s">
        <v>6305</v>
      </c>
      <c r="C234" s="187">
        <v>6</v>
      </c>
    </row>
    <row r="235" spans="1:3" ht="15.5" x14ac:dyDescent="0.35">
      <c r="A235" s="186" t="s">
        <v>298</v>
      </c>
      <c r="B235" s="186" t="s">
        <v>6306</v>
      </c>
      <c r="C235" s="187">
        <v>4</v>
      </c>
    </row>
    <row r="236" spans="1:3" ht="15.5" x14ac:dyDescent="0.35">
      <c r="A236" s="186" t="s">
        <v>6307</v>
      </c>
      <c r="B236" s="186" t="s">
        <v>6308</v>
      </c>
      <c r="C236" s="187">
        <v>6</v>
      </c>
    </row>
    <row r="237" spans="1:3" ht="15.5" x14ac:dyDescent="0.35">
      <c r="A237" s="186" t="s">
        <v>6309</v>
      </c>
      <c r="B237" s="186" t="s">
        <v>6310</v>
      </c>
      <c r="C237" s="187">
        <v>4</v>
      </c>
    </row>
    <row r="238" spans="1:3" ht="15.5" x14ac:dyDescent="0.35">
      <c r="A238" s="186" t="s">
        <v>6311</v>
      </c>
      <c r="B238" s="186" t="s">
        <v>6312</v>
      </c>
      <c r="C238" s="187">
        <v>6</v>
      </c>
    </row>
    <row r="239" spans="1:3" ht="15.5" x14ac:dyDescent="0.35">
      <c r="A239" s="186" t="s">
        <v>6313</v>
      </c>
      <c r="B239" s="186" t="s">
        <v>6314</v>
      </c>
      <c r="C239" s="187">
        <v>4</v>
      </c>
    </row>
    <row r="240" spans="1:3" ht="15.5" x14ac:dyDescent="0.35">
      <c r="A240" s="186" t="s">
        <v>6315</v>
      </c>
      <c r="B240" s="186" t="s">
        <v>6316</v>
      </c>
      <c r="C240" s="187">
        <v>7</v>
      </c>
    </row>
    <row r="241" spans="1:3" ht="15.5" x14ac:dyDescent="0.35">
      <c r="A241" s="186" t="s">
        <v>6317</v>
      </c>
      <c r="B241" s="186" t="s">
        <v>6318</v>
      </c>
      <c r="C241" s="187">
        <v>8</v>
      </c>
    </row>
    <row r="242" spans="1:3" ht="15.5" x14ac:dyDescent="0.35">
      <c r="A242" s="186" t="s">
        <v>6319</v>
      </c>
      <c r="B242" s="186" t="s">
        <v>6320</v>
      </c>
      <c r="C242" s="187">
        <v>6</v>
      </c>
    </row>
    <row r="243" spans="1:3" ht="15.5" x14ac:dyDescent="0.35">
      <c r="A243" s="186" t="s">
        <v>6321</v>
      </c>
      <c r="B243" s="186" t="s">
        <v>6322</v>
      </c>
      <c r="C243" s="187">
        <v>5</v>
      </c>
    </row>
    <row r="244" spans="1:3" ht="15.5" x14ac:dyDescent="0.35">
      <c r="A244" s="186" t="s">
        <v>4773</v>
      </c>
      <c r="B244" s="186" t="s">
        <v>6323</v>
      </c>
      <c r="C244" s="187">
        <v>6</v>
      </c>
    </row>
    <row r="245" spans="1:3" ht="31" x14ac:dyDescent="0.35">
      <c r="A245" s="186" t="s">
        <v>6324</v>
      </c>
      <c r="B245" s="186" t="s">
        <v>6325</v>
      </c>
      <c r="C245" s="187">
        <v>1</v>
      </c>
    </row>
    <row r="246" spans="1:3" ht="15.5" x14ac:dyDescent="0.35">
      <c r="A246" s="186" t="s">
        <v>6326</v>
      </c>
      <c r="B246" s="186" t="s">
        <v>6327</v>
      </c>
      <c r="C246" s="187">
        <v>4</v>
      </c>
    </row>
    <row r="247" spans="1:3" ht="15.5" x14ac:dyDescent="0.35">
      <c r="A247" s="186" t="s">
        <v>6328</v>
      </c>
      <c r="B247" s="186" t="s">
        <v>6329</v>
      </c>
      <c r="C247" s="187">
        <v>5</v>
      </c>
    </row>
    <row r="248" spans="1:3" ht="15.5" x14ac:dyDescent="0.35">
      <c r="A248" s="186" t="s">
        <v>6330</v>
      </c>
      <c r="B248" s="186" t="s">
        <v>5898</v>
      </c>
      <c r="C248" s="187">
        <v>2</v>
      </c>
    </row>
    <row r="249" spans="1:3" ht="15.5" x14ac:dyDescent="0.35">
      <c r="A249" s="186" t="s">
        <v>6331</v>
      </c>
      <c r="B249" s="186" t="s">
        <v>6332</v>
      </c>
      <c r="C249" s="187">
        <v>8</v>
      </c>
    </row>
    <row r="250" spans="1:3" ht="15.5" x14ac:dyDescent="0.35">
      <c r="A250" s="186" t="s">
        <v>6333</v>
      </c>
      <c r="B250" s="186" t="s">
        <v>6334</v>
      </c>
      <c r="C250" s="187">
        <v>8</v>
      </c>
    </row>
    <row r="251" spans="1:3" ht="31" x14ac:dyDescent="0.35">
      <c r="A251" s="186" t="s">
        <v>6335</v>
      </c>
      <c r="B251" s="186" t="s">
        <v>6336</v>
      </c>
      <c r="C251" s="187">
        <v>7</v>
      </c>
    </row>
    <row r="252" spans="1:3" ht="15.5" x14ac:dyDescent="0.35">
      <c r="A252" s="186" t="s">
        <v>6337</v>
      </c>
      <c r="B252" s="186" t="s">
        <v>6338</v>
      </c>
      <c r="C252" s="187">
        <v>5</v>
      </c>
    </row>
    <row r="253" spans="1:3" ht="15.5" x14ac:dyDescent="0.35">
      <c r="A253" s="186" t="s">
        <v>6339</v>
      </c>
      <c r="B253" s="186" t="s">
        <v>6340</v>
      </c>
      <c r="C253" s="187">
        <v>7</v>
      </c>
    </row>
    <row r="254" spans="1:3" ht="31" x14ac:dyDescent="0.35">
      <c r="A254" s="186" t="s">
        <v>6341</v>
      </c>
      <c r="B254" s="186" t="s">
        <v>6342</v>
      </c>
      <c r="C254" s="187">
        <v>4</v>
      </c>
    </row>
    <row r="255" spans="1:3" ht="15.5" x14ac:dyDescent="0.35">
      <c r="A255" s="186" t="s">
        <v>6343</v>
      </c>
      <c r="B255" s="186" t="s">
        <v>6344</v>
      </c>
      <c r="C255" s="187">
        <v>4</v>
      </c>
    </row>
    <row r="256" spans="1:3" ht="15.5" x14ac:dyDescent="0.35">
      <c r="A256" s="186" t="s">
        <v>6345</v>
      </c>
      <c r="B256" s="186" t="s">
        <v>6346</v>
      </c>
      <c r="C256" s="187">
        <v>5</v>
      </c>
    </row>
    <row r="257" spans="1:3" ht="15.5" x14ac:dyDescent="0.35">
      <c r="A257" s="186" t="s">
        <v>6347</v>
      </c>
      <c r="B257" s="186" t="s">
        <v>6348</v>
      </c>
      <c r="C257" s="187">
        <v>8</v>
      </c>
    </row>
    <row r="258" spans="1:3" ht="15.5" x14ac:dyDescent="0.35">
      <c r="A258" s="186" t="s">
        <v>6349</v>
      </c>
      <c r="B258" s="186" t="s">
        <v>6350</v>
      </c>
      <c r="C258" s="187">
        <v>4</v>
      </c>
    </row>
    <row r="259" spans="1:3" ht="15.5" x14ac:dyDescent="0.35">
      <c r="A259" s="186" t="s">
        <v>6351</v>
      </c>
      <c r="B259" s="186" t="s">
        <v>5898</v>
      </c>
      <c r="C259" s="187">
        <v>3</v>
      </c>
    </row>
    <row r="260" spans="1:3" ht="15.5" x14ac:dyDescent="0.35">
      <c r="A260" s="186" t="s">
        <v>6352</v>
      </c>
      <c r="B260" s="186" t="s">
        <v>6353</v>
      </c>
      <c r="C260" s="187">
        <v>5</v>
      </c>
    </row>
    <row r="261" spans="1:3" ht="15.5" x14ac:dyDescent="0.35">
      <c r="A261" s="186" t="s">
        <v>6354</v>
      </c>
      <c r="B261" s="186" t="s">
        <v>6355</v>
      </c>
      <c r="C261" s="187">
        <v>8</v>
      </c>
    </row>
    <row r="262" spans="1:3" ht="15.5" x14ac:dyDescent="0.35">
      <c r="A262" s="186" t="s">
        <v>6356</v>
      </c>
      <c r="B262" s="186" t="s">
        <v>6357</v>
      </c>
      <c r="C262" s="187">
        <v>5</v>
      </c>
    </row>
    <row r="263" spans="1:3" ht="15.5" x14ac:dyDescent="0.35">
      <c r="A263" s="186" t="s">
        <v>6358</v>
      </c>
      <c r="B263" s="186" t="s">
        <v>6359</v>
      </c>
      <c r="C263" s="187">
        <v>4</v>
      </c>
    </row>
    <row r="264" spans="1:3" ht="15.5" x14ac:dyDescent="0.35">
      <c r="A264" s="186" t="s">
        <v>6360</v>
      </c>
      <c r="B264" s="186" t="s">
        <v>6361</v>
      </c>
      <c r="C264" s="187">
        <v>4</v>
      </c>
    </row>
    <row r="265" spans="1:3" ht="15.5" x14ac:dyDescent="0.35">
      <c r="A265" s="186" t="s">
        <v>6362</v>
      </c>
      <c r="B265" s="186" t="s">
        <v>6363</v>
      </c>
      <c r="C265" s="187">
        <v>5</v>
      </c>
    </row>
    <row r="266" spans="1:3" ht="15.5" x14ac:dyDescent="0.35">
      <c r="A266" s="186" t="s">
        <v>6364</v>
      </c>
      <c r="B266" s="186" t="s">
        <v>6365</v>
      </c>
      <c r="C266" s="187">
        <v>6</v>
      </c>
    </row>
    <row r="267" spans="1:3" ht="15.5" x14ac:dyDescent="0.35">
      <c r="A267" s="186" t="s">
        <v>6366</v>
      </c>
      <c r="B267" s="186" t="s">
        <v>6367</v>
      </c>
      <c r="C267" s="187">
        <v>5</v>
      </c>
    </row>
    <row r="268" spans="1:3" ht="15.5" x14ac:dyDescent="0.35">
      <c r="A268" s="186" t="s">
        <v>6368</v>
      </c>
      <c r="B268" s="186" t="s">
        <v>6369</v>
      </c>
      <c r="C268" s="187">
        <v>6</v>
      </c>
    </row>
    <row r="269" spans="1:3" ht="31" x14ac:dyDescent="0.35">
      <c r="A269" s="186" t="s">
        <v>6370</v>
      </c>
      <c r="B269" s="186" t="s">
        <v>6371</v>
      </c>
      <c r="C269" s="187">
        <v>8</v>
      </c>
    </row>
    <row r="270" spans="1:3" ht="31" x14ac:dyDescent="0.35">
      <c r="A270" s="186" t="s">
        <v>6372</v>
      </c>
      <c r="B270" s="186" t="s">
        <v>6373</v>
      </c>
      <c r="C270" s="187">
        <v>7</v>
      </c>
    </row>
    <row r="271" spans="1:3" ht="15.5" x14ac:dyDescent="0.35">
      <c r="A271" s="186" t="s">
        <v>6374</v>
      </c>
      <c r="B271" s="186" t="s">
        <v>6375</v>
      </c>
      <c r="C271" s="187">
        <v>6</v>
      </c>
    </row>
    <row r="272" spans="1:3" ht="15.5" x14ac:dyDescent="0.35">
      <c r="A272" s="186" t="s">
        <v>6376</v>
      </c>
      <c r="B272" s="186" t="s">
        <v>6377</v>
      </c>
      <c r="C272" s="187">
        <v>8</v>
      </c>
    </row>
    <row r="273" spans="1:3" ht="31" x14ac:dyDescent="0.35">
      <c r="A273" s="186" t="s">
        <v>1229</v>
      </c>
      <c r="B273" s="186" t="s">
        <v>6378</v>
      </c>
      <c r="C273" s="187">
        <v>4</v>
      </c>
    </row>
    <row r="274" spans="1:3" ht="15.5" x14ac:dyDescent="0.35">
      <c r="A274" s="186" t="s">
        <v>6379</v>
      </c>
      <c r="B274" s="186" t="s">
        <v>6380</v>
      </c>
      <c r="C274" s="187">
        <v>8</v>
      </c>
    </row>
    <row r="275" spans="1:3" ht="15.5" x14ac:dyDescent="0.35">
      <c r="A275" s="186" t="s">
        <v>2686</v>
      </c>
      <c r="B275" s="186" t="s">
        <v>6381</v>
      </c>
      <c r="C275" s="187">
        <v>6</v>
      </c>
    </row>
    <row r="276" spans="1:3" ht="15.5" x14ac:dyDescent="0.35">
      <c r="A276" s="186" t="s">
        <v>6382</v>
      </c>
      <c r="B276" s="186" t="s">
        <v>6383</v>
      </c>
      <c r="C276" s="187">
        <v>6</v>
      </c>
    </row>
    <row r="277" spans="1:3" ht="15.5" x14ac:dyDescent="0.35">
      <c r="A277" s="186" t="s">
        <v>6384</v>
      </c>
      <c r="B277" s="186" t="s">
        <v>6385</v>
      </c>
      <c r="C277" s="187">
        <v>6</v>
      </c>
    </row>
    <row r="278" spans="1:3" ht="15.5" x14ac:dyDescent="0.35">
      <c r="A278" s="186" t="s">
        <v>6386</v>
      </c>
      <c r="B278" s="186" t="s">
        <v>6387</v>
      </c>
      <c r="C278" s="187">
        <v>4</v>
      </c>
    </row>
    <row r="279" spans="1:3" ht="15.5" x14ac:dyDescent="0.35">
      <c r="A279" s="186" t="s">
        <v>6388</v>
      </c>
      <c r="B279" s="186" t="s">
        <v>5898</v>
      </c>
      <c r="C279" s="187">
        <v>2</v>
      </c>
    </row>
    <row r="280" spans="1:3" ht="15.5" x14ac:dyDescent="0.35">
      <c r="A280" s="186" t="s">
        <v>6389</v>
      </c>
      <c r="B280" s="186" t="s">
        <v>6390</v>
      </c>
      <c r="C280" s="187">
        <v>2</v>
      </c>
    </row>
    <row r="281" spans="1:3" ht="15.5" x14ac:dyDescent="0.35">
      <c r="A281" s="186" t="s">
        <v>6391</v>
      </c>
      <c r="B281" s="186" t="s">
        <v>6392</v>
      </c>
      <c r="C281" s="187">
        <v>5</v>
      </c>
    </row>
    <row r="282" spans="1:3" ht="15.5" x14ac:dyDescent="0.35">
      <c r="A282" s="186" t="s">
        <v>1703</v>
      </c>
      <c r="B282" s="186" t="s">
        <v>6393</v>
      </c>
      <c r="C282" s="187">
        <v>5</v>
      </c>
    </row>
    <row r="283" spans="1:3" ht="15.5" x14ac:dyDescent="0.35">
      <c r="A283" s="186" t="s">
        <v>6394</v>
      </c>
      <c r="B283" s="186" t="s">
        <v>6395</v>
      </c>
      <c r="C283" s="187">
        <v>4</v>
      </c>
    </row>
    <row r="284" spans="1:3" ht="31" x14ac:dyDescent="0.35">
      <c r="A284" s="186" t="s">
        <v>6396</v>
      </c>
      <c r="B284" s="186" t="s">
        <v>6397</v>
      </c>
      <c r="C284" s="187">
        <v>4</v>
      </c>
    </row>
    <row r="285" spans="1:3" ht="15.5" x14ac:dyDescent="0.35">
      <c r="A285" s="186" t="s">
        <v>6398</v>
      </c>
      <c r="B285" s="186" t="s">
        <v>6399</v>
      </c>
      <c r="C285" s="187">
        <v>8</v>
      </c>
    </row>
    <row r="286" spans="1:3" ht="31" x14ac:dyDescent="0.35">
      <c r="A286" s="186" t="s">
        <v>6400</v>
      </c>
      <c r="B286" s="186" t="s">
        <v>6401</v>
      </c>
      <c r="C286" s="187">
        <v>7</v>
      </c>
    </row>
    <row r="287" spans="1:3" ht="31" x14ac:dyDescent="0.35">
      <c r="A287" s="186" t="s">
        <v>6402</v>
      </c>
      <c r="B287" s="186" t="s">
        <v>6403</v>
      </c>
      <c r="C287" s="187">
        <v>6</v>
      </c>
    </row>
    <row r="288" spans="1:3" ht="31" x14ac:dyDescent="0.35">
      <c r="A288" s="186" t="s">
        <v>6404</v>
      </c>
      <c r="B288" s="186" t="s">
        <v>6405</v>
      </c>
      <c r="C288" s="187">
        <v>8</v>
      </c>
    </row>
    <row r="289" spans="1:3" ht="31" x14ac:dyDescent="0.35">
      <c r="A289" s="186" t="s">
        <v>6406</v>
      </c>
      <c r="B289" s="186" t="s">
        <v>6407</v>
      </c>
      <c r="C289" s="187">
        <v>7</v>
      </c>
    </row>
    <row r="290" spans="1:3" ht="15.5" x14ac:dyDescent="0.35">
      <c r="A290" s="186" t="s">
        <v>6408</v>
      </c>
      <c r="B290" s="186" t="s">
        <v>6409</v>
      </c>
      <c r="C290" s="187">
        <v>6</v>
      </c>
    </row>
    <row r="291" spans="1:3" ht="31" x14ac:dyDescent="0.35">
      <c r="A291" s="186" t="s">
        <v>6410</v>
      </c>
      <c r="B291" s="186" t="s">
        <v>6411</v>
      </c>
      <c r="C291" s="187">
        <v>4</v>
      </c>
    </row>
    <row r="292" spans="1:3" ht="15.5" x14ac:dyDescent="0.35">
      <c r="A292" s="186" t="s">
        <v>6412</v>
      </c>
      <c r="B292" s="186" t="s">
        <v>6413</v>
      </c>
      <c r="C292" s="187">
        <v>4</v>
      </c>
    </row>
    <row r="293" spans="1:3" ht="15.5" x14ac:dyDescent="0.35">
      <c r="A293" s="186" t="s">
        <v>6414</v>
      </c>
      <c r="B293" s="186" t="s">
        <v>6415</v>
      </c>
      <c r="C293" s="187">
        <v>5</v>
      </c>
    </row>
    <row r="294" spans="1:3" ht="15.5" x14ac:dyDescent="0.35">
      <c r="A294" s="186" t="s">
        <v>6416</v>
      </c>
      <c r="B294" s="186" t="s">
        <v>6417</v>
      </c>
      <c r="C294" s="187">
        <v>1</v>
      </c>
    </row>
    <row r="295" spans="1:3" ht="15.5" x14ac:dyDescent="0.35">
      <c r="A295" s="186" t="s">
        <v>6418</v>
      </c>
      <c r="B295" s="186" t="s">
        <v>6419</v>
      </c>
      <c r="C295" s="187">
        <v>4</v>
      </c>
    </row>
    <row r="296" spans="1:3" ht="15.5" x14ac:dyDescent="0.35">
      <c r="A296" s="186" t="s">
        <v>6420</v>
      </c>
      <c r="B296" s="186" t="s">
        <v>6421</v>
      </c>
      <c r="C296" s="187">
        <v>7</v>
      </c>
    </row>
    <row r="297" spans="1:3" ht="15.5" x14ac:dyDescent="0.35">
      <c r="A297" s="186" t="s">
        <v>6422</v>
      </c>
      <c r="B297" s="186" t="s">
        <v>6423</v>
      </c>
      <c r="C297" s="187">
        <v>6</v>
      </c>
    </row>
    <row r="298" spans="1:3" ht="15.5" x14ac:dyDescent="0.35">
      <c r="A298" s="186" t="s">
        <v>6424</v>
      </c>
      <c r="B298" s="186" t="s">
        <v>6425</v>
      </c>
      <c r="C298" s="187">
        <v>5</v>
      </c>
    </row>
    <row r="299" spans="1:3" ht="15.5" x14ac:dyDescent="0.35">
      <c r="A299" s="186" t="s">
        <v>6426</v>
      </c>
      <c r="B299" s="186" t="s">
        <v>6427</v>
      </c>
      <c r="C299" s="187">
        <v>5</v>
      </c>
    </row>
    <row r="300" spans="1:3" ht="15.5" x14ac:dyDescent="0.35">
      <c r="A300" s="186" t="s">
        <v>6428</v>
      </c>
      <c r="B300" s="186" t="s">
        <v>6429</v>
      </c>
      <c r="C300" s="187">
        <v>3</v>
      </c>
    </row>
    <row r="301" spans="1:3" ht="15.5" x14ac:dyDescent="0.35">
      <c r="A301" s="186" t="s">
        <v>6430</v>
      </c>
      <c r="B301" s="186" t="s">
        <v>6431</v>
      </c>
      <c r="C301" s="187">
        <v>6</v>
      </c>
    </row>
    <row r="302" spans="1:3" ht="15.5" x14ac:dyDescent="0.35">
      <c r="A302" s="186" t="s">
        <v>6432</v>
      </c>
      <c r="B302" s="186" t="s">
        <v>6433</v>
      </c>
      <c r="C302" s="187">
        <v>5</v>
      </c>
    </row>
    <row r="303" spans="1:3" ht="15.5" x14ac:dyDescent="0.35">
      <c r="A303" s="186" t="s">
        <v>6434</v>
      </c>
      <c r="B303" s="186" t="s">
        <v>6435</v>
      </c>
      <c r="C303" s="187">
        <v>5</v>
      </c>
    </row>
    <row r="304" spans="1:3" ht="15.5" x14ac:dyDescent="0.35">
      <c r="A304" s="186" t="s">
        <v>6436</v>
      </c>
      <c r="B304" s="186" t="s">
        <v>6437</v>
      </c>
      <c r="C304" s="187">
        <v>6</v>
      </c>
    </row>
    <row r="305" spans="1:3" ht="15.5" x14ac:dyDescent="0.35">
      <c r="A305" s="186" t="s">
        <v>6438</v>
      </c>
      <c r="B305" s="186" t="s">
        <v>6439</v>
      </c>
      <c r="C305" s="187">
        <v>5</v>
      </c>
    </row>
    <row r="306" spans="1:3" ht="15.5" x14ac:dyDescent="0.35">
      <c r="A306" s="186" t="s">
        <v>6440</v>
      </c>
      <c r="B306" s="186" t="s">
        <v>6441</v>
      </c>
      <c r="C306" s="187">
        <v>5</v>
      </c>
    </row>
    <row r="307" spans="1:3" ht="15.5" x14ac:dyDescent="0.35">
      <c r="A307" s="186" t="s">
        <v>6442</v>
      </c>
      <c r="B307" s="186" t="s">
        <v>5898</v>
      </c>
      <c r="C307" s="187">
        <v>2</v>
      </c>
    </row>
    <row r="308" spans="1:3" ht="15.5" x14ac:dyDescent="0.35">
      <c r="A308" s="186" t="s">
        <v>6443</v>
      </c>
      <c r="B308" s="186" t="s">
        <v>6444</v>
      </c>
      <c r="C308" s="187">
        <v>1</v>
      </c>
    </row>
    <row r="309" spans="1:3" ht="15.5" x14ac:dyDescent="0.35">
      <c r="A309" s="186" t="s">
        <v>6445</v>
      </c>
      <c r="B309" s="186" t="s">
        <v>6446</v>
      </c>
      <c r="C309" s="187">
        <v>4</v>
      </c>
    </row>
    <row r="310" spans="1:3" ht="15.5" x14ac:dyDescent="0.35">
      <c r="A310" s="186" t="s">
        <v>6447</v>
      </c>
      <c r="B310" s="186" t="s">
        <v>6448</v>
      </c>
      <c r="C310" s="187">
        <v>5</v>
      </c>
    </row>
    <row r="311" spans="1:3" ht="15.5" x14ac:dyDescent="0.35">
      <c r="A311" s="186" t="s">
        <v>6449</v>
      </c>
      <c r="B311" s="186" t="s">
        <v>6450</v>
      </c>
      <c r="C311" s="187">
        <v>3</v>
      </c>
    </row>
    <row r="312" spans="1:3" ht="15.5" x14ac:dyDescent="0.35">
      <c r="A312" s="186" t="s">
        <v>6451</v>
      </c>
      <c r="B312" s="186" t="s">
        <v>6452</v>
      </c>
      <c r="C312" s="187">
        <v>6</v>
      </c>
    </row>
    <row r="313" spans="1:3" ht="15.5" x14ac:dyDescent="0.35">
      <c r="A313" s="186" t="s">
        <v>6453</v>
      </c>
      <c r="B313" s="186" t="s">
        <v>6454</v>
      </c>
      <c r="C313" s="187">
        <v>4</v>
      </c>
    </row>
    <row r="314" spans="1:3" ht="15.5" x14ac:dyDescent="0.35">
      <c r="A314" s="186" t="s">
        <v>6455</v>
      </c>
      <c r="B314" s="186" t="s">
        <v>6456</v>
      </c>
      <c r="C314" s="187">
        <v>5</v>
      </c>
    </row>
    <row r="315" spans="1:3" ht="15.5" x14ac:dyDescent="0.35">
      <c r="A315" s="186" t="s">
        <v>6457</v>
      </c>
      <c r="B315" s="186" t="s">
        <v>6458</v>
      </c>
      <c r="C315" s="187">
        <v>4</v>
      </c>
    </row>
    <row r="316" spans="1:3" ht="15.5" x14ac:dyDescent="0.35">
      <c r="A316" s="186" t="s">
        <v>6459</v>
      </c>
      <c r="B316" s="186" t="s">
        <v>6460</v>
      </c>
      <c r="C316" s="187">
        <v>6</v>
      </c>
    </row>
    <row r="317" spans="1:3" ht="15.5" x14ac:dyDescent="0.35">
      <c r="A317" s="186" t="s">
        <v>6461</v>
      </c>
      <c r="B317" s="186" t="s">
        <v>6462</v>
      </c>
      <c r="C317" s="187">
        <v>6</v>
      </c>
    </row>
    <row r="318" spans="1:3" ht="15.5" x14ac:dyDescent="0.35">
      <c r="A318" s="186" t="s">
        <v>6463</v>
      </c>
      <c r="B318" s="186" t="s">
        <v>6464</v>
      </c>
      <c r="C318" s="187">
        <v>4</v>
      </c>
    </row>
    <row r="319" spans="1:3" ht="15.5" x14ac:dyDescent="0.35">
      <c r="A319" s="186" t="s">
        <v>6465</v>
      </c>
      <c r="B319" s="186" t="s">
        <v>6466</v>
      </c>
      <c r="C319" s="187">
        <v>6</v>
      </c>
    </row>
    <row r="320" spans="1:3" ht="15.5" x14ac:dyDescent="0.35">
      <c r="A320" s="186" t="s">
        <v>6467</v>
      </c>
      <c r="B320" s="186" t="s">
        <v>6468</v>
      </c>
      <c r="C320" s="187">
        <v>3</v>
      </c>
    </row>
    <row r="321" spans="1:3" ht="15.5" x14ac:dyDescent="0.35">
      <c r="A321" s="186" t="s">
        <v>6469</v>
      </c>
      <c r="B321" s="186" t="s">
        <v>6470</v>
      </c>
      <c r="C321" s="187">
        <v>5</v>
      </c>
    </row>
    <row r="322" spans="1:3" ht="15.5" x14ac:dyDescent="0.35">
      <c r="A322" s="186" t="s">
        <v>6471</v>
      </c>
      <c r="B322" s="186" t="s">
        <v>6472</v>
      </c>
      <c r="C322" s="187">
        <v>4</v>
      </c>
    </row>
    <row r="323" spans="1:3" ht="15.5" x14ac:dyDescent="0.35">
      <c r="A323" s="186" t="s">
        <v>6473</v>
      </c>
      <c r="B323" s="186" t="s">
        <v>6474</v>
      </c>
      <c r="C323" s="187">
        <v>3</v>
      </c>
    </row>
    <row r="324" spans="1:3" ht="15.5" x14ac:dyDescent="0.35">
      <c r="A324" s="186" t="s">
        <v>6475</v>
      </c>
      <c r="B324" s="186" t="s">
        <v>6476</v>
      </c>
      <c r="C324" s="187">
        <v>4</v>
      </c>
    </row>
    <row r="325" spans="1:3" ht="15.5" x14ac:dyDescent="0.35">
      <c r="A325" s="186" t="s">
        <v>6477</v>
      </c>
      <c r="B325" s="186" t="s">
        <v>6478</v>
      </c>
      <c r="C325" s="187">
        <v>5</v>
      </c>
    </row>
    <row r="326" spans="1:3" ht="15.5" x14ac:dyDescent="0.35">
      <c r="A326" s="186" t="s">
        <v>6479</v>
      </c>
      <c r="B326" s="186" t="s">
        <v>6480</v>
      </c>
      <c r="C326" s="187">
        <v>4</v>
      </c>
    </row>
    <row r="327" spans="1:3" ht="15.5" x14ac:dyDescent="0.35">
      <c r="A327" s="186" t="s">
        <v>6481</v>
      </c>
      <c r="B327" s="186" t="s">
        <v>6482</v>
      </c>
      <c r="C327" s="187">
        <v>5</v>
      </c>
    </row>
    <row r="328" spans="1:3" ht="15.5" x14ac:dyDescent="0.35">
      <c r="A328" s="186" t="s">
        <v>6483</v>
      </c>
      <c r="B328" s="186" t="s">
        <v>6484</v>
      </c>
      <c r="C328" s="187">
        <v>4</v>
      </c>
    </row>
    <row r="329" spans="1:3" ht="15.5" x14ac:dyDescent="0.35">
      <c r="A329" s="186" t="s">
        <v>6485</v>
      </c>
      <c r="B329" s="186" t="s">
        <v>6486</v>
      </c>
      <c r="C329" s="187">
        <v>4</v>
      </c>
    </row>
    <row r="330" spans="1:3" ht="15.5" x14ac:dyDescent="0.35">
      <c r="A330" s="186" t="s">
        <v>6487</v>
      </c>
      <c r="B330" s="186" t="s">
        <v>6488</v>
      </c>
      <c r="C330" s="187">
        <v>5</v>
      </c>
    </row>
    <row r="331" spans="1:3" ht="31" x14ac:dyDescent="0.35">
      <c r="A331" s="186" t="s">
        <v>6489</v>
      </c>
      <c r="B331" s="186" t="s">
        <v>6490</v>
      </c>
      <c r="C331" s="187">
        <v>6</v>
      </c>
    </row>
    <row r="332" spans="1:3" ht="15.5" x14ac:dyDescent="0.35">
      <c r="A332" s="186" t="s">
        <v>6491</v>
      </c>
      <c r="B332" s="186" t="s">
        <v>6492</v>
      </c>
      <c r="C332" s="187">
        <v>5</v>
      </c>
    </row>
    <row r="333" spans="1:3" ht="15.5" x14ac:dyDescent="0.35">
      <c r="A333" s="186" t="s">
        <v>6493</v>
      </c>
      <c r="B333" s="186" t="s">
        <v>6494</v>
      </c>
      <c r="C333" s="187">
        <v>5</v>
      </c>
    </row>
    <row r="334" spans="1:3" ht="15.5" x14ac:dyDescent="0.35">
      <c r="A334" s="186" t="s">
        <v>6495</v>
      </c>
      <c r="B334" s="186" t="s">
        <v>6496</v>
      </c>
      <c r="C334" s="187">
        <v>6</v>
      </c>
    </row>
    <row r="335" spans="1:3" ht="15.5" x14ac:dyDescent="0.35">
      <c r="A335" s="186" t="s">
        <v>6497</v>
      </c>
      <c r="B335" s="186" t="s">
        <v>6498</v>
      </c>
      <c r="C335" s="187">
        <v>5</v>
      </c>
    </row>
    <row r="336" spans="1:3" ht="15.5" x14ac:dyDescent="0.35">
      <c r="A336" s="186" t="s">
        <v>6499</v>
      </c>
      <c r="B336" s="186" t="s">
        <v>6500</v>
      </c>
      <c r="C336" s="187">
        <v>5</v>
      </c>
    </row>
    <row r="337" spans="1:3" ht="15.5" x14ac:dyDescent="0.35">
      <c r="A337" s="186" t="s">
        <v>6501</v>
      </c>
      <c r="B337" s="186" t="s">
        <v>6502</v>
      </c>
      <c r="C337" s="187">
        <v>6</v>
      </c>
    </row>
    <row r="338" spans="1:3" ht="15.5" x14ac:dyDescent="0.35">
      <c r="A338" s="186" t="s">
        <v>6503</v>
      </c>
      <c r="B338" s="186" t="s">
        <v>6504</v>
      </c>
      <c r="C338" s="187">
        <v>6</v>
      </c>
    </row>
    <row r="339" spans="1:3" ht="15.5" x14ac:dyDescent="0.35">
      <c r="A339" s="186" t="s">
        <v>212</v>
      </c>
      <c r="B339" s="186" t="s">
        <v>211</v>
      </c>
      <c r="C339" s="187">
        <v>6</v>
      </c>
    </row>
    <row r="340" spans="1:3" ht="15.5" x14ac:dyDescent="0.35">
      <c r="A340" s="186" t="s">
        <v>6505</v>
      </c>
      <c r="B340" s="186" t="s">
        <v>6506</v>
      </c>
      <c r="C340" s="187">
        <v>6</v>
      </c>
    </row>
    <row r="341" spans="1:3" ht="15.5" x14ac:dyDescent="0.35">
      <c r="A341" s="186" t="s">
        <v>6507</v>
      </c>
      <c r="B341" s="186" t="s">
        <v>6508</v>
      </c>
      <c r="C341" s="187">
        <v>6</v>
      </c>
    </row>
    <row r="342" spans="1:3" ht="15.5" x14ac:dyDescent="0.35">
      <c r="A342" s="186" t="s">
        <v>6509</v>
      </c>
      <c r="B342" s="186" t="s">
        <v>6510</v>
      </c>
      <c r="C342" s="187">
        <v>5</v>
      </c>
    </row>
    <row r="343" spans="1:3" ht="15.5" x14ac:dyDescent="0.35">
      <c r="A343" s="186" t="s">
        <v>2806</v>
      </c>
      <c r="B343" s="186" t="s">
        <v>6511</v>
      </c>
      <c r="C343" s="187">
        <v>6</v>
      </c>
    </row>
    <row r="344" spans="1:3" ht="15.5" x14ac:dyDescent="0.35">
      <c r="A344" s="186" t="s">
        <v>6512</v>
      </c>
      <c r="B344" s="186" t="s">
        <v>6513</v>
      </c>
      <c r="C344" s="187">
        <v>5</v>
      </c>
    </row>
    <row r="345" spans="1:3" ht="15.5" x14ac:dyDescent="0.35">
      <c r="A345" s="186" t="s">
        <v>6514</v>
      </c>
      <c r="B345" s="186" t="s">
        <v>6515</v>
      </c>
      <c r="C345" s="187">
        <v>6</v>
      </c>
    </row>
    <row r="346" spans="1:3" ht="15.5" x14ac:dyDescent="0.35">
      <c r="A346" s="186" t="s">
        <v>6516</v>
      </c>
      <c r="B346" s="186" t="s">
        <v>6517</v>
      </c>
      <c r="C346" s="187">
        <v>6</v>
      </c>
    </row>
    <row r="347" spans="1:3" ht="15.5" x14ac:dyDescent="0.35">
      <c r="A347" s="186" t="s">
        <v>6518</v>
      </c>
      <c r="B347" s="186" t="s">
        <v>6519</v>
      </c>
      <c r="C347" s="187">
        <v>4</v>
      </c>
    </row>
    <row r="348" spans="1:3" ht="15.5" x14ac:dyDescent="0.35">
      <c r="A348" s="186" t="s">
        <v>6520</v>
      </c>
      <c r="B348" s="186" t="s">
        <v>6521</v>
      </c>
      <c r="C348" s="187">
        <v>5</v>
      </c>
    </row>
    <row r="349" spans="1:3" ht="15.5" x14ac:dyDescent="0.35">
      <c r="A349" s="186" t="s">
        <v>5395</v>
      </c>
      <c r="B349" s="186" t="s">
        <v>6522</v>
      </c>
      <c r="C349" s="187">
        <v>4</v>
      </c>
    </row>
    <row r="350" spans="1:3" ht="15.5" x14ac:dyDescent="0.35">
      <c r="A350" s="186" t="s">
        <v>6523</v>
      </c>
      <c r="B350" s="186" t="s">
        <v>6524</v>
      </c>
      <c r="C350" s="187">
        <v>3</v>
      </c>
    </row>
    <row r="351" spans="1:3" ht="15.5" x14ac:dyDescent="0.35">
      <c r="A351" s="186" t="s">
        <v>6525</v>
      </c>
      <c r="B351" s="186" t="s">
        <v>6526</v>
      </c>
      <c r="C351" s="187">
        <v>2</v>
      </c>
    </row>
    <row r="352" spans="1:3" ht="15.5" x14ac:dyDescent="0.35">
      <c r="A352" s="186" t="s">
        <v>6527</v>
      </c>
      <c r="B352" s="186" t="s">
        <v>6528</v>
      </c>
      <c r="C352" s="187">
        <v>3</v>
      </c>
    </row>
    <row r="353" spans="1:3" ht="15.5" x14ac:dyDescent="0.35">
      <c r="A353" s="186" t="s">
        <v>6529</v>
      </c>
      <c r="B353" s="186" t="s">
        <v>5898</v>
      </c>
      <c r="C353" s="187">
        <v>2</v>
      </c>
    </row>
    <row r="354" spans="1:3" ht="15.5" x14ac:dyDescent="0.35">
      <c r="A354" s="186" t="s">
        <v>6530</v>
      </c>
      <c r="B354" s="186" t="s">
        <v>6531</v>
      </c>
      <c r="C354" s="187">
        <v>7</v>
      </c>
    </row>
    <row r="355" spans="1:3" ht="15.5" x14ac:dyDescent="0.35">
      <c r="A355" s="186" t="s">
        <v>6532</v>
      </c>
      <c r="B355" s="186" t="s">
        <v>6533</v>
      </c>
      <c r="C355" s="187">
        <v>6</v>
      </c>
    </row>
    <row r="356" spans="1:3" ht="15.5" x14ac:dyDescent="0.35">
      <c r="A356" s="186" t="s">
        <v>6534</v>
      </c>
      <c r="B356" s="186" t="s">
        <v>6535</v>
      </c>
      <c r="C356" s="187">
        <v>7</v>
      </c>
    </row>
    <row r="357" spans="1:3" ht="15.5" x14ac:dyDescent="0.35">
      <c r="A357" s="186" t="s">
        <v>1067</v>
      </c>
      <c r="B357" s="186" t="s">
        <v>6536</v>
      </c>
      <c r="C357" s="187">
        <v>5</v>
      </c>
    </row>
    <row r="358" spans="1:3" ht="15.5" x14ac:dyDescent="0.35">
      <c r="A358" s="186" t="s">
        <v>6537</v>
      </c>
      <c r="B358" s="186" t="s">
        <v>6538</v>
      </c>
      <c r="C358" s="187">
        <v>5</v>
      </c>
    </row>
    <row r="359" spans="1:3" ht="15.5" x14ac:dyDescent="0.35">
      <c r="A359" s="186" t="s">
        <v>6539</v>
      </c>
      <c r="B359" s="186" t="s">
        <v>6540</v>
      </c>
      <c r="C359" s="187">
        <v>6</v>
      </c>
    </row>
    <row r="360" spans="1:3" ht="15.5" x14ac:dyDescent="0.35">
      <c r="A360" s="186" t="s">
        <v>2762</v>
      </c>
      <c r="B360" s="186" t="s">
        <v>6541</v>
      </c>
      <c r="C360" s="187">
        <v>5</v>
      </c>
    </row>
    <row r="361" spans="1:3" ht="15.5" x14ac:dyDescent="0.35">
      <c r="A361" s="186" t="s">
        <v>6542</v>
      </c>
      <c r="B361" s="186" t="s">
        <v>6543</v>
      </c>
      <c r="C361" s="187">
        <v>4</v>
      </c>
    </row>
    <row r="362" spans="1:3" ht="15.5" x14ac:dyDescent="0.35">
      <c r="A362" s="186" t="s">
        <v>6544</v>
      </c>
      <c r="B362" s="186" t="s">
        <v>6545</v>
      </c>
      <c r="C362" s="187">
        <v>2</v>
      </c>
    </row>
    <row r="363" spans="1:3" ht="15.5" x14ac:dyDescent="0.35">
      <c r="A363" s="186" t="s">
        <v>6546</v>
      </c>
      <c r="B363" s="186" t="s">
        <v>6547</v>
      </c>
      <c r="C363" s="187">
        <v>4</v>
      </c>
    </row>
    <row r="364" spans="1:3" ht="15.5" x14ac:dyDescent="0.35">
      <c r="A364" s="186" t="s">
        <v>6548</v>
      </c>
      <c r="B364" s="186" t="s">
        <v>6549</v>
      </c>
      <c r="C364" s="187">
        <v>4</v>
      </c>
    </row>
    <row r="365" spans="1:3" ht="15.5" x14ac:dyDescent="0.35">
      <c r="A365" s="186" t="s">
        <v>3080</v>
      </c>
      <c r="B365" s="186" t="s">
        <v>6550</v>
      </c>
      <c r="C365" s="187">
        <v>5</v>
      </c>
    </row>
    <row r="366" spans="1:3" ht="15.5" x14ac:dyDescent="0.35">
      <c r="A366" s="186" t="s">
        <v>6551</v>
      </c>
      <c r="B366" s="186" t="s">
        <v>6552</v>
      </c>
      <c r="C366" s="187">
        <v>2</v>
      </c>
    </row>
    <row r="367" spans="1:3" ht="15.5" x14ac:dyDescent="0.35">
      <c r="A367" s="186" t="s">
        <v>6553</v>
      </c>
      <c r="B367" s="186" t="s">
        <v>6554</v>
      </c>
      <c r="C367" s="187">
        <v>4</v>
      </c>
    </row>
    <row r="368" spans="1:3" ht="15.5" x14ac:dyDescent="0.35">
      <c r="A368" s="186" t="s">
        <v>6555</v>
      </c>
      <c r="B368" s="186" t="s">
        <v>6556</v>
      </c>
      <c r="C368" s="187">
        <v>4</v>
      </c>
    </row>
    <row r="369" spans="1:3" ht="15.5" x14ac:dyDescent="0.35">
      <c r="A369" s="186" t="s">
        <v>6557</v>
      </c>
      <c r="B369" s="186" t="s">
        <v>6558</v>
      </c>
      <c r="C369" s="187">
        <v>5</v>
      </c>
    </row>
    <row r="370" spans="1:3" ht="15.5" x14ac:dyDescent="0.35">
      <c r="A370" s="186" t="s">
        <v>6559</v>
      </c>
      <c r="B370" s="186" t="s">
        <v>6560</v>
      </c>
      <c r="C370" s="187">
        <v>8</v>
      </c>
    </row>
    <row r="371" spans="1:3" ht="15.5" x14ac:dyDescent="0.35">
      <c r="A371" s="186" t="s">
        <v>6561</v>
      </c>
      <c r="B371" s="186" t="s">
        <v>6562</v>
      </c>
      <c r="C371" s="187">
        <v>3</v>
      </c>
    </row>
    <row r="372" spans="1:3" ht="15.5" x14ac:dyDescent="0.35">
      <c r="A372" s="186" t="s">
        <v>6563</v>
      </c>
      <c r="B372" s="186" t="s">
        <v>6564</v>
      </c>
      <c r="C372" s="187">
        <v>4</v>
      </c>
    </row>
    <row r="373" spans="1:3" ht="15.5" x14ac:dyDescent="0.35">
      <c r="A373" s="186" t="s">
        <v>6565</v>
      </c>
      <c r="B373" s="186" t="s">
        <v>6566</v>
      </c>
      <c r="C373" s="187">
        <v>4</v>
      </c>
    </row>
    <row r="374" spans="1:3" ht="31" x14ac:dyDescent="0.35">
      <c r="A374" s="186" t="s">
        <v>6567</v>
      </c>
      <c r="B374" s="186" t="s">
        <v>6568</v>
      </c>
      <c r="C374" s="187">
        <v>4</v>
      </c>
    </row>
    <row r="375" spans="1:3" ht="15.5" x14ac:dyDescent="0.35">
      <c r="A375" s="186" t="s">
        <v>6569</v>
      </c>
      <c r="B375" s="186" t="s">
        <v>6570</v>
      </c>
      <c r="C375" s="187">
        <v>5</v>
      </c>
    </row>
    <row r="376" spans="1:3" ht="15.5" x14ac:dyDescent="0.35">
      <c r="A376" s="186" t="s">
        <v>1627</v>
      </c>
      <c r="B376" s="186" t="s">
        <v>6571</v>
      </c>
      <c r="C376" s="187">
        <v>5</v>
      </c>
    </row>
    <row r="377" spans="1:3" ht="15.5" x14ac:dyDescent="0.35">
      <c r="A377" s="186" t="s">
        <v>6572</v>
      </c>
      <c r="B377" s="186" t="s">
        <v>6573</v>
      </c>
      <c r="C377" s="187">
        <v>5</v>
      </c>
    </row>
    <row r="378" spans="1:3" ht="15.5" x14ac:dyDescent="0.35">
      <c r="A378" s="186" t="s">
        <v>6574</v>
      </c>
      <c r="B378" s="186" t="s">
        <v>6575</v>
      </c>
      <c r="C378" s="187">
        <v>4</v>
      </c>
    </row>
    <row r="379" spans="1:3" ht="15.5" x14ac:dyDescent="0.35">
      <c r="A379" s="186" t="s">
        <v>6576</v>
      </c>
      <c r="B379" s="186" t="s">
        <v>6577</v>
      </c>
      <c r="C379" s="187">
        <v>6</v>
      </c>
    </row>
    <row r="380" spans="1:3" ht="15.5" x14ac:dyDescent="0.35">
      <c r="A380" s="186" t="s">
        <v>6578</v>
      </c>
      <c r="B380" s="186" t="s">
        <v>6579</v>
      </c>
      <c r="C380" s="187">
        <v>4</v>
      </c>
    </row>
    <row r="381" spans="1:3" ht="15.5" x14ac:dyDescent="0.35">
      <c r="A381" s="186" t="s">
        <v>6580</v>
      </c>
      <c r="B381" s="186" t="s">
        <v>5898</v>
      </c>
      <c r="C381" s="187">
        <v>2</v>
      </c>
    </row>
    <row r="382" spans="1:3" ht="15.5" x14ac:dyDescent="0.35">
      <c r="A382" s="186" t="s">
        <v>6581</v>
      </c>
      <c r="B382" s="186" t="s">
        <v>6582</v>
      </c>
      <c r="C382" s="187">
        <v>4</v>
      </c>
    </row>
    <row r="383" spans="1:3" ht="15.5" x14ac:dyDescent="0.35">
      <c r="A383" s="186" t="s">
        <v>6583</v>
      </c>
      <c r="B383" s="186" t="s">
        <v>6584</v>
      </c>
      <c r="C383" s="187">
        <v>1</v>
      </c>
    </row>
    <row r="384" spans="1:3" ht="15.5" x14ac:dyDescent="0.35">
      <c r="A384" s="186" t="s">
        <v>6585</v>
      </c>
      <c r="B384" s="186" t="s">
        <v>6586</v>
      </c>
      <c r="C384" s="187">
        <v>4</v>
      </c>
    </row>
    <row r="385" spans="1:3" ht="15.5" x14ac:dyDescent="0.35">
      <c r="A385" s="186" t="s">
        <v>6587</v>
      </c>
      <c r="B385" s="186" t="s">
        <v>6588</v>
      </c>
      <c r="C385" s="187">
        <v>3</v>
      </c>
    </row>
    <row r="386" spans="1:3" ht="15.5" x14ac:dyDescent="0.35">
      <c r="A386" s="186" t="s">
        <v>6589</v>
      </c>
      <c r="B386" s="186" t="s">
        <v>6590</v>
      </c>
      <c r="C386" s="187">
        <v>5</v>
      </c>
    </row>
    <row r="387" spans="1:3" ht="15.5" x14ac:dyDescent="0.35">
      <c r="A387" s="186" t="s">
        <v>6591</v>
      </c>
      <c r="B387" s="186" t="s">
        <v>6592</v>
      </c>
      <c r="C387" s="187">
        <v>4</v>
      </c>
    </row>
    <row r="388" spans="1:3" ht="15.5" x14ac:dyDescent="0.35">
      <c r="A388" s="186" t="s">
        <v>6593</v>
      </c>
      <c r="B388" s="186" t="s">
        <v>6594</v>
      </c>
      <c r="C388" s="187">
        <v>4</v>
      </c>
    </row>
    <row r="389" spans="1:3" ht="15.5" x14ac:dyDescent="0.35">
      <c r="A389" s="186" t="s">
        <v>6595</v>
      </c>
      <c r="B389" s="186" t="s">
        <v>6596</v>
      </c>
      <c r="C389" s="187">
        <v>5</v>
      </c>
    </row>
    <row r="390" spans="1:3" ht="15.5" x14ac:dyDescent="0.35">
      <c r="A390" s="186" t="s">
        <v>6597</v>
      </c>
      <c r="B390" s="186" t="s">
        <v>6598</v>
      </c>
      <c r="C390" s="187">
        <v>1</v>
      </c>
    </row>
    <row r="391" spans="1:3" ht="15.5" x14ac:dyDescent="0.35">
      <c r="A391" s="186" t="s">
        <v>6599</v>
      </c>
      <c r="B391" s="186" t="s">
        <v>6600</v>
      </c>
      <c r="C391" s="187">
        <v>1</v>
      </c>
    </row>
    <row r="392" spans="1:3" ht="15.5" x14ac:dyDescent="0.35">
      <c r="A392" s="186" t="s">
        <v>6601</v>
      </c>
      <c r="B392" s="186" t="s">
        <v>5898</v>
      </c>
      <c r="C392" s="187">
        <v>2</v>
      </c>
    </row>
    <row r="393" spans="1:3" ht="15.5" x14ac:dyDescent="0.35">
      <c r="A393" s="186" t="s">
        <v>6602</v>
      </c>
      <c r="B393" s="186" t="s">
        <v>6603</v>
      </c>
      <c r="C393" s="187">
        <v>1</v>
      </c>
    </row>
    <row r="394" spans="1:3" ht="15.5" x14ac:dyDescent="0.35">
      <c r="A394" s="186" t="s">
        <v>6604</v>
      </c>
      <c r="B394" s="186" t="s">
        <v>6605</v>
      </c>
      <c r="C394" s="187">
        <v>1</v>
      </c>
    </row>
    <row r="395" spans="1:3" ht="15.5" x14ac:dyDescent="0.35">
      <c r="A395" s="186" t="s">
        <v>6606</v>
      </c>
      <c r="B395" s="186" t="s">
        <v>6607</v>
      </c>
      <c r="C395" s="187">
        <v>1</v>
      </c>
    </row>
    <row r="396" spans="1:3" ht="15.5" x14ac:dyDescent="0.35">
      <c r="A396" s="186" t="s">
        <v>6608</v>
      </c>
      <c r="B396" s="186" t="s">
        <v>6609</v>
      </c>
      <c r="C396" s="187">
        <v>1</v>
      </c>
    </row>
    <row r="397" spans="1:3" ht="15.5" x14ac:dyDescent="0.35">
      <c r="A397" s="186" t="s">
        <v>6610</v>
      </c>
      <c r="B397" s="186" t="s">
        <v>6611</v>
      </c>
      <c r="C397" s="187">
        <v>1</v>
      </c>
    </row>
    <row r="398" spans="1:3" ht="15.5" x14ac:dyDescent="0.35">
      <c r="A398" s="186" t="s">
        <v>6612</v>
      </c>
      <c r="B398" s="186" t="s">
        <v>6613</v>
      </c>
      <c r="C398" s="187">
        <v>1</v>
      </c>
    </row>
    <row r="399" spans="1:3" ht="15.5" x14ac:dyDescent="0.35">
      <c r="A399" s="186" t="s">
        <v>6614</v>
      </c>
      <c r="B399" s="186" t="s">
        <v>6615</v>
      </c>
      <c r="C399" s="187">
        <v>1</v>
      </c>
    </row>
    <row r="400" spans="1:3" ht="15.5" x14ac:dyDescent="0.35">
      <c r="A400" s="186" t="s">
        <v>6616</v>
      </c>
      <c r="B400" s="186" t="s">
        <v>6617</v>
      </c>
      <c r="C400" s="187">
        <v>1</v>
      </c>
    </row>
    <row r="401" spans="1:3" ht="15.5" x14ac:dyDescent="0.35">
      <c r="A401" s="186" t="s">
        <v>6618</v>
      </c>
      <c r="B401" s="186" t="s">
        <v>6619</v>
      </c>
      <c r="C401" s="187">
        <v>1</v>
      </c>
    </row>
    <row r="402" spans="1:3" ht="15.5" x14ac:dyDescent="0.35">
      <c r="A402" s="186" t="s">
        <v>6620</v>
      </c>
      <c r="B402" s="186" t="s">
        <v>6621</v>
      </c>
      <c r="C402" s="187">
        <v>1</v>
      </c>
    </row>
    <row r="403" spans="1:3" ht="15.5" x14ac:dyDescent="0.35">
      <c r="A403" s="186" t="s">
        <v>6622</v>
      </c>
      <c r="B403" s="186" t="s">
        <v>6623</v>
      </c>
      <c r="C403" s="187">
        <v>1</v>
      </c>
    </row>
    <row r="404" spans="1:3" ht="15.5" x14ac:dyDescent="0.35">
      <c r="A404" s="186" t="s">
        <v>6624</v>
      </c>
      <c r="B404" s="186" t="s">
        <v>6625</v>
      </c>
      <c r="C404" s="187">
        <v>1</v>
      </c>
    </row>
    <row r="405" spans="1:3" ht="15.5" x14ac:dyDescent="0.35">
      <c r="A405" s="186" t="s">
        <v>6626</v>
      </c>
      <c r="B405" s="186" t="s">
        <v>6627</v>
      </c>
      <c r="C405" s="187">
        <v>1</v>
      </c>
    </row>
    <row r="406" spans="1:3" ht="15.5" x14ac:dyDescent="0.35">
      <c r="A406" s="186" t="s">
        <v>6628</v>
      </c>
      <c r="B406" s="186" t="s">
        <v>6629</v>
      </c>
      <c r="C406" s="187">
        <v>1</v>
      </c>
    </row>
    <row r="407" spans="1:3" ht="15.5" x14ac:dyDescent="0.35">
      <c r="A407" s="186" t="s">
        <v>6630</v>
      </c>
      <c r="B407" s="186" t="s">
        <v>6631</v>
      </c>
      <c r="C407" s="187">
        <v>1</v>
      </c>
    </row>
    <row r="408" spans="1:3" ht="15.5" x14ac:dyDescent="0.35">
      <c r="A408" s="186" t="s">
        <v>6632</v>
      </c>
      <c r="B408" s="186" t="s">
        <v>6633</v>
      </c>
      <c r="C408" s="187">
        <v>1</v>
      </c>
    </row>
    <row r="409" spans="1:3" ht="15.5" x14ac:dyDescent="0.35">
      <c r="A409" s="186" t="s">
        <v>6634</v>
      </c>
      <c r="B409" s="186" t="s">
        <v>6635</v>
      </c>
      <c r="C409" s="187">
        <v>1</v>
      </c>
    </row>
    <row r="410" spans="1:3" ht="15.5" x14ac:dyDescent="0.35">
      <c r="A410" s="186" t="s">
        <v>6636</v>
      </c>
      <c r="B410" s="186" t="s">
        <v>6637</v>
      </c>
      <c r="C410" s="187">
        <v>1</v>
      </c>
    </row>
    <row r="411" spans="1:3" ht="15.5" x14ac:dyDescent="0.35">
      <c r="A411" s="186" t="s">
        <v>6638</v>
      </c>
      <c r="B411" s="186" t="s">
        <v>6639</v>
      </c>
      <c r="C411" s="187">
        <v>1</v>
      </c>
    </row>
    <row r="412" spans="1:3" ht="15.5" x14ac:dyDescent="0.35">
      <c r="A412" s="186" t="s">
        <v>6640</v>
      </c>
      <c r="B412" s="186" t="s">
        <v>6641</v>
      </c>
      <c r="C412" s="187">
        <v>1</v>
      </c>
    </row>
    <row r="413" spans="1:3" ht="15.5" x14ac:dyDescent="0.35">
      <c r="A413" s="186" t="s">
        <v>6642</v>
      </c>
      <c r="B413" s="186" t="s">
        <v>6643</v>
      </c>
      <c r="C413" s="187">
        <v>1</v>
      </c>
    </row>
    <row r="414" spans="1:3" ht="15.5" x14ac:dyDescent="0.35">
      <c r="A414" s="186" t="s">
        <v>6644</v>
      </c>
      <c r="B414" s="186" t="s">
        <v>6645</v>
      </c>
      <c r="C414" s="187">
        <v>1</v>
      </c>
    </row>
    <row r="415" spans="1:3" ht="15.5" x14ac:dyDescent="0.35">
      <c r="A415" s="186" t="s">
        <v>6646</v>
      </c>
      <c r="B415" s="186" t="s">
        <v>6647</v>
      </c>
      <c r="C415" s="187">
        <v>1</v>
      </c>
    </row>
    <row r="416" spans="1:3" ht="15.5" x14ac:dyDescent="0.35">
      <c r="A416" s="186" t="s">
        <v>6648</v>
      </c>
      <c r="B416" s="186" t="s">
        <v>6649</v>
      </c>
      <c r="C416" s="187">
        <v>1</v>
      </c>
    </row>
    <row r="417" spans="1:3" ht="15.5" x14ac:dyDescent="0.35">
      <c r="A417" s="186" t="s">
        <v>6650</v>
      </c>
      <c r="B417" s="186" t="s">
        <v>6651</v>
      </c>
      <c r="C417" s="187">
        <v>1</v>
      </c>
    </row>
    <row r="418" spans="1:3" ht="15.5" x14ac:dyDescent="0.35">
      <c r="A418" s="186" t="s">
        <v>6652</v>
      </c>
      <c r="B418" s="186" t="s">
        <v>6653</v>
      </c>
      <c r="C418" s="187">
        <v>1</v>
      </c>
    </row>
    <row r="419" spans="1:3" ht="15.5" x14ac:dyDescent="0.35">
      <c r="A419" s="186" t="s">
        <v>6654</v>
      </c>
      <c r="B419" s="186" t="s">
        <v>6655</v>
      </c>
      <c r="C419" s="187">
        <v>1</v>
      </c>
    </row>
    <row r="420" spans="1:3" ht="15.5" x14ac:dyDescent="0.35">
      <c r="A420" s="186" t="s">
        <v>6656</v>
      </c>
      <c r="B420" s="186" t="s">
        <v>6657</v>
      </c>
      <c r="C420" s="187">
        <v>1</v>
      </c>
    </row>
    <row r="421" spans="1:3" ht="15.5" x14ac:dyDescent="0.35">
      <c r="A421" s="186" t="s">
        <v>6658</v>
      </c>
      <c r="B421" s="186" t="s">
        <v>6659</v>
      </c>
      <c r="C421" s="187">
        <v>1</v>
      </c>
    </row>
    <row r="422" spans="1:3" ht="15.5" x14ac:dyDescent="0.35">
      <c r="A422" s="186" t="s">
        <v>6660</v>
      </c>
      <c r="B422" s="186" t="s">
        <v>6661</v>
      </c>
      <c r="C422" s="187">
        <v>1</v>
      </c>
    </row>
    <row r="423" spans="1:3" ht="15.5" x14ac:dyDescent="0.35">
      <c r="A423" s="186" t="s">
        <v>6662</v>
      </c>
      <c r="B423" s="186" t="s">
        <v>6663</v>
      </c>
      <c r="C423" s="187">
        <v>1</v>
      </c>
    </row>
    <row r="424" spans="1:3" ht="15.5" x14ac:dyDescent="0.35">
      <c r="A424" s="186" t="s">
        <v>6664</v>
      </c>
      <c r="B424" s="186" t="s">
        <v>6665</v>
      </c>
      <c r="C424" s="187">
        <v>1</v>
      </c>
    </row>
    <row r="425" spans="1:3" ht="15.5" x14ac:dyDescent="0.35">
      <c r="A425" s="186" t="s">
        <v>6666</v>
      </c>
      <c r="B425" s="186" t="s">
        <v>6667</v>
      </c>
      <c r="C425" s="187">
        <v>1</v>
      </c>
    </row>
    <row r="426" spans="1:3" ht="15.5" x14ac:dyDescent="0.35">
      <c r="A426" s="186" t="s">
        <v>6668</v>
      </c>
      <c r="B426" s="186" t="s">
        <v>6669</v>
      </c>
      <c r="C426" s="187">
        <v>1</v>
      </c>
    </row>
    <row r="427" spans="1:3" ht="15.5" x14ac:dyDescent="0.35">
      <c r="A427" s="186" t="s">
        <v>6670</v>
      </c>
      <c r="B427" s="186" t="s">
        <v>6671</v>
      </c>
      <c r="C427" s="187">
        <v>1</v>
      </c>
    </row>
    <row r="428" spans="1:3" ht="15.5" x14ac:dyDescent="0.35">
      <c r="A428" s="186" t="s">
        <v>6672</v>
      </c>
      <c r="B428" s="186" t="s">
        <v>6673</v>
      </c>
      <c r="C428" s="187">
        <v>1</v>
      </c>
    </row>
    <row r="429" spans="1:3" ht="15.5" x14ac:dyDescent="0.35">
      <c r="A429" s="186" t="s">
        <v>6674</v>
      </c>
      <c r="B429" s="186" t="s">
        <v>6661</v>
      </c>
      <c r="C429" s="187">
        <v>1</v>
      </c>
    </row>
    <row r="430" spans="1:3" ht="15.5" x14ac:dyDescent="0.35">
      <c r="A430" s="186" t="s">
        <v>6675</v>
      </c>
      <c r="B430" s="186" t="s">
        <v>6676</v>
      </c>
      <c r="C430" s="187">
        <v>1</v>
      </c>
    </row>
    <row r="431" spans="1:3" ht="15.5" x14ac:dyDescent="0.35">
      <c r="A431" s="186" t="s">
        <v>6677</v>
      </c>
      <c r="B431" s="186" t="s">
        <v>6678</v>
      </c>
      <c r="C431" s="187">
        <v>1</v>
      </c>
    </row>
    <row r="432" spans="1:3" ht="15.5" x14ac:dyDescent="0.35">
      <c r="A432" s="186" t="s">
        <v>6679</v>
      </c>
      <c r="B432" s="186" t="s">
        <v>6680</v>
      </c>
      <c r="C432" s="187">
        <v>1</v>
      </c>
    </row>
    <row r="433" spans="1:3" ht="15.5" x14ac:dyDescent="0.35">
      <c r="A433" s="186" t="s">
        <v>6681</v>
      </c>
      <c r="B433" s="186" t="s">
        <v>6682</v>
      </c>
      <c r="C433" s="187">
        <v>1</v>
      </c>
    </row>
    <row r="434" spans="1:3" ht="15.5" x14ac:dyDescent="0.35">
      <c r="A434" s="186" t="s">
        <v>6683</v>
      </c>
      <c r="B434" s="186" t="s">
        <v>6684</v>
      </c>
      <c r="C434" s="187">
        <v>1</v>
      </c>
    </row>
    <row r="435" spans="1:3" ht="15.5" x14ac:dyDescent="0.35">
      <c r="A435" s="186" t="s">
        <v>6685</v>
      </c>
      <c r="B435" s="186" t="s">
        <v>6686</v>
      </c>
      <c r="C435" s="187">
        <v>1</v>
      </c>
    </row>
    <row r="436" spans="1:3" ht="15.5" x14ac:dyDescent="0.35">
      <c r="A436" s="186" t="s">
        <v>6687</v>
      </c>
      <c r="B436" s="186" t="s">
        <v>6688</v>
      </c>
      <c r="C436" s="187">
        <v>1</v>
      </c>
    </row>
    <row r="437" spans="1:3" ht="15.5" x14ac:dyDescent="0.35">
      <c r="A437" s="186" t="s">
        <v>6689</v>
      </c>
      <c r="B437" s="186" t="s">
        <v>6690</v>
      </c>
      <c r="C437" s="187">
        <v>1</v>
      </c>
    </row>
    <row r="438" spans="1:3" ht="15.5" x14ac:dyDescent="0.35">
      <c r="A438" s="186" t="s">
        <v>6691</v>
      </c>
      <c r="B438" s="186" t="s">
        <v>6692</v>
      </c>
      <c r="C438" s="187">
        <v>1</v>
      </c>
    </row>
    <row r="439" spans="1:3" ht="15.5" x14ac:dyDescent="0.35">
      <c r="A439" s="186" t="s">
        <v>6693</v>
      </c>
      <c r="B439" s="186" t="s">
        <v>6694</v>
      </c>
      <c r="C439" s="187">
        <v>1</v>
      </c>
    </row>
    <row r="440" spans="1:3" ht="15.5" x14ac:dyDescent="0.35">
      <c r="A440" s="186" t="s">
        <v>6695</v>
      </c>
      <c r="B440" s="186" t="s">
        <v>6696</v>
      </c>
      <c r="C440" s="187">
        <v>1</v>
      </c>
    </row>
    <row r="441" spans="1:3" ht="15.5" x14ac:dyDescent="0.35">
      <c r="A441" s="186" t="s">
        <v>6697</v>
      </c>
      <c r="B441" s="186" t="s">
        <v>6698</v>
      </c>
      <c r="C441" s="187">
        <v>1</v>
      </c>
    </row>
    <row r="442" spans="1:3" ht="15.5" x14ac:dyDescent="0.35">
      <c r="A442" s="186" t="s">
        <v>6699</v>
      </c>
      <c r="B442" s="186" t="s">
        <v>6700</v>
      </c>
      <c r="C442" s="187">
        <v>1</v>
      </c>
    </row>
    <row r="443" spans="1:3" ht="15.5" x14ac:dyDescent="0.35">
      <c r="A443" s="186" t="s">
        <v>6701</v>
      </c>
      <c r="B443" s="186" t="s">
        <v>6702</v>
      </c>
      <c r="C443" s="187">
        <v>1</v>
      </c>
    </row>
    <row r="444" spans="1:3" ht="15.5" x14ac:dyDescent="0.35">
      <c r="A444" s="186" t="s">
        <v>6703</v>
      </c>
      <c r="B444" s="186" t="s">
        <v>6704</v>
      </c>
      <c r="C444" s="187">
        <v>1</v>
      </c>
    </row>
    <row r="445" spans="1:3" ht="15.5" x14ac:dyDescent="0.35">
      <c r="A445" s="186" t="s">
        <v>6705</v>
      </c>
      <c r="B445" s="186" t="s">
        <v>6706</v>
      </c>
      <c r="C445" s="187">
        <v>1</v>
      </c>
    </row>
    <row r="446" spans="1:3" ht="15.5" x14ac:dyDescent="0.35">
      <c r="A446" s="186" t="s">
        <v>6707</v>
      </c>
      <c r="B446" s="186" t="s">
        <v>6708</v>
      </c>
      <c r="C446" s="187">
        <v>1</v>
      </c>
    </row>
    <row r="447" spans="1:3" ht="15.5" x14ac:dyDescent="0.35">
      <c r="A447" s="186" t="s">
        <v>6709</v>
      </c>
      <c r="B447" s="186" t="s">
        <v>6710</v>
      </c>
      <c r="C447" s="187">
        <v>1</v>
      </c>
    </row>
    <row r="448" spans="1:3" ht="15.5" x14ac:dyDescent="0.35">
      <c r="A448" s="186" t="s">
        <v>6711</v>
      </c>
      <c r="B448" s="186" t="s">
        <v>6712</v>
      </c>
      <c r="C448" s="187">
        <v>1</v>
      </c>
    </row>
    <row r="449" spans="1:3" ht="15.5" x14ac:dyDescent="0.35">
      <c r="A449" s="186" t="s">
        <v>6713</v>
      </c>
      <c r="B449" s="186" t="s">
        <v>6714</v>
      </c>
      <c r="C449" s="187">
        <v>1</v>
      </c>
    </row>
    <row r="450" spans="1:3" ht="15.5" x14ac:dyDescent="0.35">
      <c r="A450" s="186" t="s">
        <v>6715</v>
      </c>
      <c r="B450" s="186" t="s">
        <v>6716</v>
      </c>
      <c r="C450" s="187">
        <v>1</v>
      </c>
    </row>
    <row r="451" spans="1:3" ht="15.5" x14ac:dyDescent="0.35">
      <c r="A451" s="186" t="s">
        <v>6717</v>
      </c>
      <c r="B451" s="186" t="s">
        <v>6718</v>
      </c>
      <c r="C451" s="187">
        <v>1</v>
      </c>
    </row>
    <row r="452" spans="1:3" ht="15.5" x14ac:dyDescent="0.35">
      <c r="A452" s="186" t="s">
        <v>6719</v>
      </c>
      <c r="B452" s="186" t="s">
        <v>6720</v>
      </c>
      <c r="C452" s="187">
        <v>1</v>
      </c>
    </row>
    <row r="453" spans="1:3" ht="15.5" x14ac:dyDescent="0.35">
      <c r="A453" s="186" t="s">
        <v>6721</v>
      </c>
      <c r="B453" s="186" t="s">
        <v>6722</v>
      </c>
      <c r="C453" s="187">
        <v>1</v>
      </c>
    </row>
    <row r="454" spans="1:3" ht="15.5" x14ac:dyDescent="0.35">
      <c r="A454" s="186" t="s">
        <v>6723</v>
      </c>
      <c r="B454" s="186" t="s">
        <v>6724</v>
      </c>
      <c r="C454" s="187">
        <v>1</v>
      </c>
    </row>
    <row r="455" spans="1:3" ht="15.5" x14ac:dyDescent="0.35">
      <c r="A455" s="186" t="s">
        <v>6725</v>
      </c>
      <c r="B455" s="186" t="s">
        <v>6726</v>
      </c>
      <c r="C455" s="187">
        <v>1</v>
      </c>
    </row>
    <row r="456" spans="1:3" ht="15.5" x14ac:dyDescent="0.35">
      <c r="A456" s="186" t="s">
        <v>6727</v>
      </c>
      <c r="B456" s="186" t="s">
        <v>6728</v>
      </c>
      <c r="C456" s="187">
        <v>1</v>
      </c>
    </row>
    <row r="457" spans="1:3" ht="15.5" x14ac:dyDescent="0.35">
      <c r="A457" s="186" t="s">
        <v>6729</v>
      </c>
      <c r="B457" s="186" t="s">
        <v>6730</v>
      </c>
      <c r="C457" s="187">
        <v>1</v>
      </c>
    </row>
    <row r="458" spans="1:3" ht="15.5" x14ac:dyDescent="0.35">
      <c r="A458" s="186" t="s">
        <v>6731</v>
      </c>
      <c r="B458" s="186" t="s">
        <v>6732</v>
      </c>
      <c r="C458" s="187">
        <v>1</v>
      </c>
    </row>
    <row r="459" spans="1:3" ht="15.5" x14ac:dyDescent="0.35">
      <c r="A459" s="186" t="s">
        <v>6733</v>
      </c>
      <c r="B459" s="186" t="s">
        <v>6734</v>
      </c>
      <c r="C459" s="187">
        <v>1</v>
      </c>
    </row>
    <row r="460" spans="1:3" ht="12.75" customHeight="1" x14ac:dyDescent="0.35">
      <c r="A460" s="186" t="s">
        <v>6735</v>
      </c>
      <c r="B460" s="186" t="s">
        <v>6736</v>
      </c>
      <c r="C460" s="187">
        <v>1</v>
      </c>
    </row>
    <row r="461" spans="1:3" ht="12.75" customHeight="1" x14ac:dyDescent="0.35">
      <c r="A461" s="186" t="s">
        <v>6737</v>
      </c>
      <c r="B461" s="186" t="s">
        <v>6738</v>
      </c>
      <c r="C461" s="187">
        <v>1</v>
      </c>
    </row>
    <row r="462" spans="1:3" ht="12.75" customHeight="1" x14ac:dyDescent="0.35">
      <c r="A462" s="186" t="s">
        <v>6739</v>
      </c>
      <c r="B462" s="186" t="s">
        <v>6740</v>
      </c>
      <c r="C462" s="187">
        <v>1</v>
      </c>
    </row>
    <row r="463" spans="1:3" ht="12.75" customHeight="1" x14ac:dyDescent="0.35">
      <c r="A463" s="186" t="s">
        <v>6741</v>
      </c>
      <c r="B463" s="186" t="s">
        <v>6742</v>
      </c>
      <c r="C463" s="187">
        <v>1</v>
      </c>
    </row>
    <row r="464" spans="1:3" ht="12.75" customHeight="1" x14ac:dyDescent="0.35">
      <c r="A464" s="186" t="s">
        <v>6743</v>
      </c>
      <c r="B464" s="186" t="s">
        <v>6744</v>
      </c>
      <c r="C464" s="187">
        <v>1</v>
      </c>
    </row>
    <row r="465" spans="1:3" ht="12.75" customHeight="1" x14ac:dyDescent="0.35">
      <c r="A465" s="186" t="s">
        <v>6745</v>
      </c>
      <c r="B465" s="186" t="s">
        <v>6746</v>
      </c>
      <c r="C465" s="187">
        <v>1</v>
      </c>
    </row>
    <row r="466" spans="1:3" ht="12.75" customHeight="1" x14ac:dyDescent="0.35">
      <c r="A466" s="186" t="s">
        <v>6747</v>
      </c>
      <c r="B466" s="186" t="s">
        <v>6748</v>
      </c>
      <c r="C466" s="187">
        <v>1</v>
      </c>
    </row>
    <row r="467" spans="1:3" ht="12.75" customHeight="1" x14ac:dyDescent="0.35">
      <c r="A467" s="186" t="s">
        <v>6749</v>
      </c>
      <c r="B467" s="186" t="s">
        <v>6750</v>
      </c>
      <c r="C467" s="187">
        <v>1</v>
      </c>
    </row>
    <row r="468" spans="1:3" ht="12.75" customHeight="1" x14ac:dyDescent="0.35">
      <c r="A468" s="186" t="s">
        <v>6751</v>
      </c>
      <c r="B468" s="186" t="s">
        <v>6752</v>
      </c>
      <c r="C468" s="187">
        <v>1</v>
      </c>
    </row>
    <row r="469" spans="1:3" ht="12.75" customHeight="1" x14ac:dyDescent="0.35">
      <c r="A469" s="186" t="s">
        <v>6753</v>
      </c>
      <c r="B469" s="186" t="s">
        <v>6754</v>
      </c>
      <c r="C469" s="187">
        <v>1</v>
      </c>
    </row>
    <row r="470" spans="1:3" ht="12.75" customHeight="1" x14ac:dyDescent="0.35">
      <c r="A470" s="186" t="s">
        <v>6755</v>
      </c>
      <c r="B470" s="186" t="s">
        <v>6756</v>
      </c>
      <c r="C470" s="187">
        <v>1</v>
      </c>
    </row>
    <row r="471" spans="1:3" ht="12.75" customHeight="1" x14ac:dyDescent="0.35">
      <c r="A471" s="186" t="s">
        <v>6757</v>
      </c>
      <c r="B471" s="186" t="s">
        <v>6758</v>
      </c>
      <c r="C471" s="187">
        <v>1</v>
      </c>
    </row>
    <row r="472" spans="1:3" ht="12.75" customHeight="1" x14ac:dyDescent="0.35">
      <c r="A472" s="186" t="s">
        <v>6759</v>
      </c>
      <c r="B472" s="186" t="s">
        <v>6760</v>
      </c>
      <c r="C472" s="187">
        <v>1</v>
      </c>
    </row>
    <row r="473" spans="1:3" ht="12.75" customHeight="1" x14ac:dyDescent="0.35">
      <c r="A473" s="186" t="s">
        <v>6761</v>
      </c>
      <c r="B473" s="186" t="s">
        <v>6762</v>
      </c>
      <c r="C473" s="187">
        <v>1</v>
      </c>
    </row>
    <row r="474" spans="1:3" ht="12.75" customHeight="1" x14ac:dyDescent="0.35">
      <c r="A474" s="186" t="s">
        <v>6763</v>
      </c>
      <c r="B474" s="186" t="s">
        <v>6764</v>
      </c>
      <c r="C474" s="187">
        <v>1</v>
      </c>
    </row>
    <row r="475" spans="1:3" ht="12.75" customHeight="1" x14ac:dyDescent="0.35">
      <c r="A475" s="186" t="s">
        <v>6765</v>
      </c>
      <c r="B475" s="186" t="s">
        <v>6766</v>
      </c>
      <c r="C475" s="187">
        <v>5</v>
      </c>
    </row>
    <row r="476" spans="1:3" ht="12.75" customHeight="1" x14ac:dyDescent="0.35">
      <c r="A476" s="186" t="s">
        <v>6767</v>
      </c>
      <c r="B476" s="186" t="s">
        <v>6768</v>
      </c>
      <c r="C476" s="187">
        <v>4</v>
      </c>
    </row>
    <row r="477" spans="1:3" ht="12.75" customHeight="1" x14ac:dyDescent="0.35">
      <c r="A477" s="186" t="s">
        <v>6769</v>
      </c>
      <c r="B477" s="186" t="s">
        <v>6770</v>
      </c>
      <c r="C477" s="187">
        <v>1</v>
      </c>
    </row>
    <row r="478" spans="1:3" ht="12.75" customHeight="1" x14ac:dyDescent="0.35">
      <c r="A478" s="186" t="s">
        <v>6771</v>
      </c>
      <c r="B478" s="186" t="s">
        <v>6772</v>
      </c>
      <c r="C478" s="187">
        <v>1</v>
      </c>
    </row>
    <row r="479" spans="1:3" ht="12.75" customHeight="1" x14ac:dyDescent="0.35">
      <c r="A479" s="186" t="s">
        <v>6773</v>
      </c>
      <c r="B479" s="186" t="s">
        <v>6774</v>
      </c>
      <c r="C479" s="187">
        <v>1</v>
      </c>
    </row>
    <row r="480" spans="1:3" ht="12.75" customHeight="1" x14ac:dyDescent="0.35">
      <c r="A480" s="186" t="s">
        <v>6775</v>
      </c>
      <c r="B480" s="186" t="s">
        <v>6776</v>
      </c>
      <c r="C480" s="187">
        <v>1</v>
      </c>
    </row>
    <row r="481" spans="1:3" ht="12.75" customHeight="1" x14ac:dyDescent="0.35">
      <c r="A481" s="186" t="s">
        <v>6777</v>
      </c>
      <c r="B481" s="186" t="s">
        <v>6778</v>
      </c>
      <c r="C481" s="187">
        <v>1</v>
      </c>
    </row>
    <row r="482" spans="1:3" ht="12.75" customHeight="1" x14ac:dyDescent="0.35">
      <c r="A482" s="186" t="s">
        <v>6779</v>
      </c>
      <c r="B482" s="186" t="s">
        <v>6780</v>
      </c>
      <c r="C482" s="187">
        <v>1</v>
      </c>
    </row>
    <row r="483" spans="1:3" ht="12.75" customHeight="1" x14ac:dyDescent="0.35">
      <c r="A483" s="186" t="s">
        <v>6781</v>
      </c>
      <c r="B483" s="186" t="s">
        <v>6782</v>
      </c>
      <c r="C483" s="187">
        <v>1</v>
      </c>
    </row>
    <row r="484" spans="1:3" ht="12.75" customHeight="1" x14ac:dyDescent="0.35">
      <c r="A484" s="186" t="s">
        <v>6783</v>
      </c>
      <c r="B484" s="186" t="s">
        <v>6784</v>
      </c>
      <c r="C484" s="187">
        <v>1</v>
      </c>
    </row>
    <row r="485" spans="1:3" ht="12.75" customHeight="1" x14ac:dyDescent="0.35">
      <c r="A485" s="186" t="s">
        <v>6785</v>
      </c>
      <c r="B485" s="186" t="s">
        <v>6786</v>
      </c>
      <c r="C485" s="187">
        <v>1</v>
      </c>
    </row>
    <row r="486" spans="1:3" ht="12.75" customHeight="1" x14ac:dyDescent="0.35">
      <c r="A486" s="186" t="s">
        <v>6787</v>
      </c>
      <c r="B486" s="186" t="s">
        <v>6788</v>
      </c>
      <c r="C486" s="187">
        <v>1</v>
      </c>
    </row>
    <row r="487" spans="1:3" ht="12.75" customHeight="1" x14ac:dyDescent="0.35">
      <c r="A487" s="186" t="s">
        <v>6789</v>
      </c>
      <c r="B487" s="186" t="s">
        <v>6790</v>
      </c>
      <c r="C487" s="187">
        <v>1</v>
      </c>
    </row>
    <row r="488" spans="1:3" ht="12.75" customHeight="1" x14ac:dyDescent="0.35">
      <c r="A488" s="186" t="s">
        <v>6791</v>
      </c>
      <c r="B488" s="186" t="s">
        <v>6792</v>
      </c>
      <c r="C488" s="187">
        <v>1</v>
      </c>
    </row>
    <row r="489" spans="1:3" ht="12.75" customHeight="1" x14ac:dyDescent="0.35">
      <c r="A489" s="186" t="s">
        <v>6793</v>
      </c>
      <c r="B489" s="186" t="s">
        <v>6794</v>
      </c>
      <c r="C489" s="187">
        <v>1</v>
      </c>
    </row>
    <row r="490" spans="1:3" ht="12.75" customHeight="1" x14ac:dyDescent="0.35">
      <c r="A490" s="186" t="s">
        <v>6795</v>
      </c>
      <c r="B490" s="186" t="s">
        <v>6796</v>
      </c>
      <c r="C490" s="187">
        <v>8</v>
      </c>
    </row>
    <row r="491" spans="1:3" ht="12.75" customHeight="1" x14ac:dyDescent="0.35">
      <c r="A491" s="186" t="s">
        <v>6797</v>
      </c>
      <c r="B491" s="186" t="s">
        <v>6798</v>
      </c>
      <c r="C491" s="187">
        <v>1</v>
      </c>
    </row>
    <row r="492" spans="1:3" ht="12.75" customHeight="1" x14ac:dyDescent="0.35">
      <c r="A492" s="186" t="s">
        <v>6799</v>
      </c>
      <c r="B492" s="186" t="s">
        <v>6800</v>
      </c>
      <c r="C492" s="187">
        <v>1</v>
      </c>
    </row>
    <row r="493" spans="1:3" ht="12.75" customHeight="1" x14ac:dyDescent="0.35">
      <c r="A493" s="186" t="s">
        <v>6801</v>
      </c>
      <c r="B493" s="186" t="s">
        <v>6802</v>
      </c>
      <c r="C493" s="187">
        <v>1</v>
      </c>
    </row>
    <row r="494" spans="1:3" ht="12.75" customHeight="1" x14ac:dyDescent="0.35">
      <c r="A494" s="186" t="s">
        <v>6803</v>
      </c>
      <c r="B494" s="186" t="s">
        <v>6804</v>
      </c>
      <c r="C494" s="187">
        <v>1</v>
      </c>
    </row>
    <row r="495" spans="1:3" ht="12.75" customHeight="1" x14ac:dyDescent="0.35">
      <c r="A495" s="186" t="s">
        <v>6805</v>
      </c>
      <c r="B495" s="186" t="s">
        <v>6806</v>
      </c>
      <c r="C495" s="187">
        <v>1</v>
      </c>
    </row>
    <row r="496" spans="1:3" ht="12.75" customHeight="1" x14ac:dyDescent="0.35">
      <c r="A496" s="186" t="s">
        <v>6807</v>
      </c>
      <c r="B496" s="186" t="s">
        <v>6808</v>
      </c>
      <c r="C496" s="187">
        <v>1</v>
      </c>
    </row>
    <row r="497" spans="1:3" ht="12.75" customHeight="1" x14ac:dyDescent="0.35">
      <c r="A497" s="186" t="s">
        <v>6809</v>
      </c>
      <c r="B497" s="186" t="s">
        <v>6810</v>
      </c>
      <c r="C497" s="187">
        <v>1</v>
      </c>
    </row>
    <row r="498" spans="1:3" ht="12.75" customHeight="1" x14ac:dyDescent="0.35">
      <c r="A498" s="186" t="s">
        <v>6811</v>
      </c>
      <c r="B498" s="186" t="s">
        <v>6812</v>
      </c>
      <c r="C498" s="187">
        <v>1</v>
      </c>
    </row>
    <row r="499" spans="1:3" ht="12.75" customHeight="1" x14ac:dyDescent="0.35">
      <c r="A499" s="186" t="s">
        <v>6813</v>
      </c>
      <c r="B499" s="186" t="s">
        <v>6814</v>
      </c>
      <c r="C499" s="187">
        <v>1</v>
      </c>
    </row>
    <row r="500" spans="1:3" ht="12.75" customHeight="1" x14ac:dyDescent="0.35">
      <c r="A500" s="186" t="s">
        <v>6815</v>
      </c>
      <c r="B500" s="186" t="s">
        <v>6816</v>
      </c>
      <c r="C500" s="187">
        <v>1</v>
      </c>
    </row>
    <row r="501" spans="1:3" ht="12.75" customHeight="1" x14ac:dyDescent="0.35">
      <c r="A501" s="186" t="s">
        <v>6817</v>
      </c>
      <c r="B501" s="186" t="s">
        <v>6818</v>
      </c>
      <c r="C501" s="187">
        <v>1</v>
      </c>
    </row>
    <row r="502" spans="1:3" ht="12.75" customHeight="1" x14ac:dyDescent="0.35">
      <c r="A502" s="186" t="s">
        <v>6819</v>
      </c>
      <c r="B502" s="186" t="s">
        <v>6820</v>
      </c>
      <c r="C502" s="187">
        <v>1</v>
      </c>
    </row>
    <row r="503" spans="1:3" ht="12.75" customHeight="1" x14ac:dyDescent="0.35">
      <c r="A503" s="186" t="s">
        <v>6821</v>
      </c>
      <c r="B503" s="186" t="s">
        <v>6822</v>
      </c>
      <c r="C503" s="187">
        <v>1</v>
      </c>
    </row>
    <row r="504" spans="1:3" ht="12.75" customHeight="1" x14ac:dyDescent="0.35">
      <c r="A504" s="186" t="s">
        <v>6823</v>
      </c>
      <c r="B504" s="186" t="s">
        <v>6824</v>
      </c>
      <c r="C504" s="187">
        <v>1</v>
      </c>
    </row>
    <row r="505" spans="1:3" ht="12.75" customHeight="1" x14ac:dyDescent="0.35">
      <c r="A505" s="186" t="s">
        <v>6825</v>
      </c>
      <c r="B505" s="186" t="s">
        <v>6826</v>
      </c>
      <c r="C505" s="187">
        <v>1</v>
      </c>
    </row>
    <row r="506" spans="1:3" ht="12.75" customHeight="1" x14ac:dyDescent="0.35">
      <c r="A506" s="186" t="s">
        <v>6827</v>
      </c>
      <c r="B506" s="186" t="s">
        <v>6828</v>
      </c>
      <c r="C506" s="187">
        <v>1</v>
      </c>
    </row>
    <row r="507" spans="1:3" ht="12.75" customHeight="1" x14ac:dyDescent="0.35">
      <c r="A507" s="186" t="s">
        <v>6829</v>
      </c>
      <c r="B507" s="186" t="s">
        <v>6830</v>
      </c>
      <c r="C507" s="187">
        <v>1</v>
      </c>
    </row>
    <row r="508" spans="1:3" ht="12.75" customHeight="1" x14ac:dyDescent="0.35">
      <c r="A508" s="186" t="s">
        <v>6831</v>
      </c>
      <c r="B508" s="186" t="s">
        <v>6832</v>
      </c>
      <c r="C508" s="187">
        <v>1</v>
      </c>
    </row>
    <row r="509" spans="1:3" ht="12.75" customHeight="1" x14ac:dyDescent="0.35">
      <c r="A509" s="186" t="s">
        <v>6833</v>
      </c>
      <c r="B509" s="186" t="s">
        <v>6834</v>
      </c>
      <c r="C509" s="187">
        <v>1</v>
      </c>
    </row>
    <row r="510" spans="1:3" ht="12.75" customHeight="1" x14ac:dyDescent="0.35">
      <c r="A510" s="186" t="s">
        <v>6835</v>
      </c>
      <c r="B510" s="186" t="s">
        <v>6836</v>
      </c>
      <c r="C510" s="187">
        <v>1</v>
      </c>
    </row>
    <row r="511" spans="1:3" ht="12.75" customHeight="1" x14ac:dyDescent="0.35">
      <c r="A511" s="186" t="s">
        <v>6837</v>
      </c>
      <c r="B511" s="186" t="s">
        <v>6838</v>
      </c>
      <c r="C511" s="187">
        <v>1</v>
      </c>
    </row>
    <row r="512" spans="1:3" ht="12.75" customHeight="1" x14ac:dyDescent="0.35">
      <c r="A512" s="186" t="s">
        <v>6839</v>
      </c>
      <c r="B512" s="186" t="s">
        <v>6840</v>
      </c>
      <c r="C512" s="187">
        <v>1</v>
      </c>
    </row>
    <row r="513" spans="1:3" ht="12.75" customHeight="1" x14ac:dyDescent="0.35">
      <c r="A513" s="186" t="s">
        <v>6841</v>
      </c>
      <c r="B513" s="186" t="s">
        <v>6842</v>
      </c>
      <c r="C513" s="187">
        <v>1</v>
      </c>
    </row>
    <row r="514" spans="1:3" ht="12.75" customHeight="1" x14ac:dyDescent="0.35">
      <c r="A514" s="186" t="s">
        <v>6843</v>
      </c>
      <c r="B514" s="186" t="s">
        <v>6844</v>
      </c>
      <c r="C514" s="187">
        <v>1</v>
      </c>
    </row>
    <row r="515" spans="1:3" ht="12.75" customHeight="1" x14ac:dyDescent="0.35">
      <c r="A515" s="186" t="s">
        <v>6845</v>
      </c>
      <c r="B515" s="186" t="s">
        <v>6846</v>
      </c>
      <c r="C515" s="187">
        <v>1</v>
      </c>
    </row>
    <row r="516" spans="1:3" ht="12.75" customHeight="1" x14ac:dyDescent="0.35">
      <c r="A516" s="186" t="s">
        <v>6847</v>
      </c>
      <c r="B516" s="186" t="s">
        <v>6848</v>
      </c>
      <c r="C516" s="187">
        <v>1</v>
      </c>
    </row>
    <row r="517" spans="1:3" ht="12.75" customHeight="1" x14ac:dyDescent="0.35">
      <c r="A517" s="186" t="s">
        <v>6849</v>
      </c>
      <c r="B517" s="186" t="s">
        <v>6850</v>
      </c>
      <c r="C517" s="187">
        <v>1</v>
      </c>
    </row>
    <row r="518" spans="1:3" ht="12.75" customHeight="1" x14ac:dyDescent="0.35">
      <c r="A518" s="186" t="s">
        <v>6851</v>
      </c>
      <c r="B518" s="186" t="s">
        <v>6852</v>
      </c>
      <c r="C518" s="187">
        <v>1</v>
      </c>
    </row>
    <row r="519" spans="1:3" ht="12.75" customHeight="1" x14ac:dyDescent="0.35">
      <c r="A519" s="186" t="s">
        <v>6853</v>
      </c>
      <c r="B519" s="186" t="s">
        <v>6854</v>
      </c>
      <c r="C519" s="187">
        <v>1</v>
      </c>
    </row>
    <row r="520" spans="1:3" ht="12.75" customHeight="1" x14ac:dyDescent="0.35">
      <c r="A520" s="186" t="s">
        <v>6855</v>
      </c>
      <c r="B520" s="186" t="s">
        <v>6856</v>
      </c>
      <c r="C520" s="187">
        <v>1</v>
      </c>
    </row>
    <row r="521" spans="1:3" ht="12.75" customHeight="1" x14ac:dyDescent="0.35">
      <c r="A521" s="186" t="s">
        <v>6857</v>
      </c>
      <c r="B521" s="186" t="s">
        <v>6858</v>
      </c>
      <c r="C521" s="187">
        <v>1</v>
      </c>
    </row>
    <row r="522" spans="1:3" ht="12.75" customHeight="1" x14ac:dyDescent="0.35">
      <c r="A522" s="186" t="s">
        <v>6859</v>
      </c>
      <c r="B522" s="186" t="s">
        <v>6860</v>
      </c>
      <c r="C522" s="187">
        <v>1</v>
      </c>
    </row>
    <row r="523" spans="1:3" ht="12.75" customHeight="1" x14ac:dyDescent="0.35">
      <c r="A523" s="186" t="s">
        <v>6861</v>
      </c>
      <c r="B523" s="186" t="s">
        <v>6862</v>
      </c>
      <c r="C523" s="187">
        <v>1</v>
      </c>
    </row>
    <row r="524" spans="1:3" ht="12.75" customHeight="1" x14ac:dyDescent="0.35">
      <c r="A524" s="186" t="s">
        <v>6863</v>
      </c>
      <c r="B524" s="186" t="s">
        <v>6864</v>
      </c>
      <c r="C524" s="187">
        <v>1</v>
      </c>
    </row>
    <row r="525" spans="1:3" ht="12.75" customHeight="1" x14ac:dyDescent="0.35">
      <c r="A525" s="186" t="s">
        <v>6865</v>
      </c>
      <c r="B525" s="186" t="s">
        <v>6866</v>
      </c>
      <c r="C525" s="187">
        <v>1</v>
      </c>
    </row>
    <row r="526" spans="1:3" ht="12.75" customHeight="1" x14ac:dyDescent="0.35">
      <c r="A526" s="186" t="s">
        <v>6867</v>
      </c>
      <c r="B526" s="186" t="s">
        <v>6868</v>
      </c>
      <c r="C526" s="187">
        <v>1</v>
      </c>
    </row>
    <row r="527" spans="1:3" ht="12.75" customHeight="1" x14ac:dyDescent="0.35">
      <c r="A527" s="186" t="s">
        <v>6869</v>
      </c>
      <c r="B527" s="186" t="s">
        <v>6870</v>
      </c>
      <c r="C527" s="187">
        <v>1</v>
      </c>
    </row>
    <row r="528" spans="1:3" ht="12.75" customHeight="1" x14ac:dyDescent="0.35">
      <c r="A528" s="186" t="s">
        <v>6871</v>
      </c>
      <c r="B528" s="186" t="s">
        <v>6872</v>
      </c>
      <c r="C528" s="187">
        <v>1</v>
      </c>
    </row>
    <row r="529" spans="1:3" ht="12.75" customHeight="1" x14ac:dyDescent="0.35">
      <c r="A529" s="186" t="s">
        <v>6873</v>
      </c>
      <c r="B529" s="186" t="s">
        <v>6874</v>
      </c>
      <c r="C529" s="187">
        <v>1</v>
      </c>
    </row>
    <row r="530" spans="1:3" ht="12.75" customHeight="1" x14ac:dyDescent="0.35">
      <c r="A530" s="186" t="s">
        <v>6875</v>
      </c>
      <c r="B530" s="186" t="s">
        <v>6876</v>
      </c>
      <c r="C530" s="187">
        <v>1</v>
      </c>
    </row>
    <row r="531" spans="1:3" ht="12.75" customHeight="1" x14ac:dyDescent="0.35">
      <c r="A531" s="186" t="s">
        <v>6877</v>
      </c>
      <c r="B531" s="186" t="s">
        <v>6878</v>
      </c>
      <c r="C531" s="187">
        <v>1</v>
      </c>
    </row>
    <row r="532" spans="1:3" ht="12.75" customHeight="1" x14ac:dyDescent="0.35">
      <c r="A532" s="186" t="s">
        <v>6879</v>
      </c>
      <c r="B532" s="186" t="s">
        <v>6880</v>
      </c>
      <c r="C532" s="187">
        <v>1</v>
      </c>
    </row>
    <row r="533" spans="1:3" ht="12.75" customHeight="1" x14ac:dyDescent="0.35">
      <c r="A533" s="186" t="s">
        <v>6881</v>
      </c>
      <c r="B533" s="186" t="s">
        <v>6882</v>
      </c>
      <c r="C533" s="187">
        <v>1</v>
      </c>
    </row>
    <row r="534" spans="1:3" ht="12.75" customHeight="1" x14ac:dyDescent="0.35">
      <c r="A534" s="186" t="s">
        <v>6883</v>
      </c>
      <c r="B534" s="186" t="s">
        <v>6884</v>
      </c>
      <c r="C534" s="187">
        <v>1</v>
      </c>
    </row>
    <row r="535" spans="1:3" ht="12.75" customHeight="1" x14ac:dyDescent="0.35">
      <c r="A535" s="186" t="s">
        <v>6885</v>
      </c>
      <c r="B535" s="186" t="s">
        <v>6886</v>
      </c>
      <c r="C535" s="187">
        <v>1</v>
      </c>
    </row>
    <row r="536" spans="1:3" ht="12.75" customHeight="1" x14ac:dyDescent="0.35">
      <c r="A536" s="186" t="s">
        <v>6887</v>
      </c>
      <c r="B536" s="186" t="s">
        <v>6888</v>
      </c>
      <c r="C536" s="187">
        <v>1</v>
      </c>
    </row>
    <row r="537" spans="1:3" ht="12.75" customHeight="1" x14ac:dyDescent="0.35">
      <c r="A537" s="186" t="s">
        <v>6889</v>
      </c>
      <c r="B537" s="186" t="s">
        <v>6890</v>
      </c>
      <c r="C537" s="187">
        <v>1</v>
      </c>
    </row>
    <row r="538" spans="1:3" ht="12.75" customHeight="1" x14ac:dyDescent="0.35">
      <c r="A538" s="186" t="s">
        <v>6891</v>
      </c>
      <c r="B538" s="186" t="s">
        <v>6892</v>
      </c>
      <c r="C538" s="187">
        <v>1</v>
      </c>
    </row>
    <row r="539" spans="1:3" ht="12.75" customHeight="1" x14ac:dyDescent="0.35">
      <c r="A539" s="186" t="s">
        <v>6893</v>
      </c>
      <c r="B539" s="186" t="s">
        <v>6894</v>
      </c>
      <c r="C539" s="18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3" ma:contentTypeDescription="Create a new document." ma:contentTypeScope="" ma:versionID="6f14ba1862fbc3dc3b53732efd3980dc">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3f9e2b0e38a581ae4191bbc0d91a463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0DCF8D-E115-4718-83F7-ED0FA6B94F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BF8BB7-5A78-45D7-9247-F212B0182413}">
  <ds:schemaRefs>
    <ds:schemaRef ds:uri="http://schemas.microsoft.com/office/2006/metadata/properties"/>
    <ds:schemaRef ds:uri="http://schemas.microsoft.com/office/infopath/2007/PartnerControls"/>
    <ds:schemaRef ds:uri="http://schemas.microsoft.com/sharepoint/v3"/>
    <ds:schemaRef ds:uri="33874043-1092-46f2-b7ed-3863b0441e79"/>
    <ds:schemaRef ds:uri="2c75e67c-ed2d-4c91-baba-8aa4949e551e"/>
  </ds:schemaRefs>
</ds:datastoreItem>
</file>

<file path=customXml/itemProps3.xml><?xml version="1.0" encoding="utf-8"?>
<ds:datastoreItem xmlns:ds="http://schemas.openxmlformats.org/officeDocument/2006/customXml" ds:itemID="{B743AB52-4E46-40D3-B7EC-6C09FA94C4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Dashboard</vt:lpstr>
      <vt:lpstr>Results</vt:lpstr>
      <vt:lpstr>Instructions</vt:lpstr>
      <vt:lpstr>Win 8 Test Cases</vt:lpstr>
      <vt:lpstr>Win 8.1 Test Cases</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Alobaidi Ruda A (Contractor)</cp:lastModifiedBy>
  <cp:revision/>
  <dcterms:created xsi:type="dcterms:W3CDTF">2012-09-21T14:43:24Z</dcterms:created>
  <dcterms:modified xsi:type="dcterms:W3CDTF">2023-01-23T21:25:57Z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