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CA19994E-CC7B-4B19-B00A-3BEC529AA3ED}" xr6:coauthVersionLast="47" xr6:coauthVersionMax="47" xr10:uidLastSave="{00000000-0000-0000-0000-000000000000}"/>
  <bookViews>
    <workbookView xWindow="-28920" yWindow="-2085" windowWidth="29040" windowHeight="15840" tabRatio="743" xr2:uid="{00000000-000D-0000-FFFF-FFFF00000000}"/>
  </bookViews>
  <sheets>
    <sheet name="Dashboard" sheetId="1" r:id="rId1"/>
    <sheet name="Results" sheetId="2" r:id="rId2"/>
    <sheet name="Instructions" sheetId="3" r:id="rId3"/>
    <sheet name="Test Cases" sheetId="4" r:id="rId4"/>
    <sheet name="Appendix" sheetId="5" r:id="rId5"/>
    <sheet name="Change Log" sheetId="6" r:id="rId6"/>
    <sheet name="Issue Code Table" sheetId="7" r:id="rId7"/>
  </sheets>
  <definedNames>
    <definedName name="_xlnm._FilterDatabase" localSheetId="3" hidden="1">'Test Cases'!$A$2:$AG$190</definedName>
    <definedName name="_xlnm.Print_Area" localSheetId="4">Appendix!$A$1:$A$26</definedName>
    <definedName name="_xlnm.Print_Area" localSheetId="5">'Change Log'!$A$1:$D$7</definedName>
    <definedName name="_xlnm.Print_Area" localSheetId="0">Dashboard!$A$1:$C$45</definedName>
    <definedName name="_xlnm.Print_Area" localSheetId="2">Instructions!$A$1:$N$61</definedName>
    <definedName name="_xlnm.Print_Area" localSheetId="1">Results!#REF!</definedName>
    <definedName name="Z_49FE20BB_FBAE_4179_A770_21772DC36366_.wvu.Cols" localSheetId="5" hidden="1">'Change Log'!$S:$S</definedName>
    <definedName name="Z_49FE20BB_FBAE_4179_A770_21772DC36366_.wvu.FilterData" localSheetId="3" hidden="1">'Test Cases'!$A$2:$M$189</definedName>
    <definedName name="Z_49FE20BB_FBAE_4179_A770_21772DC36366_.wvu.PrintArea" localSheetId="4" hidden="1">Appendix!$A$1:$A$26</definedName>
    <definedName name="Z_49FE20BB_FBAE_4179_A770_21772DC36366_.wvu.PrintArea" localSheetId="5" hidden="1">'Change Log'!$A$1:$D$7</definedName>
    <definedName name="Z_49FE20BB_FBAE_4179_A770_21772DC36366_.wvu.PrintArea" localSheetId="0" hidden="1">Dashboard!$A$1:$C$45</definedName>
    <definedName name="Z_49FE20BB_FBAE_4179_A770_21772DC36366_.wvu.PrintArea" localSheetId="2" hidden="1">Instructions!$A$1:$N$61</definedName>
    <definedName name="Z_49FE20BB_FBAE_4179_A770_21772DC36366_.wvu.Rows" localSheetId="0" hidden="1">Dashboard!$47:$49</definedName>
    <definedName name="Z_49FE20BB_FBAE_4179_A770_21772DC36366_.wvu.Rows" localSheetId="1" hidden="1">Results!#REF!</definedName>
    <definedName name="Z_DC6629D9_6399_4F23_8521_98E0AAB6DE93_.wvu.Cols" localSheetId="5" hidden="1">'Change Log'!$S:$S</definedName>
    <definedName name="Z_DC6629D9_6399_4F23_8521_98E0AAB6DE93_.wvu.FilterData" localSheetId="3" hidden="1">'Test Cases'!$A$2:$V$189</definedName>
    <definedName name="Z_DC6629D9_6399_4F23_8521_98E0AAB6DE93_.wvu.PrintArea" localSheetId="4" hidden="1">Appendix!$A$1:$A$26</definedName>
    <definedName name="Z_DC6629D9_6399_4F23_8521_98E0AAB6DE93_.wvu.PrintArea" localSheetId="5" hidden="1">'Change Log'!$A$1:$D$7</definedName>
    <definedName name="Z_DC6629D9_6399_4F23_8521_98E0AAB6DE93_.wvu.PrintArea" localSheetId="0" hidden="1">Dashboard!$A$1:$C$45</definedName>
    <definedName name="Z_DC6629D9_6399_4F23_8521_98E0AAB6DE93_.wvu.PrintArea" localSheetId="2" hidden="1">Instructions!$A$1:$N$61</definedName>
    <definedName name="Z_DC6629D9_6399_4F23_8521_98E0AAB6DE93_.wvu.Rows" localSheetId="0" hidden="1">Dashboard!$47:$49</definedName>
    <definedName name="Z_DC6629D9_6399_4F23_8521_98E0AAB6DE93_.wvu.Rows" localSheetId="1" hidden="1">Results!#REF!</definedName>
    <definedName name="Z_E96EC931_7DB8_9949_B69E_EB800FAB8EDD_.wvu.Cols" localSheetId="5" hidden="1">'Change Log'!$S:$S</definedName>
    <definedName name="Z_E96EC931_7DB8_9949_B69E_EB800FAB8EDD_.wvu.FilterData" localSheetId="3" hidden="1">'Test Cases'!$A$2:$M$189</definedName>
    <definedName name="Z_E96EC931_7DB8_9949_B69E_EB800FAB8EDD_.wvu.PrintArea" localSheetId="4" hidden="1">Appendix!$A$1:$A$26</definedName>
    <definedName name="Z_E96EC931_7DB8_9949_B69E_EB800FAB8EDD_.wvu.PrintArea" localSheetId="5" hidden="1">'Change Log'!$A$1:$D$7</definedName>
    <definedName name="Z_E96EC931_7DB8_9949_B69E_EB800FAB8EDD_.wvu.PrintArea" localSheetId="0" hidden="1">Dashboard!$A$1:$C$45</definedName>
    <definedName name="Z_E96EC931_7DB8_9949_B69E_EB800FAB8EDD_.wvu.PrintArea" localSheetId="2" hidden="1">Instructions!$A$1:$N$61</definedName>
    <definedName name="Z_E96EC931_7DB8_9949_B69E_EB800FAB8EDD_.wvu.Rows" localSheetId="0" hidden="1">Dashboard!$47:$49</definedName>
    <definedName name="Z_E96EC931_7DB8_9949_B69E_EB800FAB8EDD_.wvu.Rows" localSheetId="1" hidden="1">Results!#REF!</definedName>
  </definedNames>
  <calcPr calcId="191028"/>
  <customWorkbookViews>
    <customWorkbookView name="Buffum, Tyler [USA] - Personal View" guid="{49FE20BB-FBAE-4179-A770-21772DC36366}" mergeInterval="0" personalView="1" maximized="1" xWindow="-8" yWindow="-8" windowWidth="1616" windowHeight="876" tabRatio="726" activeSheetId="3" showComments="commIndAndComment"/>
    <customWorkbookView name="Sinay, Corey [USA] - Personal View" guid="{DC6629D9-6399-4F23-8521-98E0AAB6DE93}" mergeInterval="0" personalView="1" maximized="1" xWindow="-9" yWindow="-9" windowWidth="1938" windowHeight="1050" tabRatio="749" activeSheetId="4"/>
    <customWorkbookView name="Sean Jennings - Personal View" guid="{E96EC931-7DB8-9949-B69E-EB800FAB8EDD}" mergeInterval="0" personalView="1" xWindow="21" yWindow="65" windowWidth="1719" windowHeight="945" tabRatio="726"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O12" i="2"/>
  <c r="M12" i="2"/>
  <c r="E12" i="2"/>
  <c r="D12" i="2"/>
  <c r="C12" i="2"/>
  <c r="B12" i="2"/>
  <c r="AA3" i="4" l="1"/>
  <c r="B29" i="2" l="1"/>
  <c r="B27" i="2"/>
  <c r="E20" i="2" l="1"/>
  <c r="A29" i="2"/>
  <c r="E19" i="2"/>
  <c r="E18" i="2"/>
  <c r="E17" i="2"/>
  <c r="E21" i="2"/>
  <c r="D17" i="2"/>
  <c r="I17" i="2" s="1"/>
  <c r="F17" i="2"/>
  <c r="D21" i="2"/>
  <c r="D20" i="2"/>
  <c r="I20" i="2" s="1"/>
  <c r="D19" i="2"/>
  <c r="I19" i="2" s="1"/>
  <c r="D18" i="2"/>
  <c r="I18" i="2" s="1"/>
  <c r="C21" i="2"/>
  <c r="C20" i="2"/>
  <c r="C19" i="2"/>
  <c r="C18" i="2"/>
  <c r="C17" i="2"/>
  <c r="F21" i="2"/>
  <c r="F20" i="2"/>
  <c r="F19" i="2"/>
  <c r="F18" i="2"/>
  <c r="H19" i="2" l="1"/>
  <c r="H20" i="2"/>
  <c r="H17" i="2"/>
  <c r="H18" i="2"/>
  <c r="F22" i="2" l="1"/>
  <c r="F23" i="2"/>
  <c r="F16" i="2"/>
  <c r="E22" i="2"/>
  <c r="E23" i="2"/>
  <c r="E16" i="2"/>
  <c r="I21" i="2"/>
  <c r="D22" i="2"/>
  <c r="I22" i="2" s="1"/>
  <c r="D23" i="2"/>
  <c r="I23" i="2" s="1"/>
  <c r="D16" i="2"/>
  <c r="I16" i="2" s="1"/>
  <c r="C22" i="2"/>
  <c r="C23" i="2"/>
  <c r="C16" i="2"/>
  <c r="H16" i="2" l="1"/>
  <c r="H21" i="2"/>
  <c r="F12" i="2"/>
  <c r="H22" i="2"/>
  <c r="H23" i="2"/>
  <c r="N12" i="2"/>
  <c r="A27" i="2" s="1"/>
  <c r="D24" i="2" l="1"/>
  <c r="G12" i="2" s="1"/>
</calcChain>
</file>

<file path=xl/sharedStrings.xml><?xml version="1.0" encoding="utf-8"?>
<sst xmlns="http://schemas.openxmlformats.org/spreadsheetml/2006/main" count="4921" uniqueCount="3288">
  <si>
    <t>Internal Revenue Service</t>
  </si>
  <si>
    <t>Office of Safeguards</t>
  </si>
  <si>
    <t xml:space="preserve"> ▪ SCSEM Subject: Microsoft Windows Server 2008 SP2</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</si>
  <si>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</si>
  <si>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</si>
  <si>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</si>
  <si>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</si>
  <si>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</si>
  <si>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</si>
  <si>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</si>
  <si>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</si>
  <si>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</si>
  <si>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</si>
  <si>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</si>
  <si>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</si>
  <si>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</si>
  <si>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</si>
  <si>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</si>
  <si>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</si>
  <si>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</si>
  <si>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</si>
  <si>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</si>
  <si>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</si>
  <si>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</si>
  <si>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</si>
  <si>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</si>
  <si>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</si>
  <si>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</si>
  <si>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</si>
  <si>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</si>
  <si>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</si>
  <si>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</si>
  <si>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</si>
  <si>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</si>
  <si>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</si>
  <si>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</si>
  <si>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</si>
  <si>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</si>
  <si>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</si>
  <si>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</si>
  <si>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</si>
  <si>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</si>
  <si>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</si>
  <si>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</si>
  <si>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</si>
  <si>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</si>
  <si>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</si>
  <si>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</si>
  <si>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</si>
  <si>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</si>
  <si>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</si>
  <si>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</si>
  <si>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</si>
  <si>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</si>
  <si>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</si>
  <si>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</si>
  <si>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</si>
  <si>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</si>
  <si>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</si>
  <si>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</si>
  <si>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</si>
  <si>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</si>
  <si>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</si>
  <si>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</si>
  <si>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</si>
  <si>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</si>
  <si>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2008 SP2 for a system that receives, stores, processes or transmits Federal Tax Information (FTI).  The tests in this SCSEM </t>
  </si>
  <si>
    <t>complement tests executed through the Nessus Automated Scanning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</si>
  <si>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</si>
  <si>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</si>
  <si>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</si>
  <si>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</si>
  <si>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</si>
  <si>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</si>
  <si>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</si>
  <si>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</si>
  <si>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</si>
  <si>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</si>
  <si>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</si>
  <si>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</si>
  <si>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</si>
  <si>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</si>
  <si>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</si>
  <si>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</si>
  <si>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</si>
  <si>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</si>
  <si>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</si>
  <si>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</si>
  <si>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</si>
  <si>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</si>
  <si>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</si>
  <si>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</si>
  <si>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</si>
  <si>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</si>
  <si>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</si>
  <si>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</si>
  <si>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</si>
  <si>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</si>
  <si>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</si>
  <si>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</si>
  <si>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</si>
  <si>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</si>
  <si>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</si>
  <si>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</si>
  <si>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</si>
  <si>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</si>
  <si>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</si>
  <si>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</si>
  <si>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</si>
  <si>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</si>
  <si>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</si>
  <si>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</si>
  <si>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</si>
  <si>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</si>
  <si>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</si>
  <si>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</si>
  <si>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</si>
  <si>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</si>
  <si>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</si>
  <si>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</si>
  <si>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</si>
  <si>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</si>
  <si>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</si>
  <si>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</si>
  <si>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</si>
  <si>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</si>
  <si>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</si>
  <si>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</si>
  <si>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</si>
  <si>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</si>
  <si>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</si>
  <si>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</si>
  <si>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</si>
  <si>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</si>
  <si>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</si>
  <si>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</si>
  <si>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</si>
  <si>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</si>
  <si>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</si>
  <si>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</si>
  <si>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</si>
  <si>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</si>
  <si>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Audit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</si>
  <si>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</si>
  <si>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</si>
  <si>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</si>
  <si>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</si>
  <si>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</si>
  <si>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</si>
  <si>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</si>
  <si>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</si>
  <si>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Section #</t>
  </si>
  <si>
    <t>Recommendation #</t>
  </si>
  <si>
    <t>Rationale Statement</t>
  </si>
  <si>
    <t>Remediation Procedure</t>
  </si>
  <si>
    <t>Impact Statement</t>
  </si>
  <si>
    <t>CCE-ID</t>
  </si>
  <si>
    <t>Remediation Statement (Internal Use Only)</t>
  </si>
  <si>
    <t>CAP Request Statement (Internal Use Only)</t>
  </si>
  <si>
    <t>Risk Rating (Do Not Edit)</t>
  </si>
  <si>
    <t>WIN2K8-001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</si>
  <si>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</si>
  <si>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</si>
  <si>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</si>
  <si>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</si>
  <si>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</si>
  <si>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</si>
  <si>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r>
      <t xml:space="preserve">Windows is in current general support or extended support. If in extended support, ensure the agency has purchased extra support.
</t>
    </r>
    <r>
      <rPr>
        <sz val="10"/>
        <color rgb="FFFF0000"/>
        <rFont val="Arial"/>
        <family val="2"/>
      </rPr>
      <t>Note - This product was EOL in January 2020.  Review under extended support only.</t>
    </r>
  </si>
  <si>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</si>
  <si>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</si>
  <si>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</si>
  <si>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</si>
  <si>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</si>
  <si>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Server Operation System to a vendor-supported version. Once deployed, harden the upgraded system in accordance with IRS standards using the corresponding SCSEM for a Windows Server.</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</si>
  <si>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</si>
  <si>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WIN2K8-002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</si>
  <si>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</si>
  <si>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</si>
  <si>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</si>
  <si>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</si>
  <si>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</si>
  <si>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</si>
  <si>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</si>
  <si>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</si>
  <si>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</si>
  <si>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</si>
  <si>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Obtain and install the latest Windows 2008P2 Server security patches for Security-relevant software updates to include, patches, service packs, hot fixes, and antivirus signatures</t>
  </si>
  <si>
    <t>To close this finding, please provide a screenshot of the updated windows version and its patch level with the agency's CAP.</t>
  </si>
  <si>
    <t>WIN2K8-003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</si>
  <si>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</si>
  <si>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</si>
  <si>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</si>
  <si>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</si>
  <si>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</si>
  <si>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</si>
  <si>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</si>
  <si>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</si>
  <si>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</si>
  <si>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</si>
  <si>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</si>
  <si>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</si>
  <si>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</si>
  <si>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WIN2K8-004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</si>
  <si>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</si>
  <si>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</si>
  <si>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</si>
  <si>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</si>
  <si>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</si>
  <si>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</si>
  <si>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</si>
  <si>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</si>
  <si>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</si>
  <si>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</si>
  <si>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</si>
  <si>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WIN2K8-005</t>
  </si>
  <si>
    <t>AC-3</t>
  </si>
  <si>
    <t>Access Enforcement</t>
  </si>
  <si>
    <t>Test (Automated)</t>
  </si>
  <si>
    <t>Set "Microsoft network server: Disconnect clients when logon hours expire" to "Enabled"</t>
  </si>
  <si>
    <t>This policy setting determin+F5:F10es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</si>
  <si>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</si>
  <si>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 xml:space="preserve">The security setting "Microsoft network server: Disconnect clients when logon hours expire" is set to "enabled" </t>
  </si>
  <si>
    <t>The security setting "Microsoft network server: Disconnect clients when logon hours expire" is not enabled.</t>
  </si>
  <si>
    <t>Moderate</t>
  </si>
  <si>
    <t>HIA5</t>
  </si>
  <si>
    <t>System does not properly control authentication process</t>
  </si>
  <si>
    <t>1.1.1.2.1</t>
  </si>
  <si>
    <t>1.1.1.2.1.1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</si>
  <si>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</si>
  <si>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</si>
  <si>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</si>
  <si>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CCE-2029-7</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</si>
  <si>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</si>
  <si>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WIN2K8-006</t>
  </si>
  <si>
    <t>CM-6</t>
  </si>
  <si>
    <t>Configuration Settings</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</si>
  <si>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</si>
  <si>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</si>
  <si>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</si>
  <si>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Guest account status" is "disabled"</t>
  </si>
  <si>
    <t>The security setting "Accounts: Guest account status" is not disabled.</t>
  </si>
  <si>
    <t>HAC59</t>
  </si>
  <si>
    <t>The guest account has improper access to data and/or resources</t>
  </si>
  <si>
    <t>1.1.1.2.1.5</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</si>
  <si>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</si>
  <si>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</si>
  <si>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later versions of Windows.</t>
  </si>
  <si>
    <t>CCE-2342-4</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</si>
  <si>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</si>
  <si>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To close this finding, please provide a screenshot of the setting and/or a comprehensive group policy result report (e.g., gpresult) with the agency's CAP.</t>
  </si>
  <si>
    <t>WIN2K8-007</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</si>
  <si>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</si>
  <si>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</si>
  <si>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</si>
  <si>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"disabled"</t>
  </si>
  <si>
    <t>The security setting "Network access: Let Everyone permissions apply to anonymous users" is not disabled.</t>
  </si>
  <si>
    <t>HAC11</t>
  </si>
  <si>
    <t>User access was not established with concept of least privilege</t>
  </si>
  <si>
    <t>1.1.1.2.1.6</t>
  </si>
  <si>
    <t>An unauthorized user could anonymously list account names and shared resources and use the information to attempt to guess passwords, perform social engineering attacks, or launch denial of service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</si>
  <si>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</si>
  <si>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None. This is the default configuration.</t>
  </si>
  <si>
    <t>CCE-1824-2</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</si>
  <si>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</si>
  <si>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WIN2K8-008</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</si>
  <si>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</si>
  <si>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</si>
  <si>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The security setting "Accounts: Administrator account status" is "disabled"</t>
  </si>
  <si>
    <t>The security setting "Accounts: Administrator account status" is not disabled.</t>
  </si>
  <si>
    <t>HAC27</t>
  </si>
  <si>
    <t>HAC27: Default accounts have not been disabled or renamed</t>
  </si>
  <si>
    <t>1.1.1.2.1.10</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</si>
  <si>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</si>
  <si>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implement the recommended configuration state, set the following Group Policy setting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</si>
  <si>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</si>
  <si>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CCE-2337-4</t>
  </si>
  <si>
    <t>Set "Accounts: Administrator account status" to "Disabled". One method to achieve the recommended configuration via GP: Set the following Group Policy setting to Disabled. 
Computer Configuration&gt;Windows Settings&gt;Security Settings&gt;Local Policies&gt;Security Options&gt;Accounts: Administrator account status</t>
  </si>
  <si>
    <t>WIN2K8-009</t>
  </si>
  <si>
    <t>Set "Domain member: Maximum machine account password age" to "24"</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</si>
  <si>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</si>
  <si>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"24"</t>
  </si>
  <si>
    <t>The security setting "Domain member: Maximum machine account password age" is not set to "24".</t>
  </si>
  <si>
    <t>Updated from "30" to "24" to meet IRS Requirements</t>
  </si>
  <si>
    <t>HPW2</t>
  </si>
  <si>
    <t>Password does not expire timely</t>
  </si>
  <si>
    <t>1.1.1.2.1.11</t>
  </si>
  <si>
    <t>In Active Directory based domains, each computer has an account and password just like every user. By default, the domain-joined computers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</si>
  <si>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implement the recommended configuration state, set the following Group Policy setting to 24. 
Computer Configuration&gt;Windows Settings&gt;Security Settings&gt;Local Policies&gt;Security Options&gt;Domain member: Maximum machine account password age</t>
  </si>
  <si>
    <t>CCE-2278-0</t>
  </si>
  <si>
    <t>Set "Domain member: Maximum machine account password age" to "24". One method to achieve the recommended configuration via GP: Set the following Group Policy setting to 24. 
Computer Configuration&gt;Windows Settings&gt;Security Settings&gt;Local Policies&gt;Security Options&gt;Domain member: Maximum machine account password age</t>
  </si>
  <si>
    <t>WIN2K8-010</t>
  </si>
  <si>
    <t>SC-8</t>
  </si>
  <si>
    <t>Transmission Confidentiality And Integrity</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</si>
  <si>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</si>
  <si>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 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</si>
  <si>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</si>
  <si>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 xml:space="preserve">The security setting "Microsoft network client: Digitally sign communications (always)" is set to "enabled" </t>
  </si>
  <si>
    <t>The security setting "Microsoft network client: Digitally sign communications (always)" is not enabled.</t>
  </si>
  <si>
    <t>1.1.1.2.1.14</t>
  </si>
  <si>
    <t>Session hijacking uses tools that allow attackers who have access to the same network as the client or server to interrupt, end, or steal a session in progress. Attackers can potentially intercept and modify unsigned SMB packets and then forward them so that the server might perform undesirable actions. Alternatively, the attacker could pose as the server or client after legitimate authentication and gain unauthorized access to data. SMB is the resource sharing protocol that is supported by the Windows operating systems.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</si>
  <si>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(always)</t>
  </si>
  <si>
    <t>The Windows 2000 and later implementations of the SMB file and print sharing protocol support mutual authentication, which protect against session hijacking attacks and support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</si>
  <si>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CCE-2356-4</t>
  </si>
  <si>
    <t>Set "Microsoft network client: Digitally sign communications (always)" to "Enabled". One method to achieve the recommended configuration via GP: Set the following Group Policy setting to Enabled. 
Computer Configuration&gt;Windows Settings&gt;Security Settings&gt;Local Policies&gt;Security Options&gt;Microsoft network client: Digitally sign communications (always)</t>
  </si>
  <si>
    <t>WIN2K8-011</t>
  </si>
  <si>
    <t>Set "Interactive logon: Number of previous logons to cache (in case domain controller is not available)" to "0"</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</si>
  <si>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</si>
  <si>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</si>
  <si>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"0"</t>
  </si>
  <si>
    <t>The security setting "Interactive logon: Number of previous logons to cache (in case domain controller is not available)" is not set to "0".</t>
  </si>
  <si>
    <t>HPW10</t>
  </si>
  <si>
    <t>Passwords are allowed to be stored</t>
  </si>
  <si>
    <t>1.1.1.2.1.16</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</si>
  <si>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</si>
  <si>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0.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</si>
  <si>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0 means that the user's logon information will still be in the cache, even if a member of the IT department has recently logged on to their computer to perform system maintenance. This method allows users to log on to their computers when they are not connected to the organization€ s network.</t>
  </si>
  <si>
    <t>CCE-2297-0</t>
  </si>
  <si>
    <t>Set "Interactive logon: Number of previous logons to cache (in case domain controller is not available)" to "0". One method to achieve the recommended configuration via GP: Set the following Group Policy setting to 0. 
Computer Configuration&gt;Windows Settings&gt;Security Settings&gt;Local Policies&gt;Security Options&gt;Interactive logon: Number of previous logons to cache (in case domain controller is not available)</t>
  </si>
  <si>
    <t>WIN2K8-012</t>
  </si>
  <si>
    <t>AC-6</t>
  </si>
  <si>
    <t>Least Privilege</t>
  </si>
  <si>
    <t>Set "System settings: Use Certificate Rules on Windows Executables for Software Restriction Policies" to "Enabled"</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</si>
  <si>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</si>
  <si>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Navigate to the UI Path articulated in the Remediation section and confirm it is set as prescribed. This group policy object is backed by the following registry location:
	HKEY_LOCAL_MACHINESoftwarePoliciesMicrosoftWindowsSaferCodeIdentifiers:AuthenticodeEnabled</t>
  </si>
  <si>
    <t xml:space="preserve">The security setting "System settings: Use Certificate Rules on Windows Executables for Software Restriction Policies" is set to "enabled" </t>
  </si>
  <si>
    <t>The security setting "System settings: Use Certificate Rules on Windows Executables for Software Restriction Policies" is not enabled.</t>
  </si>
  <si>
    <t>HCM45</t>
  </si>
  <si>
    <t>System configuration provides additional attack surface</t>
  </si>
  <si>
    <t>1.1.1.2.1.17</t>
  </si>
  <si>
    <t>Software restriction policies help to protect users and computers because they can prevent the execution of unauthorized code, such as viruses and Trojans horses.</t>
  </si>
  <si>
    <t>To implement the recommended configuration state, set the following Group Policy setting to Enabled. 
Computer Configuration&gt;Windows Settings&gt;Security Settings&gt;Local Policies&gt;Security Options&gt;System settings: Use Certificate Rules on Windows Executables for Software Restriction Policies</t>
  </si>
  <si>
    <t>If you enable certificate rules, software restriction policies check a certificate revocation list (CRL) to ensure that the software€ 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</si>
  <si>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CCE-2421-6</t>
  </si>
  <si>
    <t>Set "System settings: Use Certificate Rules on Windows Executables for Software Restriction Policies" to "Enabled". One method to achieve the recommended configuration via GP: Set the following Group Policy setting to Enabled. 
Computer Configuration&gt;Windows Settings&gt;Security Settings&gt;Local Policies&gt;Security Options&gt;System settings: Use Certificate Rules on Windows Executables for Software Restriction Policies</t>
  </si>
  <si>
    <t>WIN2K8-013</t>
  </si>
  <si>
    <t>Set "Network access: Named Pipes that can be accessed anonymously" to "browser"</t>
  </si>
  <si>
    <t>This policy setting determines which communication sessions, or pipes, will have attributes and permissions that allow anonymous access.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</si>
  <si>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HKEY_LOCAL_MACHINESystemCurrentControlSetServicesLanManServerParameters:NullSessionPipes</t>
  </si>
  <si>
    <t xml:space="preserve">The security setting "Network access: Named Pipes that can be accessed anonymously" is set to "Browser" </t>
  </si>
  <si>
    <t>The security setting "Network access: Named Pipes that can be accessed anonymously" is not set to "Browser".</t>
  </si>
  <si>
    <t>1.1.1.2.1.19</t>
  </si>
  <si>
    <t>You can restrict access over named pipes such as COMNAP and LOCATOR to help prevent unauthorized access to the network. The list of some of the default named pipes and their purpose is provided in the following list: Browser - Named pipe for the Computer Browser service. COMNAP - SNABase named pipe. Systems Network Architecture (SNA) is a collection of network protocols that were originally developed for IBM mainframe computers. COMNODE - SNA Server named pipe. EPMAPPER - End Point Mapper named pipe. LOCATOR - Remote Procedure Call Locator service named pipe. Lsarpc - Named pipe for the Local Security Authority Remote Procedure Call service. Netlogon - Named pipe for then NetLogon service. Samr - Named pipe for the Security Accounts Manager service. SPOOLSS - Named pipe for the Print Spooler service. SQLQUERY - Default named pipe for SQL Server. Srvsvc - Named pipe for the Server service. TrkSvr - Distributed Link Tracking Server named pipe. TrkWks - Distributed Link Tracking Client named pipe. Wkssvc - Named pipe for the Workstation service.</t>
  </si>
  <si>
    <t>To implement the recommended configuration state, set the following Group Policy setting to browser. 
Computer Configuration&gt;Windows Settings&gt;Security Settings&gt;Local Policies&gt;Security Options&gt;Network access: Named Pipes that can be accessed anonymously</t>
  </si>
  <si>
    <t>This configuration will disable null session access over named pipes, and applications that rely on this feature or on unauthenticated access to named pipes will no longer function. For example, with Microsoft Commercial Internet System 1.0, the Internet Mail Service runs under the Inetinfo process. Inetinfo starts in the context of the System account. When Internet Mail Service needs to query the Microsoft SQL Server database, it uses the System account, which uses null credentials to access a SQL pipe on the computer that runs SQL Server. To avoid this problem, refer to the Microsoft Knowledge Base article How to access network files from IIS applications, which is located at http://support.microsoft.com/default.aspx?scid=207671.</t>
  </si>
  <si>
    <t>CCE-2089-1</t>
  </si>
  <si>
    <t>Set "Network access: Named Pipes that can be accessed anonymously" to "browser". One method to achieve the recommended configuration via GP: Set the following Group Policy setting to browser. 
Computer Configuration&gt;Windows Settings&gt;Security Settings&gt;Local Policies&gt;Security Options&gt;Network access: Named Pipes that can be accessed anonymously</t>
  </si>
  <si>
    <t>WIN2K8-014</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</si>
  <si>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</si>
  <si>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</si>
  <si>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</si>
  <si>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"disabled"</t>
  </si>
  <si>
    <t>The security setting "User Account Control: Only elevate executables that are signed and validated" is not disabled.</t>
  </si>
  <si>
    <t>1.1.1.2.1.20</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</si>
  <si>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</si>
  <si>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</si>
  <si>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public key infrastructure (PKI)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</si>
  <si>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CCE-2509-8</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</si>
  <si>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</si>
  <si>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WIN2K8-015</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</si>
  <si>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</si>
  <si>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</si>
  <si>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</si>
  <si>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</si>
  <si>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</si>
  <si>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1.1.1.2.1.21</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</si>
  <si>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</si>
  <si>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</si>
  <si>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</si>
  <si>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CCE-1962-0</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</si>
  <si>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</si>
  <si>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WIN2K8-016</t>
  </si>
  <si>
    <t>Set "Devices: Allowed to format and eject removable media" to "Administrators"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</si>
  <si>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</si>
  <si>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</si>
  <si>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t>
  </si>
  <si>
    <t>The security setting "Devices: Allowed to format and eject removable media" is not set to "Administrators".</t>
  </si>
  <si>
    <t>HAC61</t>
  </si>
  <si>
    <t>User rights and permissions are not adequately configured</t>
  </si>
  <si>
    <t>1.1.1.2.1.23</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</si>
  <si>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</si>
  <si>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Administrators.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</si>
  <si>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</si>
  <si>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CCE-2377-0</t>
  </si>
  <si>
    <t>Set "Devices: Allowed to format and eject removable media" to "Administrators". One method to achieve the recommended configuration via GP: Set the following Group Policy setting to Administrators. 
Computer Configuration&gt;Windows Settings&gt;Security Settings&gt;Local Policies&gt;Security Options&gt;Devices: Allowed to format and eject removable media</t>
  </si>
  <si>
    <t>WIN2K8-017</t>
  </si>
  <si>
    <t>AC-1</t>
  </si>
  <si>
    <t>Access Control Policy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</si>
  <si>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</si>
  <si>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</si>
  <si>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</si>
  <si>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</si>
  <si>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</si>
  <si>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1.1.1.2.1.24</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</si>
  <si>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</si>
  <si>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</si>
  <si>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</si>
  <si>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CCE-2183-2</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</si>
  <si>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</si>
  <si>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WIN2K8-018</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</si>
  <si>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</si>
  <si>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</si>
  <si>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</si>
  <si>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 xml:space="preserve">The security setting "User Account Control: Virtualize file and registry write failures to per-user locations" is set to "enabled" </t>
  </si>
  <si>
    <t>The security setting "User Account Control: Virtualize file and registry write failures to per-user locations" is not enabled.</t>
  </si>
  <si>
    <t>HAU10</t>
  </si>
  <si>
    <t>Audit logs are not properly protected</t>
  </si>
  <si>
    <t>1.1.1.2.1.25</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</si>
  <si>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</si>
  <si>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</si>
  <si>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CCE-2266-5</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</si>
  <si>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</si>
  <si>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WIN2K8-019</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</si>
  <si>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</si>
  <si>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</si>
  <si>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Navigate to the UI Path articulated in the Remediation section and confirm it is set as prescribed. This group policy object is backed by the following registry location:
	HKEY_LOCAL_MACHINESoftwareMicrosoftWindowsCurrentVersionPoliciesSystem:ShutdownWithoutLogon</t>
  </si>
  <si>
    <t>The security setting "Shutdown: Allow system to be shut down without having to log on" is "disabled"</t>
  </si>
  <si>
    <t>The security setting "Shutdown: Allow system to be shut down without having to log on" is not disabled.</t>
  </si>
  <si>
    <t>HCM48</t>
  </si>
  <si>
    <t>Low-risk operating system settings are not configured securely</t>
  </si>
  <si>
    <t>1.1.1.2.1.26</t>
  </si>
  <si>
    <t>Users who can access the console locally could shut down the computer. Attackers could also walk to the local console and restart the server, which would cause a temporary denial of service (DoS) condition. Attackers could also shut down the server and leave all of its applications and services unavailable.</t>
  </si>
  <si>
    <t>To implement the recommended configuration state, set the following Group Policy setting to Disabled. 
Computer Configuration&gt;Windows Settings&gt;Security Settings&gt;Local Policies&gt;Security Options&gt;Shutdown: Allow system to be shut down without having to log on</t>
  </si>
  <si>
    <t>Operators will have to log on to servers to shut them down or restart them.</t>
  </si>
  <si>
    <t>CCE-2403-4</t>
  </si>
  <si>
    <t>Set "Shutdown: Allow system to be shut down without having to log on" to "Disabled". One method to achieve the recommended configuration via GP: Set the following Group Policy setting to Disabled. 
Computer Configuration&gt;Windows Settings&gt;Security Settings&gt;Local Policies&gt;Security Options&gt;Shutdown: Allow system to be shut down without having to log on</t>
  </si>
  <si>
    <t>WIN2K8-020</t>
  </si>
  <si>
    <t>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</si>
  <si>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</si>
  <si>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</si>
  <si>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 xml:space="preserve">The security setting "Network access: Shares that can be accessed anonymously" is set to "Null" </t>
  </si>
  <si>
    <t>The security setting "Network access: Shares that can be accessed anonymously" is not properly configured.</t>
  </si>
  <si>
    <t>Updated Remediation.  Added "Defined but containing no entries (Blank)"</t>
  </si>
  <si>
    <t>1.1.1.2.1.27</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</si>
  <si>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</si>
  <si>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Null (Blank - Defined but containing no entries).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</si>
  <si>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</si>
  <si>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CCE-2507-2</t>
  </si>
  <si>
    <t>Set "Network access: Shares that can be accessed anonymously" to "". One method to achieve the recommended configuration via GP: Set the following Group Policy setting to Null (Blank - Defined but containing no entries). 
Computer Configuration&gt;Windows Settings&gt;Security Settings&gt;Local Policies&gt;Security Options&gt;Network access: Shares that can be accessed anonymously</t>
  </si>
  <si>
    <t>WIN2K8-021</t>
  </si>
  <si>
    <t>IA-5</t>
  </si>
  <si>
    <t>Authenticator Management</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</si>
  <si>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</si>
  <si>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</si>
  <si>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</si>
  <si>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"disabled"</t>
  </si>
  <si>
    <t>The security setting "Domain member: Disable machine account password changes" is not disabled.</t>
  </si>
  <si>
    <t>1.1.1.2.1.28</t>
  </si>
  <si>
    <t>The default configuration computers that belong to a domain is that they are automatically required to change the passwords for their accounts every 30 days. If you disable this policy setting, computers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</si>
  <si>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</si>
  <si>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CCE-2256-6</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</si>
  <si>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</si>
  <si>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WIN2K8-022</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</si>
  <si>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</si>
  <si>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</si>
  <si>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</si>
  <si>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</si>
  <si>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</si>
  <si>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 xml:space="preserve">The security setting "Audit: Force audit policy subcategory settings (Windows Vista or later) to override audit policy category settings" is set to "enabled" </t>
  </si>
  <si>
    <t>The security setting "Audit: Force audit policy subcategory settings (Windows Vista or later) to override audit policy category settings" is not enabled.</t>
  </si>
  <si>
    <t>HAU17</t>
  </si>
  <si>
    <t>Audit logs do not capture sufficient auditable events</t>
  </si>
  <si>
    <t>1.1.1.2.1.29</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</si>
  <si>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</si>
  <si>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</si>
  <si>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and later versions are not exposed in the interface of Group Policy tools for Windows Vista and Windows Server 2008. Administrators can deploy a custom audit policy that applies detailed security auditing settings to Windows Vista-based client computers in a Windows Server 2008 domain,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</si>
  <si>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CCE-2276-4</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</si>
  <si>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</si>
  <si>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WIN2K8-023</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</si>
  <si>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</si>
  <si>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</si>
  <si>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</si>
  <si>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 xml:space="preserve">The security setting "Network access: Do not allow anonymous enumeration of SAM accounts and shares" is set to "enabled" </t>
  </si>
  <si>
    <t>The security setting "Network access: Do not allow anonymous enumeration of SAM accounts and shares" is not enabled.</t>
  </si>
  <si>
    <t>1.1.1.2.1.30</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</si>
  <si>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</si>
  <si>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</si>
  <si>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</si>
  <si>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CCE-2340-8</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</si>
  <si>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</si>
  <si>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WIN2K8-024</t>
  </si>
  <si>
    <t>AC-12</t>
  </si>
  <si>
    <t>Session Termination</t>
  </si>
  <si>
    <t>Set "Microsoft network server: Amount of idle time required before suspending session" to "30"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</si>
  <si>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</si>
  <si>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</si>
  <si>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"30"</t>
  </si>
  <si>
    <t>The security setting "Microsoft network server: Amount of idle time required before suspending session" is not set to "30".</t>
  </si>
  <si>
    <t>Changed session termination from 15 to 30 min to comply with 1075 pub requirement.</t>
  </si>
  <si>
    <t>HRM5</t>
  </si>
  <si>
    <t>User sessions do not terminate after the Publication 1075 period of inactivity</t>
  </si>
  <si>
    <t>1.1.1.2.1.31</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</si>
  <si>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</si>
  <si>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30.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</si>
  <si>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</si>
  <si>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CCE-2236-8</t>
  </si>
  <si>
    <t>Set "Microsoft network server: Amount of idle time required before suspending session" to "30". One method to achieve the recommended configuration via GP: Set the following Group Policy setting to 30. 
Computer Configuration&gt;Windows Settings&gt;Security Settings&gt;Local Policies&gt;Security Options&gt;Microsoft network server: Amount of idle time required before suspending session</t>
  </si>
  <si>
    <t>WIN2K8-025</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</si>
  <si>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</si>
  <si>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</si>
  <si>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</si>
  <si>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"disabled"</t>
  </si>
  <si>
    <t>The security setting "Microsoft network client: Send unencrypted password to third-party SMB servers" is not disabled.</t>
  </si>
  <si>
    <t>HPW11</t>
  </si>
  <si>
    <t>Password transmission does not use strong cryptography</t>
  </si>
  <si>
    <t>1.1.1.2.1.32</t>
  </si>
  <si>
    <t>If you enable this policy setting, the computer can transmit passwords in plaintext across the network to other computers that offer SMB services. These other computers may not use any of the SMB security mechanisms that are included with recent versions Windows.</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</si>
  <si>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</si>
  <si>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</si>
  <si>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CCE-2272-3</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</si>
  <si>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</si>
  <si>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WIN2K8-026</t>
  </si>
  <si>
    <t>Set "MSS: (TcpMaxDataRetransmissions) How many times unacknowledged data is retransmitted (3 recommended, 5 is default)" to "3"</t>
  </si>
  <si>
    <t>The registry value entry TCPMaxDataRetransmissions was added to the template file in the HKEY_LOCAL_MACHINESystemCurrentControlSetServicesTcpip Parameters registry key. The entry appears as MSS: (TcpMaxDataRetransmissions)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</si>
  <si>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Navigate to the UI Path articulated in the Remediation section and confirm it is set as prescribed. This group policy object is backed by the following registry location:
	HKEY_LOCAL_MACHINESystemCurrentControlSetServicesTcpipParameters:TcpMaxDataRetransmissions</t>
  </si>
  <si>
    <t>The security setting "MSS: (TcpMaxDataRetransmissions) How many times unacknowledged data is retransmitted (3 recommended, 5 is default)" is set to "3"</t>
  </si>
  <si>
    <t>The security setting "MSS: (TcpMaxDataRetransmissions) How many times unacknowledged data is retransmitted (3 recommended, 5 is default)" is not set to "3".</t>
  </si>
  <si>
    <t>HCM45: System configuration provides additional attack surface</t>
  </si>
  <si>
    <t>1.1.1.2.1.33</t>
  </si>
  <si>
    <t>A malicious user could exhaust a target computers resources if it never sent any acknowledgment messages for data that was transmitted by the target computer.</t>
  </si>
  <si>
    <t>To implement the recommended configuration state, set the following Group Policy setting to 3. 
Computer Configuration&gt;Windows Settings&gt;Security Settings&gt;Local Policies&gt;Security Options&gt;MSS: (TcpMaxDataRetransmissions) How many times unacknowledged data is retransmitted (3 recommended, 5 is default)</t>
  </si>
  <si>
    <t>TCP starts a retransmission timer when each outbound segment is passed to the IP. If no acknowledgment is received for the data in a given segment before the timer expires, then the segment is retransmitted up to three times.</t>
  </si>
  <si>
    <t>CCE-2424-0</t>
  </si>
  <si>
    <t>Set "MSS: (TcpMaxDataRetransmissions) How many times unacknowledged data is retransmitted (3 recommended, 5 is default)" to "3". One method to achieve the recommended configuration via GP: Set the following Group Policy setting to 3. 
Computer Configuration&gt;Windows Settings&gt;Security Settings&gt;Local Policies&gt;Security Options&gt;MSS: (TcpMaxDataRetransmissions) How many times unacknowledged data is retransmitted (3 recommended, 5 is default)</t>
  </si>
  <si>
    <t>WIN2K8-027</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</si>
  <si>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</si>
  <si>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</si>
  <si>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</si>
  <si>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"disabled"</t>
  </si>
  <si>
    <t>The security setting "Recovery console: Allow automatic administrative logon" is not disabled.</t>
  </si>
  <si>
    <t>1.1.1.2.1.34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</si>
  <si>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</si>
  <si>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</si>
  <si>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</si>
  <si>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CCE-2309-3</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</si>
  <si>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</si>
  <si>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WIN2K8-028</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</si>
  <si>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</si>
  <si>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</si>
  <si>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</si>
  <si>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"disabled"</t>
  </si>
  <si>
    <t>The security setting "User Account Control: Allow UIAccess applications to prompt for elevation without using the secure desktop" is not disabled.</t>
  </si>
  <si>
    <t>1.1.1.2.1.37</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</si>
  <si>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</si>
  <si>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</si>
  <si>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User Account Control (UAC) elevation prompt for administrators.</t>
  </si>
  <si>
    <t>CCE-2434-9</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</si>
  <si>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</si>
  <si>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WIN2K8-029</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</si>
  <si>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</si>
  <si>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</si>
  <si>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</si>
  <si>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</si>
  <si>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</si>
  <si>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1.1.1.2.1.39</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</si>
  <si>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</si>
  <si>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Require NTLMv2 session security, Require 128-bit encryption.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</si>
  <si>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</si>
  <si>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CCE-1767-3</t>
  </si>
  <si>
    <t>Set "Network security: Minimum session security for NTLM SSP based (including secure RPC) clients" to "Require NTLMv2 session security, Require 128-bit encryption". One method to achieve the recommended configuration via GP: Set the following Group Policy setting to Require NTLMv2 session security, Require 128-bit encryption. 
Computer Configuration&gt;Windows Settings&gt;Security Settings&gt;Local Policies&gt;Security Options&gt;Network security: Minimum session security for NTLM SSP based (including secure RPC) clients</t>
  </si>
  <si>
    <t>WIN2K8-030</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</si>
  <si>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</si>
  <si>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</si>
  <si>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</si>
  <si>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"disabled"</t>
  </si>
  <si>
    <t>The security setting "MSS: (AutoAdminLogon) Enable Automatic Logon (not recommended)" is not disabled.</t>
  </si>
  <si>
    <t>1.1.1.2.1.40</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</si>
  <si>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</si>
  <si>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</si>
  <si>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</si>
  <si>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CCE-2307-7</t>
  </si>
  <si>
    <t>Set "MSS: (AutoAdminLogon) Enable Automatic Logon (not recommended)" to "Disabled". One method to achieve the recommended configuration via GP: Set the following Group Policy setting to Disabled. 
Computer Configuration&gt;Windows Settings&gt;Security Settings&gt;Local Policies&gt;Security Options&gt;MSS: (AutoAdminLogon) Enable Automatic Logon (not recommended)</t>
  </si>
  <si>
    <t>WIN2K8-031</t>
  </si>
  <si>
    <t>Set "MSS: (TcpMaxDataRetransmissions IPv6) How many times unacknowledged data is retransmitted (3 recommended, 5 is default)" to "3"</t>
  </si>
  <si>
    <t>The registry value entry TCPMaxDataRetransmissions for IPv6 was added to the template file in the HKEY_LOCAL_MACHINESystemCurrentControlSetServicesTcpip6 Parameters registry key. The entry appears as MSS: (TcpMaxDataRetransmissions) IPv6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</si>
  <si>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Navigate to the UI Path articulated in the Remediation section and confirm it is set as prescribed. This group policy object is backed by the following registry location:
	HKEY_LOCAL_MACHINESystemCurrentControlSetServicesTcpip6Parameters:TcpMaxDataRetransmissions</t>
  </si>
  <si>
    <t>The security setting "MSS: (TcpMaxDataRetransmissions IPv6) How many times unacknowledged data is retransmitted (3 recommended, 5 is default)" is set to "3"</t>
  </si>
  <si>
    <t>The security setting "MSS: TcpMaxDataRetransmissions IPv6" is not set to "3".</t>
  </si>
  <si>
    <t>1.1.1.2.1.41</t>
  </si>
  <si>
    <t>To implement the recommended configuration state, set the following Group Policy setting to 3. 
Computer Configuration&gt;Windows Settings&gt;Security Settings&gt;Local Policies&gt;Security Options&gt;MSS: (TcpMaxDataRetransmissions IPv6) How many times unacknowledged data is retransmitted (3 recommended, 5 is default)</t>
  </si>
  <si>
    <t>CCE-5263-9</t>
  </si>
  <si>
    <t>Set "MSS: (TcpMaxDataRetransmissions IPv6) How many times unacknowledged data is retransmitted (3 recommended, 5 is default)" to "3". One method to achieve the recommended configuration via GP: Set the following Group Policy setting to 3. 
Computer Configuration&gt;Windows Settings&gt;Security Settings&gt;Local Policies&gt;Security Options&gt;MSS: (TcpMaxDataRetransmissions IPv6) How many times unacknowledged data is retransmitted (3 recommended, 5 is default)</t>
  </si>
  <si>
    <t>WIN2K8-032</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</si>
  <si>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</si>
  <si>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</si>
  <si>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</si>
  <si>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</si>
  <si>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</si>
  <si>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 Password transmission does not use strong cryptography</t>
  </si>
  <si>
    <t>1.1.1.2.1.43</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</si>
  <si>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 and sensitive information such as passwords are encrypted 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</si>
  <si>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</si>
  <si>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</si>
  <si>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CCE-2362-2</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</si>
  <si>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</si>
  <si>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WIN2K8-033</t>
  </si>
  <si>
    <t>Set "Network access: Remotely accessible registry paths" to "System&gt;CurrentControlSet&gt;Control&gt;ProductOptionsSystem&gt;CurrentControlSet&gt;Control&gt;Server ApplicationsSoftware&gt;Microsoft&gt;Windows NT&gt;CurrentVersion"</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</si>
  <si>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</si>
  <si>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</si>
  <si>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The security setting "Network access: Remotely accessible registry paths" is set to the following list:
System&gt;CurrentControlSet&gt;Control&gt;ProductOptions
System&gt;CurrentControlSet&gt;Control&gt;Server Applications
Software&gt;Microsoft&gt;Windows NT&gt;CurrentVersion</t>
  </si>
  <si>
    <t xml:space="preserve">The security setting "Network access: Remotely accessible registry paths and sub-paths" is not properly configured.
</t>
  </si>
  <si>
    <t>1.1.1.2.1.44</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</si>
  <si>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</si>
  <si>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implement the recommended configuration state, set the Group Policy setting to the following list:
System&gt;CurrentControlSet&gt;Control&gt;ProductOptions
System&gt;CurrentControlSet&gt;Control&gt;Server Applications
Software&gt;Microsoft&gt;Windows NT&gt;CurrentVersion.
Computer Configuration&gt;Windows Settings&gt;Security Settings&gt;Local Policies&gt;Security Options&gt;Network access: Remotely accessible registry 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</si>
  <si>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</si>
  <si>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CCE-1521-4</t>
  </si>
  <si>
    <t>Set "Network access: Remotely accessible registry paths" to "System&gt;CurrentControlSet&gt;Control&gt;ProductOptionsSystem&gt;CurrentControlSet&gt;Control&gt;Server ApplicationsSoftware&gt;Microsoft&gt;Windows NT&gt;CurrentVersion". One method to achieve the recommended configuration via GP: Set the Group Policy setting to the following list:
System&gt;CurrentControlSet&gt;Control&gt;ProductOptions
System&gt;CurrentControlSet&gt;Control&gt;Server Applications
Software&gt;Microsoft&gt;Windows NT&gt;CurrentVersion.
Computer Configuration&gt;Windows Settings&gt;Security Settings&gt;Local Policies&gt;Security Options&gt;Network access: Remotely accessible registry paths</t>
  </si>
  <si>
    <t>WIN2K8-034</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</si>
  <si>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</si>
  <si>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</si>
  <si>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</si>
  <si>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 xml:space="preserve">The security setting "Devices: Prevent users from installing printer drivers" is set to "enabled" </t>
  </si>
  <si>
    <t>The security setting "Devices: Prevent users from installing printer drivers" is not enabled.</t>
  </si>
  <si>
    <t>HAC11: User access was not established with concept of least privilege</t>
  </si>
  <si>
    <t>1.1.1.2.1.45</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</si>
  <si>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</si>
  <si>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</si>
  <si>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</si>
  <si>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CCE-2152-7</t>
  </si>
  <si>
    <t>Set "Devices: Prevent users from installing printer drivers" to "Enabled". One method to achieve the recommended configuration via GP: Set the following Group Policy setting to Enabled. 
Computer Configuration&gt;Windows Settings&gt;Security Settings&gt;Local Policies&gt;Security Options&gt;Devices: Prevent users from installing printer drivers</t>
  </si>
  <si>
    <t>WIN2K8-035</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</si>
  <si>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</si>
  <si>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</si>
  <si>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</si>
  <si>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 xml:space="preserve">The security setting "User Account Control: Only elevate UIAccess applications that are installed in secure locations" is set to "enabled" </t>
  </si>
  <si>
    <t>The security setting "User Account Control: Only elevate UIAccess applications that are installed in secure locations" is not enabled.</t>
  </si>
  <si>
    <t>1.1.1.2.1.46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</si>
  <si>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</si>
  <si>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</si>
  <si>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</si>
  <si>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CCE-2473-7</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</si>
  <si>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UIAccess applications that are installed in secure locations</t>
  </si>
  <si>
    <t>WIN2K8-036</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</si>
  <si>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</si>
  <si>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</si>
  <si>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</si>
  <si>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 xml:space="preserve">The security setting "User Account Control: Detect application installations and prompt for elevation" is set to "enabled" </t>
  </si>
  <si>
    <t>The security setting "User Account Control: Detect application installations and prompt for elevation" is not enabled.</t>
  </si>
  <si>
    <t>HSA4</t>
  </si>
  <si>
    <t>HSA4: Software installation rights are not limited to the technical staff</t>
  </si>
  <si>
    <t>1.1.1.2.1.47</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</si>
  <si>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</si>
  <si>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</si>
  <si>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</si>
  <si>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CCE-2487-7</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</si>
  <si>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</si>
  <si>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WIN2K8-037</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</si>
  <si>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</si>
  <si>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</si>
  <si>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</si>
  <si>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"disabled"</t>
  </si>
  <si>
    <t>The security setting "Shutdown: Clear virtual memory pagefile" is not disabled.</t>
  </si>
  <si>
    <t>HSI33</t>
  </si>
  <si>
    <t>HSI33: Memory protection mechanisms are not sufficient</t>
  </si>
  <si>
    <t>1.1.1.2.1.48</t>
  </si>
  <si>
    <t>Important information that is kept in real memory may be written periodically to the page file to help Windows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</si>
  <si>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</si>
  <si>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</si>
  <si>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CCE-2416-6</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</si>
  <si>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</si>
  <si>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WIN2K8-038</t>
  </si>
  <si>
    <t>Set "Microsoft network client: Digitally sign communications (if server agrees)" to "Enabled"</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</si>
  <si>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</si>
  <si>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</si>
  <si>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 xml:space="preserve">The security setting "Microsoft network client: Digitally sign communications (if server agrees)" is set to "enabled" </t>
  </si>
  <si>
    <t>The security setting "Microsoft network client: Digitally sign communications (if server agrees)" is not enabled.</t>
  </si>
  <si>
    <t>1.1.1.2.1.49</t>
  </si>
  <si>
    <t>Session hijacking uses tools that allow attackers who have access to the same network as the client or server to interrupt, end, or steal a session in progress. Attackers can potentially intercept and modify unsigned SMB packets and then them so that the server might perform undesirable actions. Alternatively, the attacker could pose as the server or client after legitimate authentication and gain unauthorized access to data. SMB is the resource sharing protocol that is supported by many Windows operating systems.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</si>
  <si>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</si>
  <si>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CCE-2378-8</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</si>
  <si>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</si>
  <si>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WIN2K8-039</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</si>
  <si>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</si>
  <si>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</si>
  <si>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</si>
  <si>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</si>
  <si>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</si>
  <si>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1.1.1.2.1.50</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</si>
  <si>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</si>
  <si>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</si>
  <si>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CCE-2357-2</t>
  </si>
  <si>
    <t>Set "Network access: Remotely accessible registry paths and sub-paths". One method to achieve the recommended configuration via GP: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</si>
  <si>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WIN2K8-040</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</si>
  <si>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</si>
  <si>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</si>
  <si>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</si>
  <si>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</si>
  <si>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IPv6) IP source routing protection level is not set to "Highest protection, source routing is completely disabled".</t>
  </si>
  <si>
    <t>1.1.1.2.1.52</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</si>
  <si>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</si>
  <si>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</si>
  <si>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If you configure this value to 2, all incoming source routed packets will be dropped.</t>
  </si>
  <si>
    <t>CCE-5229-0</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</si>
  <si>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</si>
  <si>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WIN2K8-041</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</si>
  <si>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</si>
  <si>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</si>
  <si>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</si>
  <si>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 xml:space="preserve">The security setting "Microsoft network server: Digitally sign communications (if client agrees)" is set to "enabled" </t>
  </si>
  <si>
    <t>The security setting "Microsoft network server: Digitally sign communications (if client agrees)" is not enabled.</t>
  </si>
  <si>
    <t>1.1.1.2.1.53</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</si>
  <si>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</si>
  <si>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CCE-2263-2</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</si>
  <si>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</si>
  <si>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WIN2K8-042</t>
  </si>
  <si>
    <t>Set "System cryptography: Use FIPS compliant algorithms for encryption, hashing, and signing" to "Disabled"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</si>
  <si>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</si>
  <si>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Navigate to the UI Path articulated in the Remediation section and confirm it is set as prescribed. This group policy object is backed by the following registry location:
	HKEY_LOCAL_MACHINESystemCurrentControlSetControlLsaFIPSAlgorithmPolicy:Enabled</t>
  </si>
  <si>
    <t>The security setting "System cryptography: Use FIPS compliant algorithms for encryption, hashing, and signing" is "disabled"</t>
  </si>
  <si>
    <t>The security setting "System cryptography: Use FIPS compliant algorithms for encryption, hashing, and signing" is not disabled.</t>
  </si>
  <si>
    <t>1.1.1.2.1.54</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</si>
  <si>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</si>
  <si>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implement the recommended configuration state, set the following Group Policy setting to Disabled.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</si>
  <si>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</si>
  <si>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CCE-2261-6</t>
  </si>
  <si>
    <t>Set "System cryptography: Use FIPS compliant algorithms for encryption, hashing, and signing" to "Disabled". One method to achieve the recommended configuration via GP: Set the following Group Policy setting to Disabled. 
Computer Configuration&gt;Windows Settings&gt;Security Settings&gt;Local Policies&gt;Security Options&gt;System cryptography: Use FIPS compliant algorithms for encryption, hashing, and signing</t>
  </si>
  <si>
    <t>WIN2K8-043</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</si>
  <si>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</si>
  <si>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</si>
  <si>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</si>
  <si>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"disabled"</t>
  </si>
  <si>
    <t>The security setting "Interactive logon: Do not require CTRL+ALT+DEL" is not disabled.</t>
  </si>
  <si>
    <t>HIA5: System does not properly control authentication process</t>
  </si>
  <si>
    <t>1.1.1.2.1.55</t>
  </si>
  <si>
    <t>Microsoft developed this feature to make it easier for users with certain types of physical impairments to log on to computers that run Windows. If users are not required to press CTRL+ALT+DEL, they are susceptible to attacks that 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</si>
  <si>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</si>
  <si>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</si>
  <si>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CCE-2331-7</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</si>
  <si>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</si>
  <si>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WIN2K8-044</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</si>
  <si>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</si>
  <si>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</si>
  <si>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</si>
  <si>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</si>
  <si>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</si>
  <si>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1.1.1.2.1.58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</si>
  <si>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</si>
  <si>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</si>
  <si>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</si>
  <si>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CCE-2327-5</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</si>
  <si>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</si>
  <si>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WIN2K8-045</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</si>
  <si>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</si>
  <si>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</si>
  <si>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</si>
  <si>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</si>
  <si>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</si>
  <si>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</si>
  <si>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</si>
  <si>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1.1.1.2.1.59</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</si>
  <si>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</si>
  <si>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</si>
  <si>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CCE-2406-7</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</si>
  <si>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</si>
  <si>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WIN2K8-046</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</si>
  <si>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</si>
  <si>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</si>
  <si>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"disabled"</t>
  </si>
  <si>
    <t>The security setting "Network access: Allow anonymous SID/Name translation" is not disabled.</t>
  </si>
  <si>
    <t>1.1.1.2.1.60</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</si>
  <si>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</si>
  <si>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Disabled. 
Computer Configuration&gt;Windows Settings&gt;Security Settings&gt;Local Policies&gt;Security Options&gt;Network access: Allow anonymous SID/Name translation</t>
  </si>
  <si>
    <t>Disabled is the default configuration for this policy setting on member computers; therefore it will have no impact on them. If you disable this policy setting on domain controllers, legacy computers may be unable to communicate with other computers in the domain.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</si>
  <si>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CCE-2318-4</t>
  </si>
  <si>
    <t>Set "Network access: Allow anonymous SID/Name translation" to "Disabled". One method to achieve the recommended configuration via GP: Set the following Group Policy setting to Disabled. 
Computer Configuration&gt;Windows Settings&gt;Security Settings&gt;Local Policies&gt;Security Options&gt;Network access: Allow anonymous SID/Name translation</t>
  </si>
  <si>
    <t>WIN2K8-047</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</si>
  <si>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</si>
  <si>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</si>
  <si>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</si>
  <si>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 xml:space="preserve">The security setting "Domain member: Digitally encrypt secure channel data (when possible)" is set to "enabled" </t>
  </si>
  <si>
    <t>The security setting "Domain member: Digitally encrypt secure channel data (when possible)" is not enabled.</t>
  </si>
  <si>
    <t>1.1.1.2.1.61</t>
  </si>
  <si>
    <t>When a computer running Windows NT, Windows 2000, or later versions of Windows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</si>
  <si>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</si>
  <si>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</si>
  <si>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CCE-1868-9</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</si>
  <si>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</si>
  <si>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WIN2K8-048</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</si>
  <si>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</si>
  <si>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</si>
  <si>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</si>
  <si>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 xml:space="preserve">The security setting "User Account Control: Switch to the secure desktop when prompting for elevation" is set to "enabled" </t>
  </si>
  <si>
    <t>The security setting "User Account Control: Switch to the secure desktop when prompting for elevation" is not enabled.</t>
  </si>
  <si>
    <t>1.1.1.2.1.62</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</si>
  <si>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</si>
  <si>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</si>
  <si>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CCE-2500-7</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</si>
  <si>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</si>
  <si>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WIN2K8-049</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</si>
  <si>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</si>
  <si>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</si>
  <si>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</si>
  <si>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 xml:space="preserve">The security setting "Network access: Restrict anonymous access to Named Pipes and Shares" is set to "enabled" </t>
  </si>
  <si>
    <t>The security setting "Network access: Restrict anonymous access to Named Pipes and Shares" is not enabled.</t>
  </si>
  <si>
    <t>1.1.1.2.1.63</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</si>
  <si>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</si>
  <si>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</si>
  <si>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setting. Previous to the release of Windows Server 2003 with Service Pack 1 (SP1) some named pipes were allowed anonymous access by default, but with the increased hardening in Windows Server 2003 with SP1 more pipes must be explicitly added if needed.</t>
  </si>
  <si>
    <t>CCE-2361-4</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</si>
  <si>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</si>
  <si>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WIN2K8-050</t>
  </si>
  <si>
    <t>Set "Interactive logon: Prompt user to change password before expiration" to "14"</t>
  </si>
  <si>
    <t>This policy setting determines how far in advance users are warned that their password will expire. It is recommended that you configure this policy setting to 14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</si>
  <si>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</si>
  <si>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</si>
  <si>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</si>
  <si>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Limited</t>
  </si>
  <si>
    <t>HPW7</t>
  </si>
  <si>
    <t>HPW7: Password change notification is not sufficient</t>
  </si>
  <si>
    <t>1.1.1.2.1.64</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</si>
  <si>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 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</si>
  <si>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</si>
  <si>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</si>
  <si>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CCE-2324-2</t>
  </si>
  <si>
    <t>Set "Interactive logon: Prompt user to change password before expiration" to "14". One method to achieve the recommended configuration via GP: Set the following Group Policy setting to 14. 
Computer Configuration&gt;Windows Settings&gt;Security Settings&gt;Local Policies&gt;Security Options&gt;Interactive logon: Prompt user to change password before expiration</t>
  </si>
  <si>
    <t>WIN2K8-051</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</si>
  <si>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</si>
  <si>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</si>
  <si>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</si>
  <si>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 xml:space="preserve">The security setting "Accounts: Limit local account use of blank passwords to console logon only" is set to "enabled" </t>
  </si>
  <si>
    <t>The security setting "Accounts: Limit local account use of blank passwords to console logon only" is not enabled.</t>
  </si>
  <si>
    <t>1.1.1.2.1.65</t>
  </si>
  <si>
    <t>Blank passwords are a serious threat to computer security and should be forbidden through both organizational policy and suitable technical measures. In fact, the default settings for Windows Server 2003 Active Directory(R) directory service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</si>
  <si>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</si>
  <si>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CCE-2364-8</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</si>
  <si>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</si>
  <si>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WIN2K8-052</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</si>
  <si>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</si>
  <si>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</si>
  <si>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</si>
  <si>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 xml:space="preserve">The security setting "User Account Control: Admin Approval Mode for the Built-in Administrator account" is set to "enabled" </t>
  </si>
  <si>
    <t>The security setting "User Account Control: Admin Approval Mode for the Built-in Administrator account" is not enabled.</t>
  </si>
  <si>
    <t>1.1.1.2.1.66</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</si>
  <si>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</si>
  <si>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</si>
  <si>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 This setting should never be used on Server Core because there will be no way to launch applications with elevated privileges, UAC features such as the Run as Administrator command and elevation prompts do not work on Server Core.</t>
  </si>
  <si>
    <t>CCE-2302-8</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</si>
  <si>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</si>
  <si>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WIN2K8-053</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</si>
  <si>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</si>
  <si>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</si>
  <si>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</si>
  <si>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 xml:space="preserve">The security setting "System objects: Require case insensitivity for non-Windows subsystems" is set to "enabled" </t>
  </si>
  <si>
    <t>The security setting "System objects: Require case insensitivity for non-Windows subsystems" is not enabled.</t>
  </si>
  <si>
    <t>1.1.1.2.1.67</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</si>
  <si>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</si>
  <si>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</si>
  <si>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</si>
  <si>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CCE-2429-9</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</si>
  <si>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</si>
  <si>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WIN2K8-054</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</si>
  <si>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</si>
  <si>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</si>
  <si>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</si>
  <si>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"disabled"</t>
  </si>
  <si>
    <t>The security setting "Audit: Shut down system immediately if unable to log security audits" is not disabled.</t>
  </si>
  <si>
    <t>HAU25</t>
  </si>
  <si>
    <t>HAU25: Audit processing failures are not properly reported and responded to</t>
  </si>
  <si>
    <t>1.1.1.2.1.68</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</si>
  <si>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</si>
  <si>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</si>
  <si>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</si>
  <si>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CCE-2315-0</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</si>
  <si>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</si>
  <si>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WIN2K8-055</t>
  </si>
  <si>
    <t>AC-2</t>
  </si>
  <si>
    <t>Account Management</t>
  </si>
  <si>
    <t>Set "User Account Control: Behavior of the elevation prompt for administrators in Admin Approval Mode" to "Prompt for credentials"</t>
  </si>
  <si>
    <t>This setting determines the behavior of Windows Vista when a logged on administrator attempts to complete a task that requires raised privileges. There are three values for this setting: . No prompt. Using this value elevates the privileges automatically and silently. . Prompt for consent. Using this value causes UAC to ask for consent before elevating the privileges but does not require credentials. . Prompt for credentials. Using this value causes UAC to require an administrator to type valid administrator credentials when prompted before elevating the privileges.</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</si>
  <si>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</si>
  <si>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credentials"</t>
  </si>
  <si>
    <t>The security setting "User Account Control: Behavior of the elevation prompt for administrators in Admin Approval Mode" is not properly configured.</t>
  </si>
  <si>
    <t>1.1.1.2.1.69</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</si>
  <si>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</si>
  <si>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1. 
Computer Configuration&gt;Windows Settings&gt;Security Settings&gt;Local Policies&gt;Security Options&gt;User Account Control: Behavior of the elevation prompt for administrators in Admin Approval Mode</t>
  </si>
  <si>
    <t>This is the default behavior. Administrators should be made aware that they will be prompted for consent.</t>
  </si>
  <si>
    <t>CCE-2474-5</t>
  </si>
  <si>
    <t>Set "User Account Control: Behavior of the elevation prompt for administrators in Admin Approval Mode" to "Prompt for credentials". One method to achieve the recommended configuration via GP: Set the following Group Policy setting to 1. 
Computer Configuration&gt;Windows Settings&gt;Security Settings&gt;Local Policies&gt;Security Options&gt;User Account Control: Behavior of the elevation prompt for administrators in Admin Approval Mode</t>
  </si>
  <si>
    <t>WIN2K8-056</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</si>
  <si>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</si>
  <si>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</si>
  <si>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</si>
  <si>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 xml:space="preserve">The security setting "Microsoft network server: Digitally sign communications (always)" is set to "enabled" </t>
  </si>
  <si>
    <t>The security setting "Microsoft network server: Digitally sign communications (always)" is not enabled.</t>
  </si>
  <si>
    <t>1.1.1.2.1.70</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</si>
  <si>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systems.SMB signatures authenticate both users and the servers that host the data. If either side fails the authentication process, data transmission will not take place.</t>
  </si>
  <si>
    <t>To implement the recommended configuration state, set the following Group Policy setting to 1. 
Computer Configuration&gt;Windows Settings&gt;Security Settings&gt;Local Policies&gt;Security Options&gt;Microsoft network server: Digitally sign communications (always)</t>
  </si>
  <si>
    <t>CCE-2381-2</t>
  </si>
  <si>
    <t>Set "Microsoft network server: Digitally sign communications (always)" to "Enabled". One method to achieve the recommended configuration via GP: Set the following Group Policy setting to 1. 
Computer Configuration&gt;Windows Settings&gt;Security Settings&gt;Local Policies&gt;Security Options&gt;Microsoft network server: Digitally sign communications (always)</t>
  </si>
  <si>
    <t>WIN2K8-057</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</si>
  <si>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</si>
  <si>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</si>
  <si>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</si>
  <si>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</si>
  <si>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</si>
  <si>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The Windows policy setting "Interactive logon: Message title for users attempting to log on" should contain a warning banner that is compliant with IRS requirements.   The Warning Banner must contain the following 4 elements:</t>
  </si>
  <si>
    <t>The interactive logon warning banner does not meet IRS Publication 1075 Exhibit 8 standards.</t>
  </si>
  <si>
    <t>Added IRS Warning Banner</t>
  </si>
  <si>
    <t>HAC14
HAC38</t>
  </si>
  <si>
    <t>HAC14: Warning banner is insufficient
HAC38: Warning banner does not exist</t>
  </si>
  <si>
    <t>1.1.1.2.1.71</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</si>
  <si>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</si>
  <si>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Section 9.2 for guidance and Exhibit 13 for examples.
Computer Configuration&gt;Windows Settings&gt;Security Settings&gt;Local Policies&gt;Security Options&gt;Interactive logon: Message text for users attempting to log on</t>
  </si>
  <si>
    <t>Users will see a message in a dialog box before they can log on to the server console. Note that Windows XP and later versions of Windows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</si>
  <si>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CCE-2225-1</t>
  </si>
  <si>
    <t>Configure "Interactive logon: Message text for users attempting to log on". One method to achieve the recommended configuration via GP: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Section 9.2 for guidance and Exhibit 13 for examples.
Computer Configuration&gt;Windows Settings&gt;Security Settings&gt;Local Policies&gt;Security Options&gt;Interactive logon: Message text for users attempting to log on</t>
  </si>
  <si>
    <t>WIN2K8-058</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</si>
  <si>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</si>
  <si>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</si>
  <si>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</si>
  <si>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 xml:space="preserve">The security setting "User Account Control: Run all administrators in Admin Approval Mode" is set to "enabled" </t>
  </si>
  <si>
    <t>The security setting "User Account Control: Run all administrators in Admin Approval Mode" is not enabled.</t>
  </si>
  <si>
    <t>1.1.1.2.1.72</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</si>
  <si>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</si>
  <si>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</si>
  <si>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 This setting should never be used on Server Core because there will be no way to launch applications with elevated privileges, UAC features such as the Run as Administrator command and elevation prompts do not work on Server Core.</t>
  </si>
  <si>
    <t>CCE-2478-6</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</si>
  <si>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</si>
  <si>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WIN2K8-059</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</si>
  <si>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</si>
  <si>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</si>
  <si>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</si>
  <si>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 xml:space="preserve">The security setting "Interactive logon: Require Domain Controller authentication to unlock workstation" is set to "enabled" </t>
  </si>
  <si>
    <t>The security setting "Interactive logon: Require Domain Controller authentication to unlock workstation" is not enabled.</t>
  </si>
  <si>
    <t>1.1.1.2.1.73</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</si>
  <si>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</si>
  <si>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</si>
  <si>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</si>
  <si>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CCE-2346-5</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</si>
  <si>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</si>
  <si>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WIN2K8-060</t>
  </si>
  <si>
    <t>Identification And Authentication (Organizational Users)</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</si>
  <si>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</si>
  <si>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</si>
  <si>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</si>
  <si>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</si>
  <si>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</si>
  <si>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1.1.1.2.1.74</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</si>
  <si>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</si>
  <si>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Send NTLMv2 response only. Refuse LM &amp; NTLM.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</si>
  <si>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</si>
  <si>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CCE-2454-7</t>
  </si>
  <si>
    <t>Set "Network security: LAN Manager authentication level" to "Send NTLMv2 response only. Refuse LM &amp; NTLM". One method to achieve the recommended configuration via GP: Set the following Group Policy setting to Send NTLMv2 response only. Refuse LM &amp; NTLM. 
Computer Configuration&gt;Windows Settings&gt;Security Settings&gt;Local Policies&gt;Security Options&gt;Network security: LAN Manager authentication level</t>
  </si>
  <si>
    <t>WIN2K8-061</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</si>
  <si>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</si>
  <si>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</si>
  <si>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</si>
  <si>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 xml:space="preserve">The security setting "Domain member: Digitally encrypt or sign secure channel data (always)" is set to "enabled" </t>
  </si>
  <si>
    <t>The security setting "Domain member: Digitally encrypt or sign secure channel data (always)" is not enabled.</t>
  </si>
  <si>
    <t>1.1.1.2.1.75</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</si>
  <si>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</si>
  <si>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</si>
  <si>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CCE-2203-8</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</si>
  <si>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</si>
  <si>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WIN2K8-062</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</si>
  <si>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</si>
  <si>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</si>
  <si>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</si>
  <si>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 xml:space="preserve">The security setting "Interactive logon: Do not display last user name" is set to "enabled" </t>
  </si>
  <si>
    <t>The security setting "Interactive logon: Do not display last user name" is not enabled.</t>
  </si>
  <si>
    <t>1.1.1.2.1.77</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</si>
  <si>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</si>
  <si>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</si>
  <si>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</si>
  <si>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CCE-2199-8</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</si>
  <si>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</si>
  <si>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WIN2K8-063</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</si>
  <si>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</si>
  <si>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</si>
  <si>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</si>
  <si>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 xml:space="preserve">The security setting "Domain member: Require strong (Windows 2000 or later) session key" is set to "enabled" </t>
  </si>
  <si>
    <t>The security setting "Domain member: Require strong (Windows 2000 or later) session key" is not enabled.</t>
  </si>
  <si>
    <t>1.1.1.2.1.78</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</si>
  <si>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</si>
  <si>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</si>
  <si>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</si>
  <si>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CCE-1802-8</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</si>
  <si>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</si>
  <si>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WIN2K8-064</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</si>
  <si>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</si>
  <si>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</si>
  <si>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</si>
  <si>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 xml:space="preserve">The security setting "System objects: Strengthen default permissions of internal system objects (e g  Symbolic Links)" is set to "enabled" </t>
  </si>
  <si>
    <t>The security setting "System objects: Strengthen default permissions of internal system objects (e.g. Symbolic Links)" is not enabled.</t>
  </si>
  <si>
    <t>1.1.1.2.1.79</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</si>
  <si>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</si>
  <si>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</si>
  <si>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CCE-2451-3</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</si>
  <si>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</si>
  <si>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WIN2K8-065</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</si>
  <si>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</si>
  <si>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</si>
  <si>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</si>
  <si>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</si>
  <si>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servers" is not properly configured.</t>
  </si>
  <si>
    <t>Updated Remediation statement.  Changed 537395200 to Require NTLMv2 session security, Require 128-bit encryption</t>
  </si>
  <si>
    <t>1.1.1.2.1.80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</si>
  <si>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</si>
  <si>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Require NTLMv2 session security, Require 128-bit encryption.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</si>
  <si>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</si>
  <si>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CCE-2410-9</t>
  </si>
  <si>
    <t>Set "Network security: Minimum session security for NTLM SSP based (including secure RPC) servers" to "Require NTLMv2 session security, Require 128-bit encryption". One method to achieve the recommended configuration via GP: Set the following Group Policy setting to Require NTLMv2 session security, Require 128-bit encryption. 
Computer Configuration&gt;Windows Settings&gt;Security Settings&gt;Local Policies&gt;Security Options&gt;Network security: Minimum session security for NTLM SSP based (including secure RPC) servers</t>
  </si>
  <si>
    <t>WIN2K8-066</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</si>
  <si>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</si>
  <si>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</si>
  <si>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</si>
  <si>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</si>
  <si>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</si>
  <si>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HAU23</t>
  </si>
  <si>
    <t>HAU23: Audit storage capacity threshold has not been defined</t>
  </si>
  <si>
    <t>1.1.1.2.1.81</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</si>
  <si>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</si>
  <si>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</si>
  <si>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</si>
  <si>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CCE-2442-2</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</si>
  <si>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</si>
  <si>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WIN2K8-067</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</si>
  <si>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</si>
  <si>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</si>
  <si>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</si>
  <si>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</si>
  <si>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</si>
  <si>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 xml:space="preserve">The security setting "MSS: (SafeDllSearchMode) Enable Safe DLL search mode (recommended)" is set to "enabled" </t>
  </si>
  <si>
    <t>The security setting "MSS: (SafeDllSearchMode) Enable Safe DLL search mode (recommended)" is not enabled.</t>
  </si>
  <si>
    <t>HCM10</t>
  </si>
  <si>
    <t>System has unneeded functionality installed</t>
  </si>
  <si>
    <t>1.1.1.2.1.82</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</si>
  <si>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</si>
  <si>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</si>
  <si>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</si>
  <si>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CCE-2447-1</t>
  </si>
  <si>
    <t>Set "MSS: (SafeDllSearchMode) Enable Safe DLL search mode (recommended)" to "Enabled". One method to achieve the recommended configuration via GP: Set the following Group Policy setting to Enabled. 
Computer Configuration&gt;Windows Settings&gt;Security Settings&gt;Local Policies&gt;Security Options&gt;MSS: (SafeDllSearchMode) Enable Safe DLL search mode (recommended)</t>
  </si>
  <si>
    <t>WIN2K8-068</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</si>
  <si>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</si>
  <si>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</si>
  <si>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Navigate to the UI Path articulated in the Remediation section and confirm it is set as prescribed. This group policy object is backed by the following registry location:
	HKEY_LOCAL_MACHINESoftwareMicrosoftWindows NTCurrentVersionSetupRecoveryConsole:setcommand</t>
  </si>
  <si>
    <t>The security setting "Recovery console: Allow floppy copy and access to all drives and all folders" is "disabled"</t>
  </si>
  <si>
    <t>The security setting "Recovery console: Allow floppy copy and access to all drives and all folders" is not disabled.</t>
  </si>
  <si>
    <t>1.1.1.2.1.83</t>
  </si>
  <si>
    <t>An attacker who can cause the system to restart into the Recovery Console could steal sensitive data and leave no audit or access trail.</t>
  </si>
  <si>
    <t>To implement the recommended configuration state, set the following Group Policy setting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</si>
  <si>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</si>
  <si>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CCE-1553-7</t>
  </si>
  <si>
    <t>Set "Recovery console: Allow floppy copy and access to all drives and all folders" to "Disabled". One method to achieve the recommended configuration via GP: Set the following Group Policy setting to Disabled. 
Computer Configuration&gt;Windows Settings&gt;Security Settings&gt;Local Policies&gt;Security Options&gt;Recovery console: Allow floppy copy and access to all drives and all folders</t>
  </si>
  <si>
    <t>WIN2K8-069</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</si>
  <si>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</si>
  <si>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</si>
  <si>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</si>
  <si>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 xml:space="preserve">The security setting "Network security: Do not store LAN Manager hash value on next password change" is set to "enabled" </t>
  </si>
  <si>
    <t>The security setting "Network security: Do not store LAN Manager hash value on next password change" is not enabled.</t>
  </si>
  <si>
    <t>1.1.1.2.1.84</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</si>
  <si>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</si>
  <si>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</si>
  <si>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</si>
  <si>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CCE-2304-4</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</si>
  <si>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</si>
  <si>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WIN2K8-070</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</si>
  <si>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</si>
  <si>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</si>
  <si>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</si>
  <si>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</si>
  <si>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 source routing protection level" is not set to "Highest protection, source routing is completely disabled".</t>
  </si>
  <si>
    <t>1.1.1.2.1.85</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</si>
  <si>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</si>
  <si>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CCE-1826-7</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</si>
  <si>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</si>
  <si>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WIN2K8-071</t>
  </si>
  <si>
    <t>Set "Bypass traverse checking" to "Administrators, Authenticated Users, Backup Operators, Local Service, Network Service"</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</si>
  <si>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</si>
  <si>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"Administrators, Authenticated Users, Backup Operators, Local Service, Network Service"</t>
  </si>
  <si>
    <t>The security setting "Bypass traverse checking" is not set to "Administrators, Authenticated Users, Backup Operators, Local Service, Network Service".</t>
  </si>
  <si>
    <t>1.1.1.2.2</t>
  </si>
  <si>
    <t>1.1.1.2.2.5</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</si>
  <si>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</si>
  <si>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Administrators, Authenticated Users, Backup Operators, Local Service, Network Service.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</si>
  <si>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</si>
  <si>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CCE-2285-5</t>
  </si>
  <si>
    <t>Set "Bypass traverse checking" to "Administrators, Authenticated Users, Backup Operators, Local Service, Network Service". One method to achieve the recommended configuration via GP: Set the following Group Policy setting to Administrators, Authenticated Users, Backup Operators, Local Service, Network Service. 
Computer Configuration&gt;Windows Settings&gt;Security Settings&gt;Local Policies&gt;User Rights Assignment&gt;Bypass traverse checking</t>
  </si>
  <si>
    <t>WIN2K8-072</t>
  </si>
  <si>
    <t>Set "Access this computer from the network" to "Administrators, Authenticated Users"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</si>
  <si>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</si>
  <si>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"Administrators, Authenticated Users"</t>
  </si>
  <si>
    <t>The security setting "Access this computer from the network" is not set to "Administrators, Authenticated Users".</t>
  </si>
  <si>
    <t>1.1.1.2.2.8</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</si>
  <si>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recent versions of Windows, because the default share and NTFS permissions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 and later versions of the Windows operating system.</t>
  </si>
  <si>
    <t>To implement the recommended configuration state, set the following Group Policy setting to Administrators, Authenticated Users.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</si>
  <si>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it is recommended that it is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</si>
  <si>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CCE-2075-0</t>
  </si>
  <si>
    <t>Set "Access this computer from the network" to "Administrators, Authenticated Users". One method to achieve the recommended configuration via GP: Set the following Group Policy setting to Administrators, Authenticated Users. 
Computer Configuration&gt;Windows Settings&gt;Security Settings&gt;Local Policies&gt;User Rights Assignment&gt;Access this computer from the network</t>
  </si>
  <si>
    <t>WIN2K8-073</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</si>
  <si>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</si>
  <si>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</si>
  <si>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</si>
  <si>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</si>
  <si>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1.1.1.2.2.9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</si>
  <si>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 The value of removing this user right from members of the Administrators group is diminished by the fact that a malicious user who has administrative privileges can bypass the countermeasure by launching processes under the Local System account.</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</si>
  <si>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</si>
  <si>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If you do revoke this privilege from all accounts and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Task Manager will not be able to manage processes owned by other accounts.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</si>
  <si>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CCE-2310-1</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</si>
  <si>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</si>
  <si>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WIN2K8-074</t>
  </si>
  <si>
    <t>Set "Restore files and directories" to "Administrators, Backup Operators"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</si>
  <si>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When configuring a user right in the SCM enter a comma delimited list of accounts. Accounts can be either local or located in Active Directory, they can be groups, users, or computers.</t>
  </si>
  <si>
    <t>The security setting "Restore files and directories" is set to "Administrators, Backup Operators"</t>
  </si>
  <si>
    <t>The security setting "Restore files and directories" is not set to "Administrators, Backup Operators".</t>
  </si>
  <si>
    <t>HAC61: User rights and permissions are not adequately configured</t>
  </si>
  <si>
    <t>1.1.1.2.2.11</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</si>
  <si>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</si>
  <si>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To implement the recommended configuration state, set the following Group Policy setting to Administrators, Backup Operators. 
Computer Configuration&gt;Windows Settings&gt;Security Settings&gt;Local Policies&gt;User Rights Assignment&gt;Restore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</si>
  <si>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 s personnel to do their jobs.</t>
  </si>
  <si>
    <t>CCE-2294-7</t>
  </si>
  <si>
    <t>Set "Restore files and directories" to "Administrators, Backup Operators". One method to achieve the recommended configuration via GP: Set the following Group Policy setting to Administrators, Backup Operators. 
Computer Configuration&gt;Windows Settings&gt;Security Settings&gt;Local Policies&gt;User Rights Assignment&gt;Restore files and directories</t>
  </si>
  <si>
    <t>WIN2K8-075</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</si>
  <si>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</si>
  <si>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</si>
  <si>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</si>
  <si>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</si>
  <si>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1.1.1.2.2.15</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</si>
  <si>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</si>
  <si>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</si>
  <si>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</si>
  <si>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CCE-1834-1</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</si>
  <si>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</si>
  <si>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WIN2K8-076</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</si>
  <si>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</si>
  <si>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</si>
  <si>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The security setting "Modify firmware environment values" is set to "Administrators"</t>
  </si>
  <si>
    <t>The security setting "Modify firmware environment values" is not set to "Administrators".</t>
  </si>
  <si>
    <t>1.1.1.2.2.17</t>
  </si>
  <si>
    <t>Anyone who is assigned the Modify firmware environment values user right could configure the settings of a hardware component to cause it to fail, which could lead to data corruption or a denial of service (DoS) condition.</t>
  </si>
  <si>
    <t>To implement the recommended configuration state, set the following Group Policy setting to Administrators. 
Computer Configuration&gt;Windows Settings&gt;Security Settings&gt;Local Policies&gt;User Rights Assignment&gt;Modify firmware environment values</t>
  </si>
  <si>
    <t>CCE-2257-4</t>
  </si>
  <si>
    <t>Set "Modify firmware environment values" to "Administrators". One method to achieve the recommended configuration via GP: Set the following Group Policy setting to Administrators. 
Computer Configuration&gt;Windows Settings&gt;Security Settings&gt;Local Policies&gt;User Rights Assignment&gt;Modify firmware environment values</t>
  </si>
  <si>
    <t>WIN2K8-077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</si>
  <si>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</si>
  <si>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</si>
  <si>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The security setting "Replace a process level token" is set to "Local Service, Network Service"</t>
  </si>
  <si>
    <t>The security setting "Replace a process level token" is not set to "Local Service, Network Service".</t>
  </si>
  <si>
    <t>1.1.1.2.2.20</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</si>
  <si>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</si>
  <si>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implement the recommended configuration state, set the following Group Policy setting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</si>
  <si>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</si>
  <si>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CCE-1527-1</t>
  </si>
  <si>
    <t>Set "Replace a process level token" to "Local Service, Network Service". One method to achieve the recommended configuration via GP: Set the following Group Policy setting to Local Service, Network Service. 
Computer Configuration&gt;Windows Settings&gt;Security Settings&gt;Local Policies&gt;User Rights Assignment&gt;Replace a process level token</t>
  </si>
  <si>
    <t>WIN2K8-078</t>
  </si>
  <si>
    <t>Set "Allow log on through Terminal Services" to "Administrators"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</si>
  <si>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</si>
  <si>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The security setting "Allow log on through Terminal Services" is set to "Administrators"</t>
  </si>
  <si>
    <t>The security setting "Allow log on through Terminal Services" is not set to "Administrators".</t>
  </si>
  <si>
    <t>1.1.1.2.2.21</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</si>
  <si>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</si>
  <si>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through Terminal Services</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</si>
  <si>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</si>
  <si>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CCE-2308-5</t>
  </si>
  <si>
    <t>Set "Allow log on through Terminal Services" to "Administrators". One method to achieve the recommended configuration via GP: Set the following Group Policy setting to Administrators. 
Computer Configuration&gt;Windows Settings&gt;Security Settings&gt;Local Policies&gt;User Rights Assignment&gt;Allow log on through Terminal Services</t>
  </si>
  <si>
    <t>WIN2K8-079</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</si>
  <si>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</si>
  <si>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</si>
  <si>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</si>
  <si>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</si>
  <si>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1.1.1.2.2.22</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</si>
  <si>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</si>
  <si>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</si>
  <si>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CCE-2129-5</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</si>
  <si>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audits</t>
  </si>
  <si>
    <t>WIN2K8-080</t>
  </si>
  <si>
    <t>Set "Deny log on as a service" to "No one"</t>
  </si>
  <si>
    <t>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When configuring a user right in the SCM enter a comma delimited list of accounts. Accounts can be either local or located in Active Directory, they can be groups, users, or computers.</t>
  </si>
  <si>
    <t>The security setting "Deny log on as a service" is set to "No one"</t>
  </si>
  <si>
    <t>The security setting "Deny log on as a service" is not properly configured.</t>
  </si>
  <si>
    <t>HAC59: The guest account has improper access to data and/or resources</t>
  </si>
  <si>
    <t>1.1.1.2.2.23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</si>
  <si>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</si>
  <si>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implement the recommended configuration state, the following Group Policy should not be set to any user.
Computer Configuration&gt;Windows Settings&gt;Security Settings&gt;Local Policies&gt;User Rights Assignment&gt;Deny log on as a service</t>
  </si>
  <si>
    <t>If you assign the Deny log on as a service user right to specific accounts, services may not be able to start and a DoS condition could result.</t>
  </si>
  <si>
    <t>CCE-1944-8</t>
  </si>
  <si>
    <t>Set "Deny log on as a service" to "No one".  To implement the recommended configuration state, the following Group Policy should not be set to any user.
Computer Configuration&gt;Windows Settings&gt;Security Settings&gt;Local Policies&gt;User Rights Assignment&gt;Deny log on as a service</t>
  </si>
  <si>
    <t>WIN2K8-081</t>
  </si>
  <si>
    <t>Set "Force shutdown from a remote system" to "Administrators"</t>
  </si>
  <si>
    <t>This policy setting allows users to shut down Windows Vista 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</si>
  <si>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The security setting "Force shutdown from a remote system" is set to "Administrators"</t>
  </si>
  <si>
    <t>The security setting "Force shutdown from a remote system" is not set to "Administrators".</t>
  </si>
  <si>
    <t>1.1.1.2.2.24</t>
  </si>
  <si>
    <t>Any user who can shut down a computer could cause a denial of service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</si>
  <si>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</si>
  <si>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</si>
  <si>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CCE-1750-9</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</si>
  <si>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</si>
  <si>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WIN2K8-082</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</si>
  <si>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</si>
  <si>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</si>
  <si>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</si>
  <si>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</si>
  <si>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1.1.1.2.2.25</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</si>
  <si>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</si>
  <si>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</si>
  <si>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</si>
  <si>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CCE-2004-0</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</si>
  <si>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</si>
  <si>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WIN2K8-083</t>
  </si>
  <si>
    <t>Set "Change the time zone" to "Local Service, Administrators"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</si>
  <si>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</si>
  <si>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The security setting "Change the time zone" is set to "Local Service, Administrators"</t>
  </si>
  <si>
    <t>The security setting "Change the time zone" is not set to "Local Service, Administrators".</t>
  </si>
  <si>
    <t>1.1.1.2.2.28</t>
  </si>
  <si>
    <t>Changing the time zone represents little vulnerability because the system time is not affected. This setting merely enables users to display their preferred time zone while being synchronized with domain controllers in different time zones.</t>
  </si>
  <si>
    <t>To implement the recommended configuration state, set the following Group Policy setting to Local Service, Administrators. 
Computer Configuration&gt;Windows Settings&gt;Security Settings&gt;Local Policies&gt;User Rights Assignment&gt;Change the time zone</t>
  </si>
  <si>
    <t>CCE-2171-7</t>
  </si>
  <si>
    <t>Set "Change the time zone" to "Local Service, Administrators". One method to achieve the recommended configuration via GP: Set the following Group Policy setting to Local Service, Administrators. 
Computer Configuration&gt;Windows Settings&gt;Security Settings&gt;Local Policies&gt;User Rights Assignment&gt;Change the time zone</t>
  </si>
  <si>
    <t>WIN2K8-084</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</si>
  <si>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</si>
  <si>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</si>
  <si>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t>
  </si>
  <si>
    <t>The security setting "Shut down the system" is not set to "Administrators".</t>
  </si>
  <si>
    <t>1.1.1.2.2.30</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</si>
  <si>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</si>
  <si>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</si>
  <si>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</si>
  <si>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CCE-2078-4</t>
  </si>
  <si>
    <t>Set "Shut down the system" to "Administrators". One method to achieve the recommended configuration via GP: Set the following Group Policy setting to Administrators. 
Computer Configuration&gt;Windows Settings&gt;Security Settings&gt;Local Policies&gt;User Rights Assignment&gt;Shut down the system</t>
  </si>
  <si>
    <t>WIN2K8-085</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</si>
  <si>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</si>
  <si>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</si>
  <si>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</si>
  <si>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</si>
  <si>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1.1.1.2.2.34</t>
  </si>
  <si>
    <t>Any users with the Take ownership of files or other objects user right can take control of any object, regardless of the permissions on that object, and then make any changes they wish to that object. Such changes could result in exposure of data, corruption of data, or a denial of service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</si>
  <si>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</si>
  <si>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CCE-2506-4</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</si>
  <si>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</si>
  <si>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WIN2K8-086</t>
  </si>
  <si>
    <t>Set "Deny log on through Terminal Services" to "Guests"</t>
  </si>
  <si>
    <t>This policy setting determines whether users can log on as Terminal Services clients. After the baseline member server is joined to a domain environment, there is no need to use local accounts to access the server from the network. Domain accounts can access the server for administration and end-user processing. When configuring a user right in the SCM enter a comma delimited list of accounts. Accounts can be either local or located in Active Directory, they can be groups, users, or computers.</t>
  </si>
  <si>
    <t>The security setting "Deny log on through Terminal Services" is set to "Guests"</t>
  </si>
  <si>
    <t>The security setting "Deny log on through Terminal Services" is not set to "Guests".</t>
  </si>
  <si>
    <t>1.1.1.2.2.37</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</si>
  <si>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</si>
  <si>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through Terminal Services</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</si>
  <si>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</si>
  <si>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CCE-2102-2</t>
  </si>
  <si>
    <t>Set "Deny log on through Terminal Services" to "Guests". One method to achieve the recommended configuration via GP: Set the following Group Policy setting to Guests. 
Computer Configuration&gt;Windows Settings&gt;Security Settings&gt;Local Policies&gt;User Rights Assignment&gt;Deny log on through Terminal Services</t>
  </si>
  <si>
    <t>WIN2K8-087</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</si>
  <si>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</si>
  <si>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</si>
  <si>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</si>
  <si>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</si>
  <si>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1.1.1.2.2.38</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</si>
  <si>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</si>
  <si>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(additional entries also acceptable as authorized per enterprise policy).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</si>
  <si>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</si>
  <si>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CCE-2314-3</t>
  </si>
  <si>
    <t>Set "Deny access to this computer from the network" to "Guests". One method to achieve the recommended configuration via GP: Set the following Group Policy setting to Guests (additional entries also acceptable as authorized per enterprise policy).
Computer Configuration&gt;Windows Settings&gt;Security Settings&gt;Local Policies&gt;User Rights Assignment&gt;Deny access to this computer from the network</t>
  </si>
  <si>
    <t>WIN2K8-088</t>
  </si>
  <si>
    <t>Set "Remove computer from docking station" to "Administrators"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</si>
  <si>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</si>
  <si>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t>
  </si>
  <si>
    <t>The security setting "Remove computer from docking station" is not set to "Administrators".</t>
  </si>
  <si>
    <t>1.1.1.2.2.40</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</si>
  <si>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</si>
  <si>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Computer Configuration&gt;Windows Settings&gt;Security Settings&gt;Local Policies&gt;User Rights Assignment&gt;Remove computer from docking station</t>
  </si>
  <si>
    <t>In Windows XP and Windows Server 2003 only members of the local Administrators and Power Users groups are granted this right by default. In later versions of Windows members of the local Administrators and Users groups have this right by default. Other user accounts must be explicitly granted the right as necessary. If your organizations users are not members of these groups on their portable computers, they will be unable to remove their own portable computers from their docking stations without shutting them down first. Therefore, on Windows XP, you may want to assign the Remove computer from docking station privilege to the local Users group for portable computers.</t>
  </si>
  <si>
    <t>CCE-2382-0</t>
  </si>
  <si>
    <t>Set "Remove computer from docking station" to "Administrators". One method to achieve the recommended configuration via GP: Set the following Group Policy setting to Administrators. 
Computer Configuration&gt;Windows Settings&gt;Security Settings&gt;Local Policies&gt;User Rights Assignment&gt;Remove computer from docking station</t>
  </si>
  <si>
    <t>WIN2K8-089</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</si>
  <si>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</si>
  <si>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</si>
  <si>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 One"</t>
  </si>
  <si>
    <t>The security setting "Access Credential Manager as a trusted caller" is not properly configured.</t>
  </si>
  <si>
    <t>1.1.1.2.2.41</t>
  </si>
  <si>
    <t>If an account is given this right the user of the account may create an application that calls into Credential Manager and is returned the saved credentials for another user.</t>
  </si>
  <si>
    <t>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</si>
  <si>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None, this is the default configuration</t>
  </si>
  <si>
    <t>CCE-2026-3</t>
  </si>
  <si>
    <t>Set "Access Credential Manager as a trusted caller" to "No One".  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</si>
  <si>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WIN2K8-090</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</si>
  <si>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</si>
  <si>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</si>
  <si>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</si>
  <si>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</si>
  <si>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1.1.1.2.2.42</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</si>
  <si>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</si>
  <si>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</si>
  <si>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CCE-1328-4</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</si>
  <si>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</si>
  <si>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WIN2K8-091</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</si>
  <si>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</si>
  <si>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</si>
  <si>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</si>
  <si>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</si>
  <si>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1.1.1.2.2.43</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</si>
  <si>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</si>
  <si>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</si>
  <si>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</si>
  <si>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CCE-2296-2</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</si>
  <si>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</si>
  <si>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WIN2K8-092</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</si>
  <si>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</si>
  <si>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</si>
  <si>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</si>
  <si>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</si>
  <si>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1.1.1.2.2.44</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</si>
  <si>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</si>
  <si>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</si>
  <si>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CCE-1843-2</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</si>
  <si>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</si>
  <si>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WIN2K8-093</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</si>
  <si>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</si>
  <si>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</si>
  <si>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t>
  </si>
  <si>
    <t>The security setting "Allow log on locally" is not set to "Administrators".</t>
  </si>
  <si>
    <t>1.1.1.2.2.45</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</si>
  <si>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</si>
  <si>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</si>
  <si>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</si>
  <si>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CCE-2286-3</t>
  </si>
  <si>
    <t>Set "Allow log on locally" to "Administrators". One method to achieve the recommended configuration via GP: Set the following Group Policy setting to Administrators. 
Computer Configuration&gt;Windows Settings&gt;Security Settings&gt;Local Policies&gt;User Rights Assignment&gt;Allow log on locally</t>
  </si>
  <si>
    <t>WIN2K8-094</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</si>
  <si>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</si>
  <si>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When configuring a user right in the SCM enter a comma delimited list of accounts. Accounts can be either local or located in Active Directory, they can be groups, users, or computers.</t>
  </si>
  <si>
    <t>The security setting "Profile single process" is set to "Administrators"</t>
  </si>
  <si>
    <t>The security setting "Profile single process" is not set to "Administrators".</t>
  </si>
  <si>
    <t>1.1.1.2.2.46</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</si>
  <si>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</si>
  <si>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implement the recommended configuration state, set the following Group Policy setting to Administrators. 
Computer Configuration&gt;Windows Settings&gt;Security Settings&gt;Local Policies&gt;User Rights Assignment&gt;Profile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</si>
  <si>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</si>
  <si>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CCE-2360-6</t>
  </si>
  <si>
    <t>Set "Profile single process" to "Administrators". One method to achieve the recommended configuration via GP: Set the following Group Policy setting to Administrators. 
Computer Configuration&gt;Windows Settings&gt;Security Settings&gt;Local Policies&gt;User Rights Assignment&gt;Profile single process</t>
  </si>
  <si>
    <t>WIN2K8-095</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</si>
  <si>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</si>
  <si>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</si>
  <si>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security setting "Change the system time" is set to "Local Service, Administrators"</t>
  </si>
  <si>
    <t>The security setting "Change the system time" is not set to "Local Service, Administrators".</t>
  </si>
  <si>
    <t>1.1.1.2.2.47</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</si>
  <si>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</si>
  <si>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implement the recommended configuration state, set the following Group Policy setting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</si>
  <si>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</si>
  <si>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CCE-2290-5</t>
  </si>
  <si>
    <t>Set "Change the system time" to "Local Service, Administrators". One method to achieve the recommended configuration via GP: Set the following Group Policy setting to Local Service, Administrators. 
Computer Configuration&gt;Windows Settings&gt;Security Settings&gt;Local Policies&gt;User Rights Assignment&gt;Change the system time</t>
  </si>
  <si>
    <t>WIN2K8-096</t>
  </si>
  <si>
    <t>Set "Profile system performance" to "Administrators"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</si>
  <si>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</si>
  <si>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The security setting "Profile system performance" is set to "Administrators"</t>
  </si>
  <si>
    <t>The security setting "Profile system performance" is not set to "Administrators".</t>
  </si>
  <si>
    <t>1.1.1.2.2.48</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</si>
  <si>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</si>
  <si>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implement the recommended configuration state, set the following Group Policy setting to Administrators. 
Computer Configuration&gt;Windows Settings&gt;Security Settings&gt;Local Policies&gt;User Rights Assignment&gt;Profile system performance</t>
  </si>
  <si>
    <t>CCE-2113-9</t>
  </si>
  <si>
    <t>Set "Profile system performance" to "Administrators". One method to achieve the recommended configuration via GP: Set the following Group Policy setting to Administrators. 
Computer Configuration&gt;Windows Settings&gt;Security Settings&gt;Local Policies&gt;User Rights Assignment&gt;Profile system performance</t>
  </si>
  <si>
    <t>WIN2K8-097</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</si>
  <si>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</si>
  <si>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</si>
  <si>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</si>
  <si>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</si>
  <si>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1.1.1.2.2.49</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</si>
  <si>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</si>
  <si>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AssignmentAct as part of the operating system</t>
  </si>
  <si>
    <t>There should be little or no impact because the Act as part of the operating system user right is rarely needed by any accounts other than the Local System account.</t>
  </si>
  <si>
    <t>CCE-2079-2</t>
  </si>
  <si>
    <t>Set "Act as part of the operating system" to "No one".  To implement the recommended configuration state, the following Group Policy should not be set to any user.
Computer Configuration&gt;Windows Settings&gt;Security Settings&gt;Local Policies&gt;User Rights AssignmentAct as part of the operating system</t>
  </si>
  <si>
    <t>WIN2K8-098</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</si>
  <si>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</si>
  <si>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</si>
  <si>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</si>
  <si>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</si>
  <si>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1.1.1.3.1.1</t>
  </si>
  <si>
    <t>1.1.1.3.1.1.1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</si>
  <si>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</si>
  <si>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</si>
  <si>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</si>
  <si>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CCE-2482-8</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</si>
  <si>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</si>
  <si>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WIN2K8-099</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</si>
  <si>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</si>
  <si>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</si>
  <si>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</si>
  <si>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</si>
  <si>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1.1.1.3.1.1.2</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</si>
  <si>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</si>
  <si>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CCE-2408-3</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</si>
  <si>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</si>
  <si>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WIN2K8-100</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</si>
  <si>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</si>
  <si>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</si>
  <si>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</si>
  <si>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</si>
  <si>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1.1.1.3.1.1.3</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</si>
  <si>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</si>
  <si>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CCE-2033-9</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</si>
  <si>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</si>
  <si>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WIN2K8-101</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</si>
  <si>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</si>
  <si>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</si>
  <si>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</si>
  <si>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</si>
  <si>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1.1.1.3.1.1.4</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</si>
  <si>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</si>
  <si>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CCE-2417-4</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</si>
  <si>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</si>
  <si>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WIN2K8-102</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</si>
  <si>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</si>
  <si>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</si>
  <si>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</si>
  <si>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</si>
  <si>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1.1.1.3.1.1.5</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</si>
  <si>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</si>
  <si>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CCE-2553-6</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</si>
  <si>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</si>
  <si>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WIN2K8-103</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</si>
  <si>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</si>
  <si>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</si>
  <si>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</si>
  <si>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</si>
  <si>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HAU21</t>
  </si>
  <si>
    <t xml:space="preserve">System does not audit all attempts to gain access </t>
  </si>
  <si>
    <t>1.1.1.3.1.1.6</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</si>
  <si>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</si>
  <si>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CCE-2531-2</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</si>
  <si>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</si>
  <si>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WIN2K8-104</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</si>
  <si>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</si>
  <si>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</si>
  <si>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</si>
  <si>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</si>
  <si>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1.1.1.3.1.1.7</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</si>
  <si>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</si>
  <si>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CCE-2601-3</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</si>
  <si>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</si>
  <si>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WIN2K8-105</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</si>
  <si>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</si>
  <si>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</si>
  <si>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</si>
  <si>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</si>
  <si>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1.1.1.3.1.1.8</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</si>
  <si>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</si>
  <si>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CCE-2504-9</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</si>
  <si>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</si>
  <si>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WIN2K8-106</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</si>
  <si>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</si>
  <si>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</si>
  <si>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</si>
  <si>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</si>
  <si>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1.1.1.3.1.1.9</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</si>
  <si>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</si>
  <si>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CCE-2368-9</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</si>
  <si>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</si>
  <si>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WIN2K8-107</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</si>
  <si>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</si>
  <si>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</si>
  <si>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</si>
  <si>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</si>
  <si>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1.1.1.3.1.1.10</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</si>
  <si>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</si>
  <si>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CCE-12848-8</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</si>
  <si>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</si>
  <si>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WIN2K8-108</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</si>
  <si>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</si>
  <si>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</si>
  <si>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</si>
  <si>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</si>
  <si>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1.1.1.3.1.1.11</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</si>
  <si>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</si>
  <si>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CCE-2095-8</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</si>
  <si>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</si>
  <si>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WIN2K8-109</t>
  </si>
  <si>
    <t>Set "Audit Policy: Policy Change: Authorization Policy Change" to "Success"</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</si>
  <si>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</si>
  <si>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"Success"</t>
  </si>
  <si>
    <t>The security setting "Audit Policy: Policy Change: Authorization Policy Change" is not set to "Success".</t>
  </si>
  <si>
    <t>1.1.1.3.1.2</t>
  </si>
  <si>
    <t>1.1.1.3.1.2.2</t>
  </si>
  <si>
    <t>To implement the recommended configuration state, set the following Group Policy setting to Success. 
Computer Configuration&gt;Windows Settings&gt;Security Settings&gt;Advanced Audit Policy Configuration&gt;Audit Policies&gt;Policy Change&gt;Audit Policy: Policy Change: Authorization Policy Change</t>
  </si>
  <si>
    <t>CCE-2570-0</t>
  </si>
  <si>
    <t>Set "Audit Policy: Policy Change: Authorization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Authorization Policy Change</t>
  </si>
  <si>
    <t>WIN2K8-110</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</si>
  <si>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</si>
  <si>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</si>
  <si>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</si>
  <si>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</si>
  <si>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1.1.1.3.1.2.3</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</si>
  <si>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</si>
  <si>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CCE-2433-1</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</si>
  <si>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</si>
  <si>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WIN2K8-111</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</si>
  <si>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</si>
  <si>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</si>
  <si>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</si>
  <si>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</si>
  <si>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1.1.1.3.1.2.4</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</si>
  <si>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</si>
  <si>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CCE-2464-6</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</si>
  <si>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</si>
  <si>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WIN2K8-112</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</si>
  <si>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</si>
  <si>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</si>
  <si>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</si>
  <si>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</si>
  <si>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1.1.1.3.1.2.5</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</si>
  <si>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</si>
  <si>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CCE-2385-3</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</si>
  <si>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</si>
  <si>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WIN2K8-113</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</si>
  <si>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</si>
  <si>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</si>
  <si>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</si>
  <si>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</si>
  <si>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1.1.1.3.1.2.6</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</si>
  <si>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</si>
  <si>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CCE-2566-8</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</si>
  <si>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</si>
  <si>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WIN2K8-114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</si>
  <si>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</si>
  <si>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</si>
  <si>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</si>
  <si>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</si>
  <si>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1.1.1.3.1.2.7</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</si>
  <si>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</si>
  <si>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CCE-2614-6</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</si>
  <si>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</si>
  <si>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WIN2K8-115</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</si>
  <si>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</si>
  <si>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</si>
  <si>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</si>
  <si>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</si>
  <si>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1.1.1.3.1.3</t>
  </si>
  <si>
    <t>1.1.1.3.1.3.1</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</si>
  <si>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</si>
  <si>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CCE-2348-1</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</si>
  <si>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</si>
  <si>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WIN2K8-116</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</si>
  <si>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</si>
  <si>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</si>
  <si>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</si>
  <si>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</si>
  <si>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1.1.1.3.1.3.2</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</si>
  <si>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</si>
  <si>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CCE-2022-2</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</si>
  <si>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</si>
  <si>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WIN2K8-117</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</si>
  <si>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</si>
  <si>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</si>
  <si>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</si>
  <si>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</si>
  <si>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1.1.1.3.1.3.3</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</si>
  <si>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</si>
  <si>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CCE-2608-8</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</si>
  <si>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</si>
  <si>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WIN2K8-118</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</si>
  <si>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</si>
  <si>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</si>
  <si>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</si>
  <si>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</si>
  <si>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1.1.1.3.1.3.4</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</si>
  <si>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</si>
  <si>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CCE-2414-1</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</si>
  <si>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</si>
  <si>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WIN2K8-119</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</si>
  <si>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</si>
  <si>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</si>
  <si>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</si>
  <si>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</si>
  <si>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HAU6</t>
  </si>
  <si>
    <t>System does not audit changes to access control settings</t>
  </si>
  <si>
    <t>1.1.1.3.1.3.5</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</si>
  <si>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</si>
  <si>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CCE-1841-6</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</si>
  <si>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</si>
  <si>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WIN2K8-120</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</si>
  <si>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</si>
  <si>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</si>
  <si>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</si>
  <si>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</si>
  <si>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1.1.1.3.1.4</t>
  </si>
  <si>
    <t>1.1.1.3.1.4.1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</si>
  <si>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</si>
  <si>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</si>
  <si>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CCE-2002-4</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</si>
  <si>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</si>
  <si>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WIN2K8-121</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</si>
  <si>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</si>
  <si>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</si>
  <si>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</si>
  <si>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</si>
  <si>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1.1.1.3.1.4.2</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</si>
  <si>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</si>
  <si>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CCE-2544-5</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</si>
  <si>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</si>
  <si>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WIN2K8-122</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</si>
  <si>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</si>
  <si>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</si>
  <si>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</si>
  <si>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</si>
  <si>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1.1.1.3.1.4.3</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</si>
  <si>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</si>
  <si>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CCE-2518-9</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</si>
  <si>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</si>
  <si>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WIN2K8-123</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</si>
  <si>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</si>
  <si>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</si>
  <si>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</si>
  <si>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</si>
  <si>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1.1.1.3.1.4.4</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</si>
  <si>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</si>
  <si>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CCE-2522-1</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</si>
  <si>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</si>
  <si>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WIN2K8-124</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</si>
  <si>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</si>
  <si>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</si>
  <si>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</si>
  <si>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</si>
  <si>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1.1.1.3.1.5</t>
  </si>
  <si>
    <t>1.1.1.3.1.5.1</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</si>
  <si>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</si>
  <si>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CCE-2443-0</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</si>
  <si>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</si>
  <si>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WIN2K8-125</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</si>
  <si>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</si>
  <si>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</si>
  <si>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</si>
  <si>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</si>
  <si>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1.1.1.3.1.5.2</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</si>
  <si>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</si>
  <si>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CCE-2394-5</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</si>
  <si>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</si>
  <si>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WIN2K8-126</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</si>
  <si>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</si>
  <si>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</si>
  <si>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</si>
  <si>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</si>
  <si>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1.1.1.3.1.5.3</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</si>
  <si>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</si>
  <si>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CCE-2485-1</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</si>
  <si>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</si>
  <si>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WIN2K8-127</t>
  </si>
  <si>
    <t>Set "Audit Policy: Account Management: Computer Account Management" to "Success and Failure"</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</si>
  <si>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</si>
  <si>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 and Failure"</t>
  </si>
  <si>
    <t>The security setting "Audit Policy: Account Management: Computer Account Management" is not set to "Success and Failure".</t>
  </si>
  <si>
    <t>1.1.1.3.1.5.4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</si>
  <si>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Computer Account Management</t>
  </si>
  <si>
    <t>CCE-2288-9</t>
  </si>
  <si>
    <t>Set "Audit Policy: Account Management: Computer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Computer Account Management</t>
  </si>
  <si>
    <t>WIN2K8-128</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</si>
  <si>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</si>
  <si>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</si>
  <si>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</si>
  <si>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</si>
  <si>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1.1.1.3.1.5.5</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</si>
  <si>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</si>
  <si>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CCE-1642-8</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</si>
  <si>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</si>
  <si>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WIN2K8-129</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</si>
  <si>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</si>
  <si>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</si>
  <si>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</si>
  <si>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</si>
  <si>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1.1.1.3.1.5.6</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</si>
  <si>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</si>
  <si>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CCE-2468-7</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</si>
  <si>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</si>
  <si>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WIN2K8-130</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</si>
  <si>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</si>
  <si>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</si>
  <si>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</si>
  <si>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</si>
  <si>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1.1.1.3.1.6</t>
  </si>
  <si>
    <t>1.1.1.3.1.6.2</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</si>
  <si>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</si>
  <si>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CCE-2635-1</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</si>
  <si>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</si>
  <si>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WIN2K8-131</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</si>
  <si>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</si>
  <si>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</si>
  <si>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The security setting "Audit Policy: DS Access: Detailed Directory Service Replication" is set to "No Auditing"</t>
  </si>
  <si>
    <t>The security setting "Audit Policy: DS Access: Detailed Directory Service Replication" is not set to "No Auditing".</t>
  </si>
  <si>
    <t>1.1.1.3.1.6.3</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</si>
  <si>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</si>
  <si>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CCE-2556-9</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</si>
  <si>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</si>
  <si>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WIN2K8-132</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</si>
  <si>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</si>
  <si>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</si>
  <si>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</si>
  <si>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</si>
  <si>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1.1.1.3.1.6.5</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</si>
  <si>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</si>
  <si>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CCE-2367-1</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</si>
  <si>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</si>
  <si>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WIN2K8-133</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</si>
  <si>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</si>
  <si>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</si>
  <si>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</si>
  <si>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</si>
  <si>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1.1.1.3.1.6.6</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</si>
  <si>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</si>
  <si>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CCE-2534-6</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</si>
  <si>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</si>
  <si>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WIN2K8-134</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</si>
  <si>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</si>
  <si>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</si>
  <si>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</si>
  <si>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</si>
  <si>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1.1.1.3.1.7</t>
  </si>
  <si>
    <t>1.1.1.3.1.7.2</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</si>
  <si>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</si>
  <si>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CCE-2373-9</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</si>
  <si>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</si>
  <si>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WIN2K8-135</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</si>
  <si>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</si>
  <si>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</si>
  <si>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</si>
  <si>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</si>
  <si>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1.1.1.3.1.7.3</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</si>
  <si>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</si>
  <si>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CCE-2441-4</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</si>
  <si>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</si>
  <si>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WIN2K8-136</t>
  </si>
  <si>
    <t>Set "Audit Policy: Logon-Logoff: Other Logon/Logoff Events" to "Success"</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</si>
  <si>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</si>
  <si>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"Success"</t>
  </si>
  <si>
    <t>The security setting "Audit Policy: Logon-Logoff: Other Logon/Logoff Events" is not set to "Success".</t>
  </si>
  <si>
    <t>1.1.1.3.1.7.5</t>
  </si>
  <si>
    <t>To implement the recommended configuration state, set the following Group Policy setting to Success. 
Computer Configuration&gt;Windows Settings&gt;Security Settings&gt;Advanced Audit Policy Configuration&gt;Audit Policies&gt;Logon/Logoff&gt;Audit Policy: Logon-Logoff: Other Logon/Logoff Events</t>
  </si>
  <si>
    <t>CCE-2615-3</t>
  </si>
  <si>
    <t>Set "Audit Policy: Logon-Logoff: Other Logon/Logoff Events" to "Success". One method to achieve the recommended configuration via GP: Set the following Group Policy setting to Success. 
Computer Configuration&gt;Windows Settings&gt;Security Settings&gt;Advanced Audit Policy Configuration&gt;Audit Policies&gt;Logon/Logoff&gt;Audit Policy: Logon-Logoff: Other Logon/Logoff Events</t>
  </si>
  <si>
    <t>WIN2K8-137</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</si>
  <si>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</si>
  <si>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</si>
  <si>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</si>
  <si>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</si>
  <si>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1.1.1.3.1.7.6</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</si>
  <si>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</si>
  <si>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CCE-2064-4</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</si>
  <si>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</si>
  <si>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WIN2K8-138</t>
  </si>
  <si>
    <t>Set "Audit Policy: Logon-Logoff: Account Lockout" to "Success"</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</si>
  <si>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</si>
  <si>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"Success"</t>
  </si>
  <si>
    <t>The security setting "Audit Policy: Logon-Logoff: Account Lockout" is not set to "Success".</t>
  </si>
  <si>
    <t>1.1.1.3.1.7.8</t>
  </si>
  <si>
    <t>To implement the recommended configuration state, set the following Group Policy setting to Success. 
Computer Configuration&gt;Windows Settings&gt;Security Settings&gt;Advanced Audit Policy Configuration&gt;Audit Policies&gt;Logon/Logoff&gt;Audit Policy: Logon-Logoff: Account Lockout</t>
  </si>
  <si>
    <t>CCE-2110-5</t>
  </si>
  <si>
    <t>Set "Audit Policy: Logon-Logoff: Account Lockout" to "Success". One method to achieve the recommended configuration via GP: Set the following Group Policy setting to Success. 
Computer Configuration&gt;Windows Settings&gt;Security Settings&gt;Advanced Audit Policy Configuration&gt;Audit Policies&gt;Logon/Logoff&gt;Audit Policy: Logon-Logoff: Account Lockout</t>
  </si>
  <si>
    <t>WIN2K8-139</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</si>
  <si>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</si>
  <si>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</si>
  <si>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</si>
  <si>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</si>
  <si>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1.1.1.3.1.7.9</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</si>
  <si>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</si>
  <si>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CCE-2610-4</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</si>
  <si>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</si>
  <si>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WIN2K8-140</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</si>
  <si>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</si>
  <si>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</si>
  <si>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</si>
  <si>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</si>
  <si>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1.1.1.3.1.7.10</t>
  </si>
  <si>
    <t>To implement the recommended configuration state, set the following Group Policy setting to Success. 
Computer Configuration&gt;Windows Settings&gt;Security Settings&gt;Advanced Audit Policy Configuration&gt;Audit Policies&gt;Logon/Logoff&gt;Audit Policy: Logon-Logoff: Logoff</t>
  </si>
  <si>
    <t>CCE-2569-2</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</si>
  <si>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</si>
  <si>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WIN2K8-141</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</si>
  <si>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</si>
  <si>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</si>
  <si>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</si>
  <si>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</si>
  <si>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1.1.1.3.1.7.11</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</si>
  <si>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</si>
  <si>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CCE-2350-7</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</si>
  <si>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</si>
  <si>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WIN2K8-142</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</si>
  <si>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</si>
  <si>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</si>
  <si>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</si>
  <si>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</si>
  <si>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1.1.1.3.1.7.12</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</si>
  <si>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</si>
  <si>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CCE-2260-8</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</si>
  <si>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</si>
  <si>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WIN2K8-143</t>
  </si>
  <si>
    <t>Set "Audit Policy: Privilege Use: Sensitive Privilege Use" to "Success and Failure"</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</si>
  <si>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</si>
  <si>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Sensitive Privilege Use" is set to "Success and Failure"</t>
  </si>
  <si>
    <t>The security setting "Audit Policy: Privilege Use: Sensitive Privilege Use" is not set to "Success and Failure".</t>
  </si>
  <si>
    <t>1.1.1.3.1.8</t>
  </si>
  <si>
    <t>1.1.1.3.1.8.1</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</si>
  <si>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</si>
  <si>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CCE-2205-3</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</si>
  <si>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</si>
  <si>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WIN2K8-144</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</si>
  <si>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</si>
  <si>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</si>
  <si>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</si>
  <si>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</si>
  <si>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1.1.1.3.1.8.2</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</si>
  <si>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</si>
  <si>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CCE-2104-8</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</si>
  <si>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</si>
  <si>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WIN2K8-145</t>
  </si>
  <si>
    <t>Set "Audit Policy: Privilege Use: Other Privilege Use Events" to "No Auditing"</t>
  </si>
  <si>
    <t>The security setting "Audit Policy: Privilege Use: Other Privilege Use Events" is set to "No Auditing"</t>
  </si>
  <si>
    <t>The security setting "Audit Policy: Privilege Use: Other Privilege Use Events" is not set to "No Auditing".</t>
  </si>
  <si>
    <t>1.1.1.3.1.8.3</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</si>
  <si>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</si>
  <si>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CCE-2386-1</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</si>
  <si>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</si>
  <si>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WIN2K8-146</t>
  </si>
  <si>
    <t>Set "Audit Policy: Account Logon: Credential Validation" to "Success"</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</si>
  <si>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</si>
  <si>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t>
  </si>
  <si>
    <t>The security setting "Audit Policy: Account Logon: Credential Validation" is not set to "Success".</t>
  </si>
  <si>
    <t>1.1.1.3.1.9</t>
  </si>
  <si>
    <t>1.1.1.3.1.9.2</t>
  </si>
  <si>
    <t>To implement the recommended configuration state, set the following Group Policy setting to Success. 
Computer Configuration&gt;Windows Settings&gt;Security Settings&gt;Advanced Audit Policy Configuration&gt;Audit Policies&gt;Account Logon&gt;Audit Policy: Account Logon: Credential Validation</t>
  </si>
  <si>
    <t>CCE-2463-8</t>
  </si>
  <si>
    <t>Set "Audit Policy: Account Logon: Credential Validation" to "Success". One method to achieve the recommended configuration via GP: Set the following Group Policy setting to Success. 
Computer Configuration&gt;Windows Settings&gt;Security Settings&gt;Advanced Audit Policy Configuration&gt;Audit Policies&gt;Account Logon&gt;Audit Policy: Account Logon: Credential Validation</t>
  </si>
  <si>
    <t>WIN2K8-147</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</si>
  <si>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</si>
  <si>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</si>
  <si>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</si>
  <si>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</si>
  <si>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1.1.1.3.1.9.3</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</si>
  <si>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</si>
  <si>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CCE-1678-2</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</si>
  <si>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</si>
  <si>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WIN2K8-148</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</si>
  <si>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</si>
  <si>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</si>
  <si>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</si>
  <si>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</si>
  <si>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1.1.1.3.1.9.5</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</si>
  <si>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</si>
  <si>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CCE-2586-6</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</si>
  <si>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</si>
  <si>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WIN2K8-149</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</si>
  <si>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</si>
  <si>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</si>
  <si>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</si>
  <si>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</si>
  <si>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1.1.1.3.1.9.7</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</si>
  <si>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</si>
  <si>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CCE-2405-9</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</si>
  <si>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</si>
  <si>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WIN2K8-150</t>
  </si>
  <si>
    <t>Set "Windows Firewall: Private: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</si>
  <si>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</si>
  <si>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HKEY_LOCAL_MACHINESoftwarePoliciesMicrosoftWindowsFirewallPrivateProfile:EnableFirewall</t>
  </si>
  <si>
    <t xml:space="preserve">The security setting "Windows Firewall: Private: Firewall state" is set to "On (recommended)"
N/A if another firewall is used </t>
  </si>
  <si>
    <t>The security setting "Windows Firewall: Private: Firewall state" is not set to "On".</t>
  </si>
  <si>
    <t>HAC62</t>
  </si>
  <si>
    <t>Host-based firewall is not configured according to industry standard best practice</t>
  </si>
  <si>
    <t>1.1.1.4.1.1.1</t>
  </si>
  <si>
    <t>1.1.1.4.1.1.1.1</t>
  </si>
  <si>
    <t>If the firewall is turned off all traffic will be able to access the system and an attacker may be more easily able to remotely exploit a weakness in a network service.</t>
  </si>
  <si>
    <t>To implement the recommended configuration state,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</si>
  <si>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None, this is the default configuration.</t>
  </si>
  <si>
    <t>CCE-13454-4</t>
  </si>
  <si>
    <t>Set "Windows Firewall: Private: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</si>
  <si>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WIN2K8-151</t>
  </si>
  <si>
    <t>CM-3</t>
  </si>
  <si>
    <t>Configuration Change Control</t>
  </si>
  <si>
    <t>Set "Windows Firewall: Private: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</si>
  <si>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</si>
  <si>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HKEY_LOCAL_MACHINESoftwarePoliciesMicrosoftWindowsFirewallPrivateProfile:DisableNotifications</t>
  </si>
  <si>
    <t xml:space="preserve">The security setting "Windows Firewall: Private: Display a notification" is set to "Yes (default)"
N/A if another firewall is used </t>
  </si>
  <si>
    <t>The security setting "Windows Firewall: Private: Display a notification" is not set to "Yes".</t>
  </si>
  <si>
    <t>1.1.1.4.1.1.1.3</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</si>
  <si>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</si>
  <si>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</si>
  <si>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If you configure this policy setting to Yes, Windows Firewall will display these notifications.</t>
  </si>
  <si>
    <t>CCE-13230-8</t>
  </si>
  <si>
    <t>Set "Windows Firewall: Private: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</si>
  <si>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WIN2K8-152</t>
  </si>
  <si>
    <t>Set "Windows Firewall: Private: Inbound connections" to "Enabled:Block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</si>
  <si>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</si>
  <si>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HKEY_LOCAL_MACHINESoftwarePoliciesMicrosoftWindowsFirewallPrivateProfile:DefaultInboundAction</t>
  </si>
  <si>
    <t>The security setting "Windows Firewall: Private: Inbound connections" is set to "Enabled: Block (default)"
N/A if another firewall is used</t>
  </si>
  <si>
    <t>The security setting "Windows Firewall: Private: Inbound connections" is not set to "Enabled:Block".</t>
  </si>
  <si>
    <t>1.1.1.4.1.1.1.4</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</si>
  <si>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</si>
  <si>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</si>
  <si>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CCE-13980-8</t>
  </si>
  <si>
    <t>Set "Windows Firewall: Private: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</si>
  <si>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WIN2K8-153</t>
  </si>
  <si>
    <t>Set "Windows Firewall: Private: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</si>
  <si>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</si>
  <si>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</si>
  <si>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 xml:space="preserve">The security setting "Windows Firewall: Private: Apply local firewall rules" is set to "Yes (default)"
N/A if another firewall is used </t>
  </si>
  <si>
    <t>The security setting "Windows Firewall: Private: Apply local firewall rules" is not set to "Yes".</t>
  </si>
  <si>
    <t>1.1.1.4.1.1.1.6</t>
  </si>
  <si>
    <t>Users with administrative privileges might create firewall rules that expose the system to remote attack.</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</si>
  <si>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</si>
  <si>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If you configure this setting to No, administrators can still create firewall rules, but the rules will not be applied. This setting is available only when configuring the policy through Group Policy.</t>
  </si>
  <si>
    <t>CCE-13615-0</t>
  </si>
  <si>
    <t>Set "Windows Firewall: Private: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</si>
  <si>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WIN2K8-154</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</si>
  <si>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</si>
  <si>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</si>
  <si>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</si>
  <si>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 xml:space="preserve">The security setting "Windows Firewall: Private: Outbound connections" is set to "Allow (default)"
N/A if another firewall is used </t>
  </si>
  <si>
    <t>The security setting "Windows Firewall: Private: Outbound connections" is not set to "Allow".</t>
  </si>
  <si>
    <t>1.1.1.4.1.1.1.7</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</si>
  <si>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</si>
  <si>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</si>
  <si>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CCE-12640-9</t>
  </si>
  <si>
    <t>Set "Windows Firewall: Private: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</si>
  <si>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WIN2K8-155</t>
  </si>
  <si>
    <t>Set "Windows Firewall: Private: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</si>
  <si>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</si>
  <si>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</si>
  <si>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 xml:space="preserve">The security setting "Windows Firewall: Private: Apply local connection security rules" is set to "Yes (default)"
N/A if another firewall is used </t>
  </si>
  <si>
    <t>The security setting "Windows Firewall: Private: Apply local connection security rules" is not set to "Yes".</t>
  </si>
  <si>
    <t>1.1.1.4.1.1.1.9</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</si>
  <si>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</si>
  <si>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CCE-12739-9</t>
  </si>
  <si>
    <t>Set "Windows Firewall: Private: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</si>
  <si>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WIN2K8-156</t>
  </si>
  <si>
    <t>SC-5</t>
  </si>
  <si>
    <t>Denial Of Service Protection</t>
  </si>
  <si>
    <t>Set "Windows Firewall: Private: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</si>
  <si>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</si>
  <si>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</si>
  <si>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 xml:space="preserve">The security setting "Windows Firewall: Private: Allow unicast response" is set to "No"
N/A if another firewall is used </t>
  </si>
  <si>
    <t>The security setting "Windows Firewall: Private: Allow unicast response" is not set to "No".</t>
  </si>
  <si>
    <t>1.1.1.4.1.1.1.11</t>
  </si>
  <si>
    <t>An attacker could respond to broadcast or multicast message with malicious payloads.</t>
  </si>
  <si>
    <t>To implement the recommended configuration state,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</si>
  <si>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</si>
  <si>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CCE-12562-5</t>
  </si>
  <si>
    <t>Set "Windows Firewall: Private: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</si>
  <si>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WIN2K8-157</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</si>
  <si>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</si>
  <si>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</si>
  <si>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</si>
  <si>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 xml:space="preserve">The security setting "Windows Firewall: Domain: Outbound connections" is set to "Allow (default)"
N/A if another firewall is used </t>
  </si>
  <si>
    <t>The security setting "Windows Firewall: Domain: Outbound connections" is not set to "Allow".</t>
  </si>
  <si>
    <t>1.1.1.4.1.1.2</t>
  </si>
  <si>
    <t>1.1.1.4.1.1.2.1</t>
  </si>
  <si>
    <t>To implement the recommended configuration state,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</si>
  <si>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CCE-13197-9</t>
  </si>
  <si>
    <t>Set "Windows Firewall: Domain: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</si>
  <si>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WIN2K8-158</t>
  </si>
  <si>
    <t>Set "Windows Firewall: Domain: Apply local firewall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</si>
  <si>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HKEY_LOCAL_MACHINESoftwarePoliciesMicrosoftWindowsFirewallDomainProfile:AllowLocalPolicyMerge</t>
  </si>
  <si>
    <t xml:space="preserve">The security setting "Windows Firewall: Domain: Apply local firewall rules" is set to "Yes (default)"
N/A if another firewall is used </t>
  </si>
  <si>
    <t>The security setting "Windows Firewall: Domain: Apply local firewall rules" is not set to "Yes".</t>
  </si>
  <si>
    <t>1.1.1.4.1.1.2.3</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</si>
  <si>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</si>
  <si>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CCE-12473-5</t>
  </si>
  <si>
    <t>Set "Windows Firewall: Domain: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</si>
  <si>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WIN2K8-159</t>
  </si>
  <si>
    <t>Set "Windows Firewall: Domain: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</si>
  <si>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HKEY_LOCAL_MACHINESoftwarePoliciesMicrosoftWindowsFirewallDomainProfile:DefaultInboundAction</t>
  </si>
  <si>
    <t xml:space="preserve">The security setting "Windows Firewall: Domain: Inbound connections" is set to "Enabled: Block (default)"
N/A if another firewall is used </t>
  </si>
  <si>
    <t>The security setting "Windows Firewall: Domain: Inbound connections" is not set to "Enabled:Block".</t>
  </si>
  <si>
    <t>1.1.1.4.1.1.2.4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</si>
  <si>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</si>
  <si>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CCE-12553-4</t>
  </si>
  <si>
    <t>Set "Windows Firewall: Domain: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</si>
  <si>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WIN2K8-160</t>
  </si>
  <si>
    <t>Set "Windows Firewall: Domain: Display a notification" to "Yes (default)"</t>
  </si>
  <si>
    <t>Navigate to the UI Path articulated in the Remediation section and confirm it is set as prescribed. This group policy object is backed by the following registry location:
	HKEY_LOCAL_MACHINESoftwarePoliciesMicrosoftWindowsFirewallDomainProfile:DisableNotifications</t>
  </si>
  <si>
    <t xml:space="preserve">The security setting "Windows Firewall: Domain: Display a notification" is set to "Yes (default)"
N/A if another firewall is used </t>
  </si>
  <si>
    <t>The security setting "Windows Firewall: Domain: Display a notification" is not set to "Yes".</t>
  </si>
  <si>
    <t>1.1.1.4.1.1.2.6</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</si>
  <si>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</si>
  <si>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CCE-12973-4</t>
  </si>
  <si>
    <t>Set "Windows Firewall: Domain: Display a notification"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</si>
  <si>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WIN2K8-161</t>
  </si>
  <si>
    <t>Set "Windows Firewall: Domain: Firewall state" to "On (recommended)"</t>
  </si>
  <si>
    <t>Navigate to the UI Path articulated in the Remediation section and confirm it is set as prescribed. This group policy object is backed by the following registry location:
	HKEY_LOCAL_MACHINESoftwarePoliciesMicrosoftWindowsFirewallDomainProfile:EnableFirewall</t>
  </si>
  <si>
    <t xml:space="preserve">The security setting "Windows Firewall: Domain: Firewall state" is set to "On (recommended)"
N/A if another firewall is used </t>
  </si>
  <si>
    <t>The security setting "Windows Firewall: Domain: Firewall state" is not set to "On".</t>
  </si>
  <si>
    <t>1.1.1.4.1.1.2.7</t>
  </si>
  <si>
    <t>To implement the recommended configuration state,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</si>
  <si>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CCE-12504-7</t>
  </si>
  <si>
    <t>Set "Windows Firewall: Domain: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</si>
  <si>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WIN2K8-162</t>
  </si>
  <si>
    <t>Set "Windows Firewall: Domain: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</si>
  <si>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</si>
  <si>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 xml:space="preserve">The security setting "Windows Firewall: Domain: Apply local connection security rules" is set to "Yes (default)"
N/A if another firewall is used </t>
  </si>
  <si>
    <t>The security setting "Windows Firewall: Domain: Apply local connection security rules" is not set to "Yes".</t>
  </si>
  <si>
    <t>1.1.1.4.1.1.2.9</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</si>
  <si>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</si>
  <si>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CCE-11888-5</t>
  </si>
  <si>
    <t>Set "Windows Firewall: Domain: Apply local connection security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</si>
  <si>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WIN2K8-163</t>
  </si>
  <si>
    <t>Set "Windows Firewall: Domain: Allow unicast response" to "No"</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</si>
  <si>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</si>
  <si>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</si>
  <si>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</si>
  <si>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1.1.1.4.1.1.2.11</t>
  </si>
  <si>
    <t>To implement the recommended configuration state,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</si>
  <si>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CCE-13823-0</t>
  </si>
  <si>
    <t>Set "Windows Firewall: Domain: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</si>
  <si>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WIN2K8-164</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</si>
  <si>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</si>
  <si>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</si>
  <si>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 xml:space="preserve">The security setting "Windows Firewall: Public: Outbound connections" is set to "Allow (default)"
N/A if another firewall is used </t>
  </si>
  <si>
    <t>The security setting "Windows Firewall: Public: Outbound connections" is not set to "Allow".</t>
  </si>
  <si>
    <t>1.1.1.4.1.1.3</t>
  </si>
  <si>
    <t>1.1.1.4.1.1.3.1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</si>
  <si>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</si>
  <si>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CCE-12990-8</t>
  </si>
  <si>
    <t>Set "Windows Firewall: Public: Outbound connections" to "Allow (default)". One method to achieve the recommended configuration via GP: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</si>
  <si>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WIN2K8-165</t>
  </si>
  <si>
    <t>Set "Windows Firewall: Public: Apply local connection security rules" to "Yes"</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</si>
  <si>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</si>
  <si>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 xml:space="preserve">The security setting "Windows Firewall: Public: Apply local connection security rules" is set to "Yes"
N/A if another firewall is used </t>
  </si>
  <si>
    <t>The security setting "Windows Firewall: Public: Apply local connection security rules" is not set to "Yes".</t>
  </si>
  <si>
    <t>1.1.1.4.1.1.3.3</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</si>
  <si>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</si>
  <si>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CCE-14271-1</t>
  </si>
  <si>
    <t>Set "Windows Firewall: Public: Apply local connection security rules"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</si>
  <si>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WIN2K8-166</t>
  </si>
  <si>
    <t>Set "Windows Firewall: Public: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</si>
  <si>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</si>
  <si>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 xml:space="preserve">The security setting "Windows Firewall: Public: Inbound connections" is set to "Enabled: Block (default)"
N/A if another firewall is used </t>
  </si>
  <si>
    <t>The security setting "Windows Firewall: Public: Inbound connections" is not set to "Enabled:Block".</t>
  </si>
  <si>
    <t>1.1.1.4.1.1.3.4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</si>
  <si>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</si>
  <si>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CCE-13400-7</t>
  </si>
  <si>
    <t>Set "Windows Firewall: Public: Inbound connections" to "Enabled: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</si>
  <si>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WIN2K8-167</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</si>
  <si>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</si>
  <si>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</si>
  <si>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 xml:space="preserve">The security setting "Windows Firewall: Public: Allow unicast response" is set to "No"
N/A if another firewall is used </t>
  </si>
  <si>
    <t>The security setting "Windows Firewall: Public: Allow unicast response" is not set to "No".</t>
  </si>
  <si>
    <t>1.1.1.4.1.1.3.6</t>
  </si>
  <si>
    <t>To implement the recommended configuration state,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</si>
  <si>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CCE-13049-2</t>
  </si>
  <si>
    <t>Set "Windows Firewall: Public: Allow unicast response" to "No". One method to achieve the recommended configuration via GP: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</si>
  <si>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WIN2K8-168</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</si>
  <si>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</si>
  <si>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</si>
  <si>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 xml:space="preserve">The security setting "Windows Firewall: Public: Firewall state" is set to "On (recommended)"
N/A if another firewall is used </t>
  </si>
  <si>
    <t>The security setting "Windows Firewall: Public: Firewall state" is not set to "On".</t>
  </si>
  <si>
    <t>1.1.1.4.1.1.3.7</t>
  </si>
  <si>
    <t>To implement the recommended configuration state,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</si>
  <si>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CCE-12456-0</t>
  </si>
  <si>
    <t>Set "Windows Firewall: Public: Firewall state" to "On (recommended)". One method to achieve the recommended configuration via GP: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</si>
  <si>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WIN2K8-169</t>
  </si>
  <si>
    <t>Set "Windows Firewall: Public: Display a notification" to "Yes"</t>
  </si>
  <si>
    <t>Navigate to the UI Path articulated in the Remediation section and confirm it is set as prescribed. This group policy object is backed by the following registry location:
	HKEY_LOCAL_MACHINESoftwarePoliciesMicrosoftWindowsFirewallPublicProfile:DisableNotifications</t>
  </si>
  <si>
    <t xml:space="preserve">The security setting "Windows Firewall: Public: Display a notification" is set to "Yes"
N/A if another firewall is used </t>
  </si>
  <si>
    <t>The security setting "Windows Firewall: Public: Display a notification" is not set to "Yes".</t>
  </si>
  <si>
    <t>1.1.1.4.1.1.3.9</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</si>
  <si>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</si>
  <si>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CCE-12706-8</t>
  </si>
  <si>
    <t>Set "Windows Firewall: Public: Display a notification" to "Yes".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</si>
  <si>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WIN2K8-170</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</si>
  <si>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</si>
  <si>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</si>
  <si>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 xml:space="preserve">The security setting "Windows Firewall: Public: Apply local firewall rules" is set to "Yes (default)"
N/A if another firewall is used </t>
  </si>
  <si>
    <t>The security setting "Windows Firewall: Public: Apply local firewall rules" is not set to "Yes".</t>
  </si>
  <si>
    <t>1.1.1.4.1.1.3.11</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</si>
  <si>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</si>
  <si>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CCE-14139-0</t>
  </si>
  <si>
    <t>Set "Windows Firewall: Public: Apply local firewall rules" to "Yes (default)". One method to achieve the recommended configuration via GP: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</si>
  <si>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WIN2K8-171</t>
  </si>
  <si>
    <t>AC-7</t>
  </si>
  <si>
    <t>Unsuccessful Logon Attempts</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</si>
  <si>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</si>
  <si>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</si>
  <si>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 xml:space="preserve">The security setting "Account lockout duration" is set to "120" or greater </t>
  </si>
  <si>
    <t>The security Setting "Account lockout duration" is not set to "120" or greater.</t>
  </si>
  <si>
    <t>Updated to 120 minutes or greater per Publication 1075 9/2016</t>
  </si>
  <si>
    <t>HAC17</t>
  </si>
  <si>
    <t>Account lockouts do not require administrator action</t>
  </si>
  <si>
    <t>1.1.1.5.2</t>
  </si>
  <si>
    <t>1.1.1.5.2.1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</si>
  <si>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</si>
  <si>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or greater.
Computer Configuration&gt;Windows Settings&gt;Security Settings&gt;Account Policies&gt;Account Lockout Policy</t>
  </si>
  <si>
    <t>Although it may seem like a good idea to configure this policy setting to never automatically unlock an account, such a configuration can increase the number of requests that your organization's help desk receives to unlock accounts that were locked by mistake.</t>
  </si>
  <si>
    <t>CCE-1317-7</t>
  </si>
  <si>
    <t>Set "Account lockout duration" to "120 or greater". One method to achieve the recommended configuration via GP: Set the following Group Policy setting to 120 or greater.
Computer Configuration&gt;Windows Settings&gt;Security Settings&gt;Account Policies&gt;Account Lockout Policy</t>
  </si>
  <si>
    <t>WIN2K8-172</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</si>
  <si>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</si>
  <si>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</si>
  <si>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is set to "3" or fewer</t>
  </si>
  <si>
    <t>The security setting "Account lockout threshold" is not set to "3" or fewer.</t>
  </si>
  <si>
    <t>Updated from "6" to "3" to meet IRS Requirements</t>
  </si>
  <si>
    <t>HAC15</t>
  </si>
  <si>
    <t>User accounts not locked out after 3 unsuccessful login attempts</t>
  </si>
  <si>
    <t>1.1.1.5.2.2</t>
  </si>
  <si>
    <t>Password attacks can use automated methods to try millions of password combinations for any user account. The effectiveness of such attacks can be almost eliminated if you limit the number of failed logons that can be performed.
	However, a denial of service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</si>
  <si>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fewer.
Computer Configuration&gt;Windows Settings&gt;Security Settings&gt;Account Policies&gt;Account Lockout Policy</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</si>
  <si>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</si>
  <si>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CCE-1872-1</t>
  </si>
  <si>
    <t>Set "Account lockout threshold" to "3" or fewer. One method to achieve the recommended configuration via GP: Set the following Group Policy setting to 3 or fewer.
Computer Configuration&gt;Windows Settings&gt;Security Settings&gt;Account Policies&gt;Account Lockout Policy</t>
  </si>
  <si>
    <t>WIN2K8-173</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</si>
  <si>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</si>
  <si>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</si>
  <si>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 xml:space="preserve">The security setting "Reset account lockout counter after" is set to "120" or greater </t>
  </si>
  <si>
    <t>The security Setting "Reset account lockout counter after" is not set to "120" or greater</t>
  </si>
  <si>
    <t>1.1.1.5.2.3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</si>
  <si>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</si>
  <si>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0.
Computer Configuration&gt;Windows Settings&gt;Security Settings&gt;Account Policies&gt;Account Lockout Policy</t>
  </si>
  <si>
    <t>If you do not configure this policy setting or if the value is configured to an interval that is too long, a denial of service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</si>
  <si>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CCE-2311-9</t>
  </si>
  <si>
    <t>Set "Reset account lockout counter after" to "120 or greater minutes".. One method to achieve the recommended configuration via GP: Set the following Group Policy setting to 0.
Computer Configuration&gt;Windows Settings&gt;Security Settings&gt;Account Policies&gt;Account Lockout Policy</t>
  </si>
  <si>
    <t>WIN2K8-174</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</si>
  <si>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</si>
  <si>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</si>
  <si>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"disabled"</t>
  </si>
  <si>
    <t>The security setting "Store passwords using reversible encryption" is not disabled.</t>
  </si>
  <si>
    <t>HAC47</t>
  </si>
  <si>
    <t xml:space="preserve">Files containing authentication information are not adequately protected </t>
  </si>
  <si>
    <t>1.1.1.5.3</t>
  </si>
  <si>
    <t>1.1.1.5.3.1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</si>
  <si>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</si>
  <si>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</si>
  <si>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</si>
  <si>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CCE-2289-7</t>
  </si>
  <si>
    <t>Set "Store passwords using reversible encryption" to "Disabled". One method to achieve the recommended configuration via GP: Set the following Group Policy setting to Disabled.
Computer Configuration&gt;Windows Settings&gt;Security Settings&gt;Account Policies&gt;Password Policy&gt;Store passwords using reversible encryption</t>
  </si>
  <si>
    <t>WIN2K8-175</t>
  </si>
  <si>
    <t>Set "Minimum password length" to "14" or greater</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</si>
  <si>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14 characters. This policy setting is long enough to provide adequate security. In high security environments, configure the value to 12 characters.</t>
  </si>
  <si>
    <t>The security setting "Minimum password length" is set to "14" or greater</t>
  </si>
  <si>
    <t>The security setting "Minimum password length" is not set to "14" or greater.</t>
  </si>
  <si>
    <t>Updated from "14" to "8" to meet IRS Requirements.</t>
  </si>
  <si>
    <t>HPW3</t>
  </si>
  <si>
    <t>Minimum password length is too short</t>
  </si>
  <si>
    <t>1.1.1.5.3.2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</si>
  <si>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</si>
  <si>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14 or greater.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</si>
  <si>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</si>
  <si>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CCE-2240-0</t>
  </si>
  <si>
    <t>Set "Minimum password length" to "14" or greater. One method to achieve the recommended configuration via GP: Set the following Group Policy setting to 14 or greater.
Computer Configuration&gt;Windows Settings&gt;Security Settings&gt;Account Policies&gt;Password Policy&gt;Minimum password length</t>
  </si>
  <si>
    <t>WIN2K8-176</t>
  </si>
  <si>
    <t>Set "Maximum password age" to "90 or less for administrators and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</si>
  <si>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</si>
  <si>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The security setting "Maximum password age" is set to "90 or less for administrators" and for standard users.</t>
  </si>
  <si>
    <t xml:space="preserve">The Security Setting "Maximum password age" has not been configured per IRS Publication 1075 Requirements. </t>
  </si>
  <si>
    <t>Added requirement for Standard Users</t>
  </si>
  <si>
    <t>1.1.1.5.3.3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</si>
  <si>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</si>
  <si>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90 or less for administrators and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</si>
  <si>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</si>
  <si>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CCE-2200-4</t>
  </si>
  <si>
    <t>Set "Maximum password age" to "90 or less for administrators" and standard users". One method to achieve the recommended configuration via GP: Set the following Group Policy setting to  90 or less for administrators and standard users.
Computer Configuration&gt;Windows Settings&gt;Security Settings&gt;Account Policies&gt;Password Policy&gt;Maximum password age</t>
  </si>
  <si>
    <t>WIN2K8-177</t>
  </si>
  <si>
    <t>Set "Enforce password history" to "24" or greater</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</si>
  <si>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</si>
  <si>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</si>
  <si>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</si>
  <si>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</si>
  <si>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Password history is insufficient</t>
  </si>
  <si>
    <t>1.1.1.5.3.4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</si>
  <si>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</si>
  <si>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</si>
  <si>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</si>
  <si>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CCE-2237-6</t>
  </si>
  <si>
    <t>Set "Enforce password history" to "24" or greater. One method to achieve the recommended configuration via GP: Set the following Group Policy setting to 24 or greater.
Computer Configuration&gt;Windows Settings&gt;Security Settings&gt;Account Policies&gt;Password Policy&gt;Enforce password history</t>
  </si>
  <si>
    <t>WIN2K8-178</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</si>
  <si>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</si>
  <si>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</si>
  <si>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 or greater</t>
  </si>
  <si>
    <t>The security setting "Minimum password age" is not set to "1" or greater.</t>
  </si>
  <si>
    <t>HPW4</t>
  </si>
  <si>
    <t>Minimum password age does not exist</t>
  </si>
  <si>
    <t>1.1.1.5.3.5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</si>
  <si>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</si>
  <si>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</si>
  <si>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</si>
  <si>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CCE-1861-4</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</si>
  <si>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</si>
  <si>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WIN2K8-179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</si>
  <si>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</si>
  <si>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</si>
  <si>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 xml:space="preserve">The security setting "Password must meet complexity requirements" is set to "enabled" </t>
  </si>
  <si>
    <t>The security setting "Password must meet complexity requirements" is not enabled.</t>
  </si>
  <si>
    <t>HPW12</t>
  </si>
  <si>
    <t>Passwords do not meet complexity requirements</t>
  </si>
  <si>
    <t>1.1.1.5.3.6</t>
  </si>
  <si>
    <t>Passwords that contain only alphanumeric characters are extremely easy to discover with several publicly available tools.</t>
  </si>
  <si>
    <t>To implement the recommended configuration state, set the following Group Policy setting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</si>
  <si>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</si>
  <si>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CCE-2126-1</t>
  </si>
  <si>
    <t>Set "Password must meet complexity requirements" to "Enabled". One method to achieve the recommended configuration via GP: Set the following Group Policy setting to Enabled.
Computer Configuration&gt;Windows Settings&gt;Security Settings&gt;Account Policies&gt;Password Policy&gt;Password must meet complexity requirements</t>
  </si>
  <si>
    <t>WIN2K8-180</t>
  </si>
  <si>
    <t>Set "Maximum Log Size (KB)" to "Enabled:32768"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</si>
  <si>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</si>
  <si>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HKEY_LOCAL_MACHINESoftwarePoliciesMicrosoftWindowsEventLogSystem:MaxSize</t>
  </si>
  <si>
    <t>The security setting "Maximum Log Size (KB)" is set to "Enabled:32768"</t>
  </si>
  <si>
    <t>The security setting "Maximum Log Size (KB)" is not set to "Enabled:32768".</t>
  </si>
  <si>
    <t>Audit storage capacity threshold has not been defined</t>
  </si>
  <si>
    <t>1.2.2.1.1</t>
  </si>
  <si>
    <t>1.2.2.1.1.1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</si>
  <si>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</si>
  <si>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ComponentsEvent Log Service&gt;System&gt;Maximum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</si>
  <si>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</si>
  <si>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CCE-13508-7</t>
  </si>
  <si>
    <t>Set "Maximum Log Size (KB)" to "Enabled:32768". One method to achieve the recommended configuration via GP: Set the following Group Policy setting to Enabled. Then set the available option to 32768. 
Computer Configuration&gt;Administrative Templates&gt;Windows ComponentsEvent Log Service&gt;System&gt;Maximum Log Size (KB)</t>
  </si>
  <si>
    <t>WIN2K8-181</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</si>
  <si>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</si>
  <si>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</si>
  <si>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HKEY_LOCAL_MACHINESoftwarePoliciesMicrosoftWindowsEventLogSystem:Retention</t>
  </si>
  <si>
    <t>The security setting "Retain old events" is "disabled"</t>
  </si>
  <si>
    <t>The security setting "Retain old events" is not disabled.</t>
  </si>
  <si>
    <t>1.2.2.1.1.2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</si>
  <si>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</si>
  <si>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Service&gt;System&gt;Retain old events</t>
  </si>
  <si>
    <t>When this policy setting is enabled and a log file reaches its maximum size, new events are not written to the log and are lost. When this policy setting is disabled and a log file reaches its maximum size, new events overwrite old events.</t>
  </si>
  <si>
    <t>CCE-12284-6</t>
  </si>
  <si>
    <t>Set "Retain old events" to "Disabled". One method to achieve the recommended configuration via GP: Set the following Group Policy setting to Disabled. 
Computer Configuration&gt;Administrative Templates&gt;Windows Components&gt;Event Log Service&gt;System&gt;Retain old events</t>
  </si>
  <si>
    <t>WIN2K8-182</t>
  </si>
  <si>
    <t>Navigate to the UI Path articulated in the Remediation section and confirm it is set as prescribed. This group policy object is backed by the following registry location:
	HKEY_LOCAL_MACHINESoftwarePoliciesMicrosoftWindowsEventLogApplication:MaxSize</t>
  </si>
  <si>
    <t>1.2.2.1.2</t>
  </si>
  <si>
    <t>1.2.2.1.2.1</t>
  </si>
  <si>
    <t>To implement the recommended configuration state, set the following Group Policy setting to Enabled. Then set the available option to 32768. 
Computer Configuration&gt;Administrative Templates&gt;Windows Components&gt;Event Log Service&gt;Application&gt;Maximum Log Size (KB)</t>
  </si>
  <si>
    <t>CCE-13639-0</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</si>
  <si>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</si>
  <si>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WIN2K8-183</t>
  </si>
  <si>
    <t>Navigate to the UI Path articulated in the Remediation section and confirm it is set as prescribed. This group policy object is backed by the following registry location:
	HKEY_LOCAL_MACHINESoftwarePoliciesMicrosoftWindowsEventLogApplication:Retention</t>
  </si>
  <si>
    <t>The security setting "Retain old events" is set to "disabled"</t>
  </si>
  <si>
    <t>1.2.2.1.2.2</t>
  </si>
  <si>
    <t>To implement the recommended configuration state, set the following Group Policy setting to Disabled. 
Computer Configuration&gt;Administrative Templates&gt;Windows Components&gt;Event Log Service&gt;Application&gt;Retain old events</t>
  </si>
  <si>
    <t>CCE-12163-2</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</si>
  <si>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</si>
  <si>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WIN2K8-184</t>
  </si>
  <si>
    <t>Navigate to the UI Path articulated in the Remediation section and confirm it is set as prescribed. This group policy object is backed by the following registry location:
	HKEY_LOCAL_MACHINESoftwarePoliciesMicrosoftWindowsEventLogSecurity:Retention</t>
  </si>
  <si>
    <t>1.2.2.1.3</t>
  </si>
  <si>
    <t>1.2.2.1.3.1</t>
  </si>
  <si>
    <t>To implement the recommended configuration state, set the following Group Policy setting to Disabled. 
Computer Configuration&gt;Administrative Templates&gt;Windows Components&gt;Event Log Service&gt;Security&gt;Retain old events</t>
  </si>
  <si>
    <t>CCE-13594-7</t>
  </si>
  <si>
    <t>Set "Retain old events" to "Disabled". One method to achieve the recommended configuration via GP: Set the following Group Policy setting to Disabled. 
Computer Configuration&gt;Administrative Templates&gt;Windows Components&gt;Event Log Service&gt;Security&gt;Retain old events</t>
  </si>
  <si>
    <t>WIN2K8-185</t>
  </si>
  <si>
    <t>Set "Maximum Log Size (KB)" to "Enabled:196608"</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</si>
  <si>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</si>
  <si>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"enabled:196608"</t>
  </si>
  <si>
    <t>The security setting "Maximum Log Size (KB)" is not set to "enabled:196608"</t>
  </si>
  <si>
    <t>1.2.2.1.3.2</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</si>
  <si>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</si>
  <si>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196608. 
Computer Configuration&gt;Administrative Templates&gt;Windows Components&gt;Event Log Service&gt;Security&gt;Maximum Log Size (KB)</t>
  </si>
  <si>
    <t>CCE-13748-9</t>
  </si>
  <si>
    <t>Set "Maximum Log Size (KB)" to "Enabled:196608". One method to achieve the recommended configuration via GP: Set the following Group Policy setting to Enabled. Then set the available option to 196608. 
Computer Configuration&gt;Administrative Templates&gt;Windows Components&gt;Event Log Service&gt;Security&gt;Maximum Log Size (KB)</t>
  </si>
  <si>
    <t>WIN2K8-186</t>
  </si>
  <si>
    <t>Set "Turn off Autoplay"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</si>
  <si>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</si>
  <si>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</si>
  <si>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The security setting "Turn off Autoplay" is set to "Enabled:All drives"</t>
  </si>
  <si>
    <t>The security setting "Turn off Autoplay" is not set to "Enabled:All drives".</t>
  </si>
  <si>
    <t>HSI1</t>
  </si>
  <si>
    <t>System configured to load or run removable media automatically</t>
  </si>
  <si>
    <t>1.2.2.4</t>
  </si>
  <si>
    <t>1.2.2.4.1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</si>
  <si>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</si>
  <si>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Policies&gt;Turn off Autoplay</t>
  </si>
  <si>
    <t>Users will have to manually launch setup or installation programs that are provided on removable media.</t>
  </si>
  <si>
    <t>CCE-8634-8</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</si>
  <si>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Policies&gt;Turn off Autoplay</t>
  </si>
  <si>
    <t>WIN2K8-187</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</si>
  <si>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</si>
  <si>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</si>
  <si>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Navigate to the UI Path articulated in the Remediation section and confirm it is set as prescribed. This group policy object is backed by the following registry location:
	HKEY_LOCAL_MACHINESoftwarePoliciesMicrosoftWindowsInstaller:AlwaysInstallElevated</t>
  </si>
  <si>
    <t>The security setting "Always install with elevated privileges" is "disabled"</t>
  </si>
  <si>
    <t>The security setting "Always install with elevated privileges" is not disabled.</t>
  </si>
  <si>
    <t>1.2.2.5</t>
  </si>
  <si>
    <t>1.2.2.5.1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</si>
  <si>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</si>
  <si>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implement the recommended configuration state, set the following Group Policy setting to Disabled. 
Computer Configuration&gt;Administrative Templates&gt;Windows Components&gt;Windows Installer&gt;Always install with elevated privileges</t>
  </si>
  <si>
    <t>Windows Installer will apply the current users permissions when it installs programs, this will prevent standard users from installing applications that affect system-wide configuration items.</t>
  </si>
  <si>
    <t>CCE-17161-1</t>
  </si>
  <si>
    <t>Set "Always install with elevated privileges" to "Disabled". One method to achieve the recommended configuration via GP: Set the following Group Policy setting to Disabled. 
Computer Configuration&gt;Administrative Templates&gt;Windows Components&gt;Windows Installer&gt;Always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</si>
  <si>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</si>
  <si>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</si>
  <si>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</si>
  <si>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</si>
  <si>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</si>
  <si>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</si>
  <si>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</si>
  <si>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CIS Microsoft Windows Server 2008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</si>
  <si>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</si>
  <si>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</si>
  <si>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</si>
  <si>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</si>
  <si>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</si>
  <si>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</si>
  <si>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</si>
  <si>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</si>
  <si>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</si>
  <si>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</si>
  <si>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</si>
  <si>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</si>
  <si>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</si>
  <si>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</si>
  <si>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</si>
  <si>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</si>
  <si>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</si>
  <si>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</si>
  <si>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</si>
  <si>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</si>
  <si>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</si>
  <si>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</si>
  <si>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Tribute to "Super" Saumil Shah</t>
  </si>
  <si>
    <t>Fixed Status column selections and updated column headings.</t>
  </si>
  <si>
    <t>Added baseline Criticality Score and Issue Codes, weighted test cases based on criticality, and updated Results Tab. Transitioned to CIS Benchmark for Windows 2008 Member Server</t>
  </si>
  <si>
    <t>Applied minor corrections to format.</t>
  </si>
  <si>
    <t>Aligned the SCSEM with benchmarked controls and removed the controls who's configuration is based upon the agency's security and operational requirements.</t>
  </si>
  <si>
    <t>Updated issue codes, Added Manual Test cases for OS Support, Session Lock set to 15 minutes, Account Lockout/Reset Timer set to 120 minutes</t>
  </si>
  <si>
    <t>Updated issue code table.</t>
  </si>
  <si>
    <t>Minor content update. Removed EMET for Windows.</t>
  </si>
  <si>
    <t>Internal Updates</t>
  </si>
  <si>
    <t>Internal Updates and Updated issue code table</t>
  </si>
  <si>
    <t>Added EOL Message and Updated issue code table</t>
  </si>
  <si>
    <t xml:space="preserve">Internal Updates and updated issue code table </t>
  </si>
  <si>
    <t xml:space="preserve">Updated based on IRS Publication 1075 (October 2021) Internal updates and Issue Code Table updates.  </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</si>
  <si>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</si>
  <si>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</si>
  <si>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</si>
  <si>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</si>
  <si>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</si>
  <si>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</si>
  <si>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</si>
  <si>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</si>
  <si>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</si>
  <si>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</si>
  <si>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</si>
  <si>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</si>
  <si>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</si>
  <si>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</si>
  <si>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</si>
  <si>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</si>
  <si>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</si>
  <si>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</si>
  <si>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</si>
  <si>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</si>
  <si>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</si>
  <si>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</si>
  <si>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HAC12</t>
  </si>
  <si>
    <t>Separation of duties is not in place</t>
  </si>
  <si>
    <t>HAC13</t>
  </si>
  <si>
    <t>Operating system configuration files have incorrect permissions</t>
  </si>
  <si>
    <t>HAC14</t>
  </si>
  <si>
    <t>Warning banner is insufficient</t>
  </si>
  <si>
    <t>HAC16</t>
  </si>
  <si>
    <t xml:space="preserve">Network device allows telnet connections </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</si>
  <si>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</si>
  <si>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</si>
  <si>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</si>
  <si>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</si>
  <si>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</si>
  <si>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</si>
  <si>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</si>
  <si>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</si>
  <si>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</si>
  <si>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</si>
  <si>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</si>
  <si>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</si>
  <si>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</si>
  <si>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</si>
  <si>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</si>
  <si>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</si>
  <si>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</si>
  <si>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</si>
  <si>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</si>
  <si>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</si>
  <si>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</si>
  <si>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</si>
  <si>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</si>
  <si>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</si>
  <si>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</si>
  <si>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</si>
  <si>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</si>
  <si>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</si>
  <si>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</si>
  <si>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</si>
  <si>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</si>
  <si>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</si>
  <si>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</si>
  <si>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</si>
  <si>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</si>
  <si>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</si>
  <si>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</si>
  <si>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</si>
  <si>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</si>
  <si>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</si>
  <si>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</si>
  <si>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</si>
  <si>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</si>
  <si>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</si>
  <si>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</si>
  <si>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</si>
  <si>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</si>
  <si>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</si>
  <si>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</si>
  <si>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</si>
  <si>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</si>
  <si>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</si>
  <si>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</si>
  <si>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</si>
  <si>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</si>
  <si>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</si>
  <si>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</si>
  <si>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</si>
  <si>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</si>
  <si>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</si>
  <si>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</si>
  <si>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</si>
  <si>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</si>
  <si>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</si>
  <si>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</si>
  <si>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</si>
  <si>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</si>
  <si>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</si>
  <si>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</si>
  <si>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</si>
  <si>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</si>
  <si>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</si>
  <si>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</si>
  <si>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</si>
  <si>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</si>
  <si>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</si>
  <si>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</si>
  <si>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</si>
  <si>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HAC60</t>
  </si>
  <si>
    <t xml:space="preserve">Agency does not centrally manage access to third party environments </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</si>
  <si>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</si>
  <si>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</si>
  <si>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</si>
  <si>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</si>
  <si>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</si>
  <si>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</si>
  <si>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</si>
  <si>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</si>
  <si>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</si>
  <si>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</si>
  <si>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</si>
  <si>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</si>
  <si>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</si>
  <si>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</si>
  <si>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</si>
  <si>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</si>
  <si>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</si>
  <si>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</si>
  <si>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</si>
  <si>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</si>
  <si>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</si>
  <si>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</si>
  <si>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</si>
  <si>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</si>
  <si>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</si>
  <si>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</si>
  <si>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</si>
  <si>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</si>
  <si>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</si>
  <si>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</si>
  <si>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</si>
  <si>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</si>
  <si>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</si>
  <si>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</si>
  <si>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</si>
  <si>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</si>
  <si>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</si>
  <si>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</si>
  <si>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</si>
  <si>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HAU7</t>
  </si>
  <si>
    <t>Audit records are not retained per Pub 1075</t>
  </si>
  <si>
    <t>HAU8</t>
  </si>
  <si>
    <t>Logs are not maintained on a centralized log server</t>
  </si>
  <si>
    <t>HAU9</t>
  </si>
  <si>
    <t>No log reduction system exists</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</si>
  <si>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</si>
  <si>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</si>
  <si>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</si>
  <si>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</si>
  <si>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</si>
  <si>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</si>
  <si>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</si>
  <si>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</si>
  <si>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</si>
  <si>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</si>
  <si>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</si>
  <si>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</si>
  <si>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</si>
  <si>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HAU18</t>
  </si>
  <si>
    <t>Audit logs are reviewed, but not per Pub 1075 requirements</t>
  </si>
  <si>
    <t>HAU19</t>
  </si>
  <si>
    <t>Audit log anomalies or findings are not reported and tracked</t>
  </si>
  <si>
    <t>HAU20</t>
  </si>
  <si>
    <t>Audit log data not sent from a consistently identified source</t>
  </si>
  <si>
    <t>HAU22</t>
  </si>
  <si>
    <t>Content of audit records is not sufficient</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</si>
  <si>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</si>
  <si>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</si>
  <si>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</si>
  <si>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</si>
  <si>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</si>
  <si>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</si>
  <si>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</si>
  <si>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</si>
  <si>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</si>
  <si>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</si>
  <si>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</si>
  <si>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</si>
  <si>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</si>
  <si>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</si>
  <si>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</si>
  <si>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</si>
  <si>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</si>
  <si>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</si>
  <si>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</si>
  <si>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</si>
  <si>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</si>
  <si>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</si>
  <si>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</si>
  <si>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</si>
  <si>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</si>
  <si>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</si>
  <si>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</si>
  <si>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</si>
  <si>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</si>
  <si>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</si>
  <si>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</si>
  <si>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</si>
  <si>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</si>
  <si>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</si>
  <si>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</si>
  <si>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</si>
  <si>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</si>
  <si>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</si>
  <si>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</si>
  <si>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</si>
  <si>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</si>
  <si>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</si>
  <si>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</si>
  <si>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</si>
  <si>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</si>
  <si>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</si>
  <si>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</si>
  <si>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</si>
  <si>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</si>
  <si>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</si>
  <si>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</si>
  <si>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</si>
  <si>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</si>
  <si>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</si>
  <si>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</si>
  <si>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</si>
  <si>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</si>
  <si>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</si>
  <si>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</si>
  <si>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</si>
  <si>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</si>
  <si>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</si>
  <si>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</si>
  <si>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</si>
  <si>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</si>
  <si>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</si>
  <si>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</si>
  <si>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</si>
  <si>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</si>
  <si>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</si>
  <si>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</si>
  <si>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</si>
  <si>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</si>
  <si>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</si>
  <si>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</si>
  <si>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</si>
  <si>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</si>
  <si>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</si>
  <si>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</si>
  <si>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</si>
  <si>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</si>
  <si>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</si>
  <si>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</si>
  <si>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</si>
  <si>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</si>
  <si>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</si>
  <si>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</si>
  <si>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</si>
  <si>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</si>
  <si>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</si>
  <si>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</si>
  <si>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</si>
  <si>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</si>
  <si>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</si>
  <si>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</si>
  <si>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</si>
  <si>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</si>
  <si>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</si>
  <si>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</si>
  <si>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</si>
  <si>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</si>
  <si>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</si>
  <si>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</si>
  <si>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</si>
  <si>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</si>
  <si>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</si>
  <si>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</si>
  <si>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</si>
  <si>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</si>
  <si>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</si>
  <si>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</si>
  <si>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</si>
  <si>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</si>
  <si>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</si>
  <si>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</si>
  <si>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</si>
  <si>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</si>
  <si>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</si>
  <si>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</si>
  <si>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</si>
  <si>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</si>
  <si>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</si>
  <si>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</si>
  <si>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</si>
  <si>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</si>
  <si>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</si>
  <si>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</si>
  <si>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</si>
  <si>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</si>
  <si>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</si>
  <si>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</si>
  <si>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</si>
  <si>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</si>
  <si>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</si>
  <si>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</si>
  <si>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</si>
  <si>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</si>
  <si>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</si>
  <si>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</si>
  <si>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</si>
  <si>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</si>
  <si>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</si>
  <si>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</si>
  <si>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</si>
  <si>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</si>
  <si>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</si>
  <si>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</si>
  <si>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</si>
  <si>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</si>
  <si>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</si>
  <si>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</si>
  <si>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</si>
  <si>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</si>
  <si>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</si>
  <si>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</si>
  <si>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</si>
  <si>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</si>
  <si>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</si>
  <si>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</si>
  <si>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</si>
  <si>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</si>
  <si>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</si>
  <si>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</si>
  <si>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</si>
  <si>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</si>
  <si>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</si>
  <si>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</si>
  <si>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</si>
  <si>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</si>
  <si>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</si>
  <si>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</si>
  <si>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</si>
  <si>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</si>
  <si>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</si>
  <si>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</si>
  <si>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</si>
  <si>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</si>
  <si>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</si>
  <si>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</si>
  <si>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</si>
  <si>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</si>
  <si>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</si>
  <si>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</si>
  <si>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</si>
  <si>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</si>
  <si>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</si>
  <si>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</si>
  <si>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</si>
  <si>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</si>
  <si>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</si>
  <si>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</si>
  <si>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</si>
  <si>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</si>
  <si>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</si>
  <si>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</si>
  <si>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</si>
  <si>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</si>
  <si>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</si>
  <si>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</si>
  <si>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</si>
  <si>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</si>
  <si>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</si>
  <si>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</si>
  <si>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</si>
  <si>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</si>
  <si>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</si>
  <si>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</si>
  <si>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</si>
  <si>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</si>
  <si>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</si>
  <si>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</si>
  <si>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</si>
  <si>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</si>
  <si>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</si>
  <si>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</si>
  <si>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</si>
  <si>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</si>
  <si>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</si>
  <si>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</si>
  <si>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</si>
  <si>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</si>
  <si>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</si>
  <si>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</si>
  <si>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</si>
  <si>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</si>
  <si>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HPW5</t>
  </si>
  <si>
    <t>Passwords are generated and distributed automatically</t>
  </si>
  <si>
    <t>Password change notification is not sufficient</t>
  </si>
  <si>
    <t>HPW8</t>
  </si>
  <si>
    <t>Passwords are displayed on screen when entered</t>
  </si>
  <si>
    <t>HPW9</t>
  </si>
  <si>
    <t>Password management processes are not documented</t>
  </si>
  <si>
    <t>HPW100</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</si>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</sst>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sz val="10"/>
      <color rgb="FF000000"/>
      <name val="Arial"/>
      <family val="2"/>
    </font>
    <font>
      <u/>
      <sz val="10"/>
      <color theme="11"/>
      <name val="Arial"/>
      <family val="2"/>
    </font>
    <font>
      <b/>
      <sz val="10"/>
      <color theme="1"/>
      <name val="Arial"/>
      <family val="2"/>
    </font>
    <font>
      <sz val="10"/>
      <color rgb="FF00B050"/>
      <name val="Arial"/>
      <family val="2"/>
    </font>
    <font>
      <b/>
      <i/>
      <sz val="10"/>
      <name val="Arial"/>
      <family val="2"/>
    </font>
    <font>
      <sz val="10"/>
      <color theme="0"/>
      <name val="Arial"/>
      <family val="2"/>
    </font>
    <font>
      <sz val="12"/>
      <color theme="1"/>
      <name val="Calibri"/>
      <family val="2"/>
      <scheme val="minor"/>
    </font>
    <font>
      <b/>
      <u/>
      <sz val="10"/>
      <name val="Arial"/>
      <family val="2"/>
    </font>
    <font>
      <b/>
      <sz val="11"/>
      <color theme="1"/>
      <name val="Calibri"/>
      <family val="2"/>
      <scheme val="minor"/>
    </font>
    <font>
      <sz val="11"/>
      <color indexed="8"/>
      <name val="Calibri"/>
      <family val="2"/>
      <scheme val="minor"/>
    </font>
    <font>
      <sz val="11"/>
      <name val="Calibri"/>
      <family val="2"/>
      <scheme val="minor"/>
    </font>
    <font>
      <sz val="10"/>
      <color theme="1" tint="4.9989318521683403E-2"/>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rgb="FFFF0000"/>
        <bgColor indexed="64"/>
      </patternFill>
    </fill>
    <fill>
      <patternFill patternType="solid">
        <fgColor theme="0"/>
        <bgColor indexed="64"/>
      </patternFill>
    </fill>
    <fill>
      <patternFill patternType="solid">
        <fgColor theme="2" tint="-9.9978637043366805E-2"/>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right style="thin">
        <color indexed="63"/>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thin">
        <color indexed="63"/>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auto="1"/>
      </left>
      <right style="thin">
        <color auto="1"/>
      </right>
      <top/>
      <bottom style="thin">
        <color auto="1"/>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3"/>
      </top>
      <bottom style="thin">
        <color auto="1"/>
      </bottom>
      <diagonal/>
    </border>
    <border>
      <left style="thin">
        <color auto="1"/>
      </left>
      <right style="thin">
        <color auto="1"/>
      </right>
      <top style="thin">
        <color auto="1"/>
      </top>
      <bottom style="thin">
        <color auto="1"/>
      </bottom>
      <diagonal/>
    </border>
  </borders>
  <cellStyleXfs count="1450">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7" fillId="0" borderId="0">
      <alignment wrapText="1"/>
    </xf>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4" fillId="0" borderId="0"/>
    <xf numFmtId="0" fontId="20" fillId="0" borderId="0"/>
    <xf numFmtId="0" fontId="22" fillId="0" borderId="0"/>
    <xf numFmtId="0" fontId="7" fillId="0" borderId="0"/>
    <xf numFmtId="0" fontId="22" fillId="0" borderId="0"/>
    <xf numFmtId="0" fontId="7"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1" fillId="0" borderId="0"/>
    <xf numFmtId="0" fontId="7"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1" fillId="0" borderId="0"/>
    <xf numFmtId="0" fontId="7" fillId="0" borderId="0"/>
    <xf numFmtId="0" fontId="20" fillId="0" borderId="0"/>
    <xf numFmtId="0" fontId="20" fillId="0" borderId="0"/>
    <xf numFmtId="0" fontId="20" fillId="0" borderId="0"/>
    <xf numFmtId="0" fontId="7"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29"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 fillId="0" borderId="0" applyFill="0" applyProtection="0"/>
  </cellStyleXfs>
  <cellXfs count="291">
    <xf numFmtId="0" fontId="0" fillId="0" borderId="0" xfId="0"/>
    <xf numFmtId="0" fontId="7" fillId="0" borderId="0" xfId="0" applyFont="1" applyAlignment="1">
      <alignment vertical="top"/>
    </xf>
    <xf numFmtId="0" fontId="9" fillId="35" borderId="0" xfId="0" applyFont="1" applyFill="1"/>
    <xf numFmtId="0" fontId="7" fillId="35" borderId="0" xfId="0" applyFont="1" applyFill="1"/>
    <xf numFmtId="0" fontId="0" fillId="36" borderId="0" xfId="0" applyFill="1" applyAlignment="1">
      <alignment vertical="top"/>
    </xf>
    <xf numFmtId="0" fontId="24" fillId="0" borderId="0" xfId="0" applyFont="1"/>
    <xf numFmtId="0" fontId="24" fillId="0" borderId="0" xfId="0" applyFont="1" applyAlignment="1">
      <alignment vertical="top"/>
    </xf>
    <xf numFmtId="0" fontId="24" fillId="0" borderId="10" xfId="0" applyFont="1" applyBorder="1" applyAlignment="1">
      <alignment vertical="top"/>
    </xf>
    <xf numFmtId="0" fontId="3" fillId="38" borderId="0" xfId="0" applyFont="1" applyFill="1" applyAlignment="1">
      <alignment vertical="top"/>
    </xf>
    <xf numFmtId="0" fontId="3" fillId="38" borderId="10" xfId="0" applyFont="1" applyFill="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3" fillId="0" borderId="0" xfId="0" applyFont="1" applyAlignment="1">
      <alignment vertical="top"/>
    </xf>
    <xf numFmtId="0" fontId="3" fillId="0" borderId="10" xfId="0" applyFont="1" applyBorder="1" applyAlignment="1">
      <alignment vertical="top"/>
    </xf>
    <xf numFmtId="0" fontId="5" fillId="0" borderId="0" xfId="0" applyFont="1" applyAlignment="1">
      <alignment vertical="top" wrapText="1"/>
    </xf>
    <xf numFmtId="0" fontId="7" fillId="0" borderId="0" xfId="0" applyFont="1" applyAlignment="1">
      <alignment vertical="center"/>
    </xf>
    <xf numFmtId="0" fontId="7" fillId="0" borderId="0" xfId="0" applyFont="1" applyAlignment="1" applyProtection="1">
      <alignment vertical="top" wrapText="1"/>
      <protection locked="0"/>
    </xf>
    <xf numFmtId="0" fontId="0" fillId="0" borderId="0" xfId="0" applyAlignment="1">
      <alignment vertical="top" wrapText="1"/>
    </xf>
    <xf numFmtId="0" fontId="0" fillId="0" borderId="0" xfId="0" applyAlignment="1">
      <alignment vertical="top"/>
    </xf>
    <xf numFmtId="0" fontId="3" fillId="38" borderId="12" xfId="0" applyFont="1" applyFill="1" applyBorder="1" applyAlignment="1">
      <alignment vertical="top"/>
    </xf>
    <xf numFmtId="0" fontId="8" fillId="37" borderId="13" xfId="0" applyFont="1" applyFill="1" applyBorder="1" applyAlignment="1">
      <alignment horizontal="center" vertical="center" wrapText="1"/>
    </xf>
    <xf numFmtId="0" fontId="5" fillId="0" borderId="14" xfId="0" applyFont="1" applyBorder="1" applyAlignment="1">
      <alignment horizontal="center" vertical="center"/>
    </xf>
    <xf numFmtId="0" fontId="3" fillId="0" borderId="0" xfId="0" applyFont="1"/>
    <xf numFmtId="0" fontId="8" fillId="42" borderId="0" xfId="0" applyFont="1" applyFill="1" applyAlignment="1">
      <alignment horizontal="center" vertical="center"/>
    </xf>
    <xf numFmtId="0" fontId="7" fillId="0" borderId="14" xfId="0" applyFont="1" applyBorder="1" applyAlignment="1">
      <alignment horizontal="center" vertical="center"/>
    </xf>
    <xf numFmtId="0" fontId="5" fillId="0" borderId="14" xfId="0" applyFont="1" applyBorder="1" applyAlignment="1">
      <alignment horizontal="center" vertical="top" wrapText="1"/>
    </xf>
    <xf numFmtId="0" fontId="0" fillId="0" borderId="0" xfId="0" applyProtection="1">
      <protection locked="0"/>
    </xf>
    <xf numFmtId="0" fontId="3" fillId="37" borderId="14" xfId="0" applyFont="1" applyFill="1" applyBorder="1" applyAlignment="1" applyProtection="1">
      <alignment vertical="top" wrapText="1"/>
      <protection locked="0"/>
    </xf>
    <xf numFmtId="0" fontId="7" fillId="0" borderId="0" xfId="0" applyFont="1" applyProtection="1">
      <protection locked="0"/>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vertical="top"/>
    </xf>
    <xf numFmtId="0" fontId="0" fillId="0" borderId="14" xfId="0" applyBorder="1" applyAlignment="1" applyProtection="1">
      <alignment vertical="top"/>
      <protection locked="0"/>
    </xf>
    <xf numFmtId="0" fontId="0" fillId="0" borderId="14" xfId="0" applyBorder="1" applyAlignment="1">
      <alignment vertical="top" wrapText="1"/>
    </xf>
    <xf numFmtId="0" fontId="0" fillId="0" borderId="14" xfId="0" applyBorder="1" applyAlignment="1">
      <alignment vertical="top"/>
    </xf>
    <xf numFmtId="0" fontId="7" fillId="0" borderId="14" xfId="0" applyFont="1" applyBorder="1" applyAlignment="1">
      <alignment vertical="top" wrapText="1"/>
    </xf>
    <xf numFmtId="0" fontId="7" fillId="0" borderId="14" xfId="0" applyFont="1" applyBorder="1" applyAlignment="1" applyProtection="1">
      <alignment vertical="top" wrapText="1"/>
      <protection locked="0"/>
    </xf>
    <xf numFmtId="0" fontId="7" fillId="0" borderId="14" xfId="0" applyFont="1" applyBorder="1" applyAlignment="1">
      <alignment vertical="top"/>
    </xf>
    <xf numFmtId="0" fontId="22" fillId="0" borderId="14" xfId="0" applyFont="1" applyBorder="1" applyAlignment="1">
      <alignment vertical="top" wrapText="1"/>
    </xf>
    <xf numFmtId="0" fontId="29" fillId="0" borderId="14" xfId="0" applyFont="1" applyBorder="1" applyAlignment="1">
      <alignment vertical="top"/>
    </xf>
    <xf numFmtId="0" fontId="7" fillId="0" borderId="0" xfId="0" applyFont="1"/>
    <xf numFmtId="0" fontId="3" fillId="38" borderId="15" xfId="0" applyFont="1" applyFill="1" applyBorder="1" applyAlignment="1">
      <alignment vertical="top"/>
    </xf>
    <xf numFmtId="0" fontId="7" fillId="42" borderId="15" xfId="0" applyFont="1" applyFill="1" applyBorder="1" applyAlignment="1">
      <alignment vertical="top"/>
    </xf>
    <xf numFmtId="0" fontId="7" fillId="42" borderId="0" xfId="0" applyFont="1" applyFill="1" applyAlignment="1">
      <alignment vertical="top"/>
    </xf>
    <xf numFmtId="0" fontId="7" fillId="42" borderId="10" xfId="0" applyFont="1" applyFill="1" applyBorder="1" applyAlignment="1">
      <alignment vertical="top"/>
    </xf>
    <xf numFmtId="0" fontId="9" fillId="35" borderId="12" xfId="0" applyFont="1" applyFill="1" applyBorder="1"/>
    <xf numFmtId="0" fontId="7" fillId="35" borderId="12" xfId="0" applyFont="1" applyFill="1" applyBorder="1"/>
    <xf numFmtId="0" fontId="0" fillId="36" borderId="12" xfId="0" applyFill="1" applyBorder="1" applyAlignment="1">
      <alignment vertical="top"/>
    </xf>
    <xf numFmtId="0" fontId="1" fillId="42" borderId="0" xfId="0" applyFont="1" applyFill="1"/>
    <xf numFmtId="0" fontId="30" fillId="0" borderId="14" xfId="0" applyFont="1" applyBorder="1" applyAlignment="1">
      <alignment horizontal="center"/>
    </xf>
    <xf numFmtId="0" fontId="30" fillId="0" borderId="14" xfId="0" applyFont="1" applyBorder="1" applyAlignment="1">
      <alignment horizontal="center" vertical="center"/>
    </xf>
    <xf numFmtId="0" fontId="30" fillId="0" borderId="14" xfId="0" applyFont="1" applyBorder="1" applyAlignment="1">
      <alignment horizontal="center" vertical="center" wrapText="1"/>
    </xf>
    <xf numFmtId="9" fontId="30" fillId="0" borderId="14" xfId="0" applyNumberFormat="1" applyFont="1" applyBorder="1" applyAlignment="1">
      <alignment horizontal="center" vertical="center"/>
    </xf>
    <xf numFmtId="0" fontId="31" fillId="42" borderId="0" xfId="0" applyFont="1" applyFill="1"/>
    <xf numFmtId="0" fontId="23" fillId="42" borderId="0" xfId="0" applyFont="1" applyFill="1"/>
    <xf numFmtId="0" fontId="0" fillId="42" borderId="0" xfId="0" applyFill="1"/>
    <xf numFmtId="0" fontId="3" fillId="34" borderId="0" xfId="0" applyFont="1" applyFill="1" applyProtection="1">
      <protection locked="0"/>
    </xf>
    <xf numFmtId="0" fontId="6" fillId="36" borderId="0" xfId="0" applyFont="1" applyFill="1" applyProtection="1">
      <protection locked="0"/>
    </xf>
    <xf numFmtId="0" fontId="6" fillId="36" borderId="0" xfId="0" applyFont="1" applyFill="1" applyAlignment="1" applyProtection="1">
      <alignment wrapText="1"/>
      <protection locked="0"/>
    </xf>
    <xf numFmtId="0" fontId="26" fillId="39" borderId="16" xfId="0" applyFont="1" applyFill="1" applyBorder="1" applyAlignment="1">
      <alignment vertical="top" wrapText="1"/>
    </xf>
    <xf numFmtId="0" fontId="0" fillId="42" borderId="0" xfId="0" applyFill="1" applyAlignment="1">
      <alignment vertical="top"/>
    </xf>
    <xf numFmtId="0" fontId="34" fillId="43" borderId="14" xfId="0" applyFont="1" applyFill="1" applyBorder="1" applyAlignment="1">
      <alignment wrapText="1"/>
    </xf>
    <xf numFmtId="0" fontId="0" fillId="0" borderId="0" xfId="0" applyAlignment="1" applyProtection="1">
      <alignment wrapText="1"/>
      <protection locked="0"/>
    </xf>
    <xf numFmtId="0" fontId="0" fillId="0" borderId="14" xfId="0" applyBorder="1" applyAlignment="1" applyProtection="1">
      <alignment vertical="top" wrapText="1"/>
      <protection locked="0"/>
    </xf>
    <xf numFmtId="0" fontId="6" fillId="0" borderId="14" xfId="0" applyFont="1" applyBorder="1" applyAlignment="1">
      <alignment horizontal="left" vertical="top" wrapText="1"/>
    </xf>
    <xf numFmtId="0" fontId="7" fillId="0" borderId="14" xfId="0" applyFont="1" applyBorder="1" applyAlignment="1" applyProtection="1">
      <alignment horizontal="left" vertical="top" wrapText="1"/>
      <protection locked="0"/>
    </xf>
    <xf numFmtId="0" fontId="0" fillId="42" borderId="14" xfId="0" applyFill="1" applyBorder="1" applyAlignment="1">
      <alignment vertical="top"/>
    </xf>
    <xf numFmtId="0" fontId="7" fillId="42" borderId="14" xfId="0" applyFont="1" applyFill="1" applyBorder="1" applyAlignment="1">
      <alignment vertical="top" wrapText="1"/>
    </xf>
    <xf numFmtId="0" fontId="0" fillId="42" borderId="14" xfId="0" applyFill="1" applyBorder="1" applyAlignment="1">
      <alignment vertical="top" wrapText="1"/>
    </xf>
    <xf numFmtId="0" fontId="0" fillId="42" borderId="14" xfId="0" applyFill="1" applyBorder="1" applyAlignment="1" applyProtection="1">
      <alignment vertical="top"/>
      <protection locked="0"/>
    </xf>
    <xf numFmtId="0" fontId="6" fillId="42" borderId="14" xfId="0" applyFont="1" applyFill="1" applyBorder="1" applyAlignment="1">
      <alignment horizontal="left" vertical="top" wrapText="1"/>
    </xf>
    <xf numFmtId="0" fontId="7" fillId="0" borderId="15" xfId="0" applyFont="1" applyBorder="1" applyAlignment="1">
      <alignment vertical="top"/>
    </xf>
    <xf numFmtId="0" fontId="0" fillId="0" borderId="12" xfId="0" applyBorder="1"/>
    <xf numFmtId="0" fontId="3" fillId="36" borderId="17" xfId="0" applyFont="1" applyFill="1" applyBorder="1"/>
    <xf numFmtId="0" fontId="7" fillId="42" borderId="17" xfId="0" applyFont="1" applyFill="1" applyBorder="1"/>
    <xf numFmtId="0" fontId="6" fillId="36" borderId="18" xfId="0" applyFont="1" applyFill="1" applyBorder="1" applyAlignment="1" applyProtection="1">
      <alignment vertical="center"/>
      <protection locked="0"/>
    </xf>
    <xf numFmtId="0" fontId="7" fillId="0" borderId="14" xfId="650" applyFont="1" applyBorder="1" applyAlignment="1">
      <alignment vertical="top" wrapText="1"/>
    </xf>
    <xf numFmtId="0" fontId="6" fillId="42" borderId="14" xfId="1449" applyFont="1" applyFill="1" applyBorder="1" applyAlignment="1" applyProtection="1">
      <alignment horizontal="left" vertical="top" wrapText="1"/>
    </xf>
    <xf numFmtId="0" fontId="0" fillId="42" borderId="14" xfId="0" applyFill="1" applyBorder="1" applyAlignment="1" applyProtection="1">
      <alignment vertical="top" wrapText="1"/>
      <protection locked="0"/>
    </xf>
    <xf numFmtId="0" fontId="35" fillId="42" borderId="14" xfId="0" applyFont="1" applyFill="1" applyBorder="1" applyAlignment="1">
      <alignmen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wrapText="1" readingOrder="1"/>
    </xf>
    <xf numFmtId="0" fontId="6" fillId="36" borderId="0" xfId="0" applyFont="1" applyFill="1" applyAlignment="1" applyProtection="1">
      <alignment horizontal="left" vertical="top" readingOrder="1"/>
      <protection locked="0"/>
    </xf>
    <xf numFmtId="0" fontId="0" fillId="0" borderId="0" xfId="0" applyAlignment="1">
      <alignment horizontal="left" vertical="top" wrapText="1" readingOrder="1"/>
    </xf>
    <xf numFmtId="0" fontId="3" fillId="39" borderId="19" xfId="0" applyFont="1" applyFill="1" applyBorder="1" applyAlignment="1">
      <alignment horizontal="left" vertical="top" wrapText="1"/>
    </xf>
    <xf numFmtId="0" fontId="6" fillId="0" borderId="14" xfId="0" applyFont="1" applyBorder="1" applyAlignment="1">
      <alignment horizontal="left" vertical="top" wrapText="1" readingOrder="1"/>
    </xf>
    <xf numFmtId="14" fontId="0" fillId="0" borderId="0" xfId="0" applyNumberFormat="1"/>
    <xf numFmtId="0" fontId="3" fillId="41" borderId="14" xfId="0" applyFont="1" applyFill="1" applyBorder="1" applyAlignment="1">
      <alignment horizontal="left" vertical="top" wrapText="1"/>
    </xf>
    <xf numFmtId="0" fontId="3" fillId="41" borderId="14" xfId="740" applyFont="1" applyFill="1" applyBorder="1" applyAlignment="1">
      <alignment horizontal="left" vertical="top" wrapText="1"/>
    </xf>
    <xf numFmtId="0" fontId="32" fillId="42" borderId="14" xfId="0" applyFont="1" applyFill="1" applyBorder="1" applyAlignment="1">
      <alignment horizontal="left" vertical="center" wrapText="1"/>
    </xf>
    <xf numFmtId="0" fontId="32" fillId="42" borderId="14" xfId="0" applyFont="1" applyFill="1" applyBorder="1" applyAlignment="1">
      <alignment horizontal="center" wrapText="1"/>
    </xf>
    <xf numFmtId="0" fontId="7" fillId="0" borderId="14" xfId="695" applyFont="1" applyBorder="1" applyAlignment="1">
      <alignment horizontal="left" vertical="top" wrapText="1"/>
    </xf>
    <xf numFmtId="0" fontId="0" fillId="0" borderId="14" xfId="0" applyBorder="1" applyAlignment="1" applyProtection="1">
      <alignment horizontal="left" vertical="top" wrapText="1"/>
      <protection locked="0"/>
    </xf>
    <xf numFmtId="0" fontId="37" fillId="0" borderId="14" xfId="695" applyFont="1" applyBorder="1" applyAlignment="1">
      <alignment horizontal="left" vertical="top" wrapText="1"/>
    </xf>
    <xf numFmtId="0" fontId="37" fillId="0" borderId="14" xfId="0" applyFont="1" applyBorder="1" applyAlignment="1">
      <alignment horizontal="left" vertical="top" wrapText="1"/>
    </xf>
    <xf numFmtId="0" fontId="22" fillId="0" borderId="14" xfId="695" applyFont="1" applyBorder="1" applyAlignment="1">
      <alignment horizontal="left" vertical="top" wrapText="1"/>
    </xf>
    <xf numFmtId="0" fontId="7" fillId="0" borderId="14" xfId="0" applyFont="1" applyBorder="1" applyAlignment="1">
      <alignment horizontal="left" vertical="top"/>
    </xf>
    <xf numFmtId="0" fontId="7" fillId="0" borderId="20" xfId="650" applyFont="1" applyBorder="1" applyAlignment="1">
      <alignment vertical="top" wrapText="1"/>
    </xf>
    <xf numFmtId="0" fontId="6" fillId="0" borderId="0" xfId="695" applyFont="1" applyAlignment="1">
      <alignment wrapText="1"/>
    </xf>
    <xf numFmtId="10" fontId="7" fillId="0" borderId="14" xfId="719" applyNumberFormat="1" applyFont="1" applyBorder="1" applyAlignment="1">
      <alignment horizontal="left" vertical="top" wrapText="1"/>
    </xf>
    <xf numFmtId="0" fontId="4" fillId="35" borderId="22" xfId="0" applyFont="1" applyFill="1" applyBorder="1"/>
    <xf numFmtId="0" fontId="7" fillId="35" borderId="23" xfId="0" applyFont="1" applyFill="1" applyBorder="1"/>
    <xf numFmtId="0" fontId="7" fillId="35" borderId="24" xfId="0" applyFont="1" applyFill="1" applyBorder="1"/>
    <xf numFmtId="0" fontId="4" fillId="35" borderId="15" xfId="0" applyFont="1" applyFill="1" applyBorder="1"/>
    <xf numFmtId="0" fontId="22" fillId="35" borderId="15" xfId="0" applyFont="1" applyFill="1" applyBorder="1"/>
    <xf numFmtId="0" fontId="0" fillId="35" borderId="25" xfId="0" applyFill="1" applyBorder="1"/>
    <xf numFmtId="0" fontId="7" fillId="35" borderId="26" xfId="0" applyFont="1" applyFill="1" applyBorder="1"/>
    <xf numFmtId="0" fontId="7" fillId="35" borderId="27" xfId="0" applyFont="1" applyFill="1" applyBorder="1"/>
    <xf numFmtId="0" fontId="3" fillId="36" borderId="22" xfId="0" applyFont="1" applyFill="1" applyBorder="1" applyAlignment="1">
      <alignment vertical="center"/>
    </xf>
    <xf numFmtId="0" fontId="3" fillId="36" borderId="23" xfId="0" applyFont="1" applyFill="1" applyBorder="1" applyAlignment="1">
      <alignment vertical="center"/>
    </xf>
    <xf numFmtId="0" fontId="3" fillId="36" borderId="24" xfId="0" applyFont="1" applyFill="1" applyBorder="1" applyAlignment="1">
      <alignment vertical="center"/>
    </xf>
    <xf numFmtId="0" fontId="7" fillId="36" borderId="15" xfId="0" applyFont="1" applyFill="1" applyBorder="1" applyAlignment="1">
      <alignment vertical="top"/>
    </xf>
    <xf numFmtId="0" fontId="0" fillId="36" borderId="25" xfId="0" applyFill="1" applyBorder="1" applyAlignment="1">
      <alignment vertical="top"/>
    </xf>
    <xf numFmtId="0" fontId="0" fillId="36" borderId="26" xfId="0" applyFill="1" applyBorder="1" applyAlignment="1">
      <alignment vertical="top"/>
    </xf>
    <xf numFmtId="0" fontId="0" fillId="36" borderId="27" xfId="0" applyFill="1" applyBorder="1" applyAlignment="1">
      <alignment vertical="top"/>
    </xf>
    <xf numFmtId="0" fontId="3" fillId="34" borderId="28" xfId="0" applyFont="1" applyFill="1" applyBorder="1" applyAlignment="1">
      <alignment vertical="center"/>
    </xf>
    <xf numFmtId="0" fontId="3" fillId="34" borderId="29" xfId="0" applyFont="1" applyFill="1" applyBorder="1" applyAlignment="1">
      <alignment vertical="center"/>
    </xf>
    <xf numFmtId="0" fontId="3" fillId="34" borderId="30" xfId="0" applyFont="1" applyFill="1" applyBorder="1" applyAlignment="1">
      <alignment vertical="center"/>
    </xf>
    <xf numFmtId="0" fontId="3" fillId="42" borderId="28" xfId="0" applyFont="1" applyFill="1" applyBorder="1" applyAlignment="1">
      <alignment horizontal="left" vertical="center"/>
    </xf>
    <xf numFmtId="0" fontId="3" fillId="42" borderId="31" xfId="0" applyFont="1" applyFill="1" applyBorder="1" applyAlignment="1">
      <alignment vertical="center"/>
    </xf>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6" fontId="7" fillId="0" borderId="32" xfId="0" applyNumberFormat="1" applyFont="1" applyBorder="1" applyAlignment="1" applyProtection="1">
      <alignment horizontal="left" vertical="top" wrapText="1"/>
      <protection locked="0"/>
    </xf>
    <xf numFmtId="0" fontId="3" fillId="0" borderId="28" xfId="0" applyFont="1" applyBorder="1" applyAlignment="1">
      <alignment horizontal="left" vertical="center"/>
    </xf>
    <xf numFmtId="0" fontId="0" fillId="37" borderId="28" xfId="0" applyFill="1" applyBorder="1" applyAlignment="1">
      <alignment vertical="center"/>
    </xf>
    <xf numFmtId="0" fontId="0" fillId="37" borderId="29" xfId="0" applyFill="1" applyBorder="1" applyAlignment="1">
      <alignment vertical="center"/>
    </xf>
    <xf numFmtId="0" fontId="0" fillId="37" borderId="30" xfId="0" applyFill="1" applyBorder="1" applyAlignment="1">
      <alignment vertical="center"/>
    </xf>
    <xf numFmtId="0" fontId="3" fillId="0" borderId="28" xfId="0" applyFont="1" applyBorder="1" applyAlignment="1">
      <alignment vertical="center"/>
    </xf>
    <xf numFmtId="0" fontId="22" fillId="0" borderId="30" xfId="0" applyFont="1" applyBorder="1" applyAlignment="1">
      <alignment vertical="center" wrapText="1"/>
    </xf>
    <xf numFmtId="14" fontId="7" fillId="0" borderId="33" xfId="0" applyNumberFormat="1" applyFont="1" applyBorder="1" applyAlignment="1" applyProtection="1">
      <alignment horizontal="left" vertical="top" wrapText="1"/>
      <protection locked="0"/>
    </xf>
    <xf numFmtId="164" fontId="22" fillId="0" borderId="30" xfId="0" applyNumberFormat="1" applyFont="1" applyBorder="1" applyAlignment="1">
      <alignment vertical="center" wrapText="1"/>
    </xf>
    <xf numFmtId="0" fontId="3" fillId="34" borderId="22" xfId="0" applyFont="1" applyFill="1" applyBorder="1"/>
    <xf numFmtId="0" fontId="3" fillId="34" borderId="23" xfId="0" applyFont="1" applyFill="1" applyBorder="1"/>
    <xf numFmtId="0" fontId="3" fillId="0" borderId="34" xfId="0" applyFont="1" applyBorder="1" applyAlignment="1">
      <alignment horizontal="left" vertical="center" indent="1"/>
    </xf>
    <xf numFmtId="0" fontId="3" fillId="0" borderId="35" xfId="0" applyFont="1" applyBorder="1" applyAlignment="1">
      <alignment vertical="center"/>
    </xf>
    <xf numFmtId="0" fontId="0" fillId="0" borderId="36" xfId="0" applyBorder="1"/>
    <xf numFmtId="0" fontId="7" fillId="0" borderId="37" xfId="0" applyFont="1" applyBorder="1" applyAlignment="1">
      <alignment horizontal="left" vertical="top" indent="1"/>
    </xf>
    <xf numFmtId="0" fontId="7" fillId="0" borderId="38" xfId="0" applyFont="1" applyBorder="1" applyAlignment="1">
      <alignment horizontal="left" vertical="top" indent="1"/>
    </xf>
    <xf numFmtId="0" fontId="7" fillId="0" borderId="39" xfId="0" applyFont="1" applyBorder="1" applyAlignment="1">
      <alignment vertical="top"/>
    </xf>
    <xf numFmtId="0" fontId="0" fillId="0" borderId="40" xfId="0" applyBorder="1"/>
    <xf numFmtId="0" fontId="0" fillId="0" borderId="34" xfId="0" applyBorder="1"/>
    <xf numFmtId="0" fontId="0" fillId="0" borderId="35" xfId="0" applyBorder="1"/>
    <xf numFmtId="0" fontId="3" fillId="42" borderId="37" xfId="0" applyFont="1" applyFill="1" applyBorder="1"/>
    <xf numFmtId="0" fontId="3" fillId="37" borderId="34" xfId="0" applyFont="1" applyFill="1" applyBorder="1"/>
    <xf numFmtId="0" fontId="3" fillId="37" borderId="35" xfId="0" applyFont="1" applyFill="1" applyBorder="1"/>
    <xf numFmtId="0" fontId="3" fillId="37" borderId="36" xfId="0" applyFont="1" applyFill="1" applyBorder="1"/>
    <xf numFmtId="0" fontId="5" fillId="42" borderId="37" xfId="0" applyFont="1" applyFill="1" applyBorder="1"/>
    <xf numFmtId="0" fontId="0" fillId="39" borderId="41" xfId="0" applyFill="1" applyBorder="1"/>
    <xf numFmtId="0" fontId="3" fillId="36" borderId="41" xfId="0" applyFont="1" applyFill="1" applyBorder="1"/>
    <xf numFmtId="0" fontId="0" fillId="39" borderId="21" xfId="0" applyFill="1" applyBorder="1"/>
    <xf numFmtId="0" fontId="3" fillId="36" borderId="42" xfId="0" applyFont="1" applyFill="1" applyBorder="1"/>
    <xf numFmtId="0" fontId="3" fillId="36" borderId="43" xfId="0" applyFont="1" applyFill="1" applyBorder="1"/>
    <xf numFmtId="0" fontId="3" fillId="36" borderId="44" xfId="0" applyFont="1" applyFill="1" applyBorder="1"/>
    <xf numFmtId="0" fontId="0" fillId="42" borderId="37" xfId="0" applyFill="1" applyBorder="1"/>
    <xf numFmtId="0" fontId="8" fillId="37" borderId="45" xfId="0" applyFont="1" applyFill="1" applyBorder="1" applyAlignment="1">
      <alignment horizontal="center" vertical="center" wrapText="1"/>
    </xf>
    <xf numFmtId="0" fontId="8" fillId="37" borderId="46" xfId="0" applyFont="1" applyFill="1" applyBorder="1" applyAlignment="1">
      <alignment horizontal="center" vertical="center" wrapText="1"/>
    </xf>
    <xf numFmtId="0" fontId="7" fillId="37" borderId="47" xfId="0" applyFont="1" applyFill="1" applyBorder="1" applyAlignment="1">
      <alignment vertical="center"/>
    </xf>
    <xf numFmtId="0" fontId="0" fillId="37" borderId="31" xfId="0" applyFill="1" applyBorder="1" applyAlignment="1">
      <alignment vertical="center"/>
    </xf>
    <xf numFmtId="0" fontId="8" fillId="37" borderId="48" xfId="0" applyFont="1" applyFill="1" applyBorder="1" applyAlignment="1">
      <alignment horizontal="center" vertical="center"/>
    </xf>
    <xf numFmtId="0" fontId="8" fillId="37" borderId="32" xfId="0" applyFont="1" applyFill="1" applyBorder="1" applyAlignment="1">
      <alignment horizontal="center" vertical="center"/>
    </xf>
    <xf numFmtId="0" fontId="5" fillId="42" borderId="37" xfId="0" applyFont="1" applyFill="1" applyBorder="1" applyAlignment="1">
      <alignment vertical="top"/>
    </xf>
    <xf numFmtId="0" fontId="3" fillId="0" borderId="49" xfId="0" applyFont="1" applyBorder="1" applyAlignment="1">
      <alignment vertical="center"/>
    </xf>
    <xf numFmtId="0" fontId="3" fillId="0" borderId="50" xfId="0" applyFont="1" applyBorder="1" applyAlignment="1">
      <alignment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3" fillId="36" borderId="21" xfId="0" applyFont="1" applyFill="1" applyBorder="1"/>
    <xf numFmtId="0" fontId="0" fillId="0" borderId="37" xfId="0" applyBorder="1"/>
    <xf numFmtId="0" fontId="8" fillId="37" borderId="53" xfId="0" applyFont="1" applyFill="1" applyBorder="1" applyAlignment="1">
      <alignment horizontal="center" vertical="center"/>
    </xf>
    <xf numFmtId="0" fontId="7" fillId="0" borderId="41" xfId="0" applyFont="1" applyBorder="1"/>
    <xf numFmtId="2" fontId="3" fillId="0" borderId="21"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3" fillId="34" borderId="28" xfId="0" applyFont="1" applyFill="1" applyBorder="1"/>
    <xf numFmtId="0" fontId="3" fillId="34" borderId="29" xfId="0" applyFont="1" applyFill="1" applyBorder="1"/>
    <xf numFmtId="0" fontId="3" fillId="34" borderId="31" xfId="0" applyFont="1" applyFill="1" applyBorder="1"/>
    <xf numFmtId="0" fontId="3" fillId="37" borderId="28" xfId="0" applyFont="1" applyFill="1" applyBorder="1" applyAlignment="1">
      <alignment vertical="center"/>
    </xf>
    <xf numFmtId="0" fontId="3" fillId="37" borderId="29" xfId="0" applyFont="1" applyFill="1" applyBorder="1" applyAlignment="1">
      <alignment vertical="center"/>
    </xf>
    <xf numFmtId="0" fontId="3" fillId="37" borderId="31" xfId="0" applyFont="1" applyFill="1" applyBorder="1" applyAlignment="1">
      <alignment vertical="center"/>
    </xf>
    <xf numFmtId="0" fontId="7" fillId="0" borderId="22" xfId="0" applyFont="1" applyBorder="1" applyAlignment="1">
      <alignment vertical="top"/>
    </xf>
    <xf numFmtId="0" fontId="24" fillId="0" borderId="23" xfId="0" applyFont="1" applyBorder="1" applyAlignment="1">
      <alignment vertical="top"/>
    </xf>
    <xf numFmtId="0" fontId="24" fillId="0" borderId="54" xfId="0" applyFont="1" applyBorder="1" applyAlignment="1">
      <alignment vertical="top"/>
    </xf>
    <xf numFmtId="0" fontId="25" fillId="0" borderId="25" xfId="0" applyFont="1" applyBorder="1" applyAlignment="1">
      <alignment vertical="top"/>
    </xf>
    <xf numFmtId="0" fontId="25" fillId="0" borderId="26" xfId="0" applyFont="1" applyBorder="1" applyAlignment="1">
      <alignment vertical="top"/>
    </xf>
    <xf numFmtId="0" fontId="25" fillId="0" borderId="55" xfId="0" applyFont="1" applyBorder="1" applyAlignment="1">
      <alignment vertical="top"/>
    </xf>
    <xf numFmtId="0" fontId="3" fillId="38" borderId="22" xfId="0" applyFont="1" applyFill="1" applyBorder="1" applyAlignment="1">
      <alignment vertical="top"/>
    </xf>
    <xf numFmtId="0" fontId="3" fillId="38" borderId="23" xfId="0" applyFont="1" applyFill="1" applyBorder="1" applyAlignment="1">
      <alignment vertical="top"/>
    </xf>
    <xf numFmtId="0" fontId="3" fillId="38" borderId="54" xfId="0" applyFont="1" applyFill="1" applyBorder="1" applyAlignment="1">
      <alignment vertical="top"/>
    </xf>
    <xf numFmtId="0" fontId="7" fillId="42" borderId="22" xfId="0" applyFont="1" applyFill="1" applyBorder="1" applyAlignment="1">
      <alignment vertical="top"/>
    </xf>
    <xf numFmtId="0" fontId="7" fillId="42" borderId="23" xfId="0" applyFont="1" applyFill="1" applyBorder="1" applyAlignment="1">
      <alignment vertical="top"/>
    </xf>
    <xf numFmtId="0" fontId="7" fillId="42" borderId="54" xfId="0" applyFont="1" applyFill="1" applyBorder="1" applyAlignment="1">
      <alignment vertical="top"/>
    </xf>
    <xf numFmtId="0" fontId="3" fillId="38" borderId="25" xfId="0" applyFont="1" applyFill="1" applyBorder="1" applyAlignment="1">
      <alignment vertical="top"/>
    </xf>
    <xf numFmtId="0" fontId="3" fillId="38" borderId="26" xfId="0" applyFont="1" applyFill="1" applyBorder="1" applyAlignment="1">
      <alignment vertical="top"/>
    </xf>
    <xf numFmtId="0" fontId="3" fillId="38" borderId="55" xfId="0" applyFont="1" applyFill="1" applyBorder="1" applyAlignment="1">
      <alignment vertical="top"/>
    </xf>
    <xf numFmtId="0" fontId="7" fillId="42" borderId="25" xfId="0" applyFont="1" applyFill="1" applyBorder="1" applyAlignment="1">
      <alignment vertical="top"/>
    </xf>
    <xf numFmtId="0" fontId="7" fillId="42" borderId="26" xfId="0" applyFont="1" applyFill="1" applyBorder="1" applyAlignment="1">
      <alignment vertical="top"/>
    </xf>
    <xf numFmtId="0" fontId="7" fillId="42" borderId="55" xfId="0" applyFont="1" applyFill="1" applyBorder="1" applyAlignment="1">
      <alignment vertical="top"/>
    </xf>
    <xf numFmtId="0" fontId="3" fillId="38" borderId="28" xfId="0" applyFont="1" applyFill="1" applyBorder="1" applyAlignment="1">
      <alignment vertical="top"/>
    </xf>
    <xf numFmtId="0" fontId="3" fillId="38" borderId="29" xfId="0" applyFont="1" applyFill="1" applyBorder="1" applyAlignment="1">
      <alignment vertical="top"/>
    </xf>
    <xf numFmtId="0" fontId="3" fillId="38" borderId="31" xfId="0" applyFont="1" applyFill="1" applyBorder="1" applyAlignment="1">
      <alignment vertical="top"/>
    </xf>
    <xf numFmtId="0" fontId="7" fillId="42" borderId="28" xfId="0" applyFont="1" applyFill="1" applyBorder="1" applyAlignment="1">
      <alignment vertical="top"/>
    </xf>
    <xf numFmtId="0" fontId="7" fillId="42" borderId="29" xfId="0" applyFont="1" applyFill="1" applyBorder="1" applyAlignment="1">
      <alignment vertical="top"/>
    </xf>
    <xf numFmtId="0" fontId="7" fillId="42" borderId="31" xfId="0" applyFont="1" applyFill="1" applyBorder="1" applyAlignment="1">
      <alignment vertical="top"/>
    </xf>
    <xf numFmtId="0" fontId="3" fillId="38" borderId="17" xfId="0" applyFont="1" applyFill="1" applyBorder="1" applyAlignment="1">
      <alignment vertical="top"/>
    </xf>
    <xf numFmtId="0" fontId="3" fillId="38" borderId="41" xfId="0" applyFont="1" applyFill="1" applyBorder="1" applyAlignment="1">
      <alignment vertical="top"/>
    </xf>
    <xf numFmtId="0" fontId="3" fillId="38" borderId="56" xfId="0" applyFont="1" applyFill="1" applyBorder="1" applyAlignment="1">
      <alignment vertical="top"/>
    </xf>
    <xf numFmtId="0" fontId="7" fillId="42" borderId="57" xfId="0" applyFont="1" applyFill="1" applyBorder="1" applyAlignment="1">
      <alignment horizontal="left" vertical="top"/>
    </xf>
    <xf numFmtId="0" fontId="7" fillId="42" borderId="41" xfId="0" applyFont="1" applyFill="1" applyBorder="1" applyAlignment="1">
      <alignment horizontal="left" vertical="top"/>
    </xf>
    <xf numFmtId="0" fontId="7" fillId="42" borderId="21" xfId="0" applyFont="1" applyFill="1" applyBorder="1" applyAlignment="1">
      <alignment horizontal="left" vertical="top"/>
    </xf>
    <xf numFmtId="0" fontId="28" fillId="38" borderId="34" xfId="0" applyFont="1" applyFill="1" applyBorder="1" applyAlignment="1">
      <alignment vertical="top"/>
    </xf>
    <xf numFmtId="0" fontId="3" fillId="38" borderId="35" xfId="0" applyFont="1" applyFill="1" applyBorder="1" applyAlignment="1">
      <alignment vertical="top"/>
    </xf>
    <xf numFmtId="0" fontId="3" fillId="38" borderId="36" xfId="0" applyFont="1" applyFill="1" applyBorder="1" applyAlignment="1">
      <alignment vertical="top"/>
    </xf>
    <xf numFmtId="0" fontId="3" fillId="38" borderId="37" xfId="0" applyFont="1" applyFill="1" applyBorder="1" applyAlignment="1">
      <alignment vertical="top"/>
    </xf>
    <xf numFmtId="0" fontId="28" fillId="38" borderId="17" xfId="0" applyFont="1" applyFill="1" applyBorder="1" applyAlignment="1">
      <alignment vertical="top"/>
    </xf>
    <xf numFmtId="0" fontId="3" fillId="38" borderId="21" xfId="0" applyFont="1" applyFill="1" applyBorder="1" applyAlignment="1">
      <alignment vertical="top"/>
    </xf>
    <xf numFmtId="0" fontId="3" fillId="38" borderId="38" xfId="0" applyFont="1" applyFill="1" applyBorder="1" applyAlignment="1">
      <alignment vertical="top"/>
    </xf>
    <xf numFmtId="0" fontId="3" fillId="38" borderId="39" xfId="0" applyFont="1" applyFill="1" applyBorder="1" applyAlignment="1">
      <alignment vertical="top"/>
    </xf>
    <xf numFmtId="0" fontId="3" fillId="38" borderId="40" xfId="0" applyFont="1" applyFill="1" applyBorder="1" applyAlignment="1">
      <alignment vertical="top"/>
    </xf>
    <xf numFmtId="0" fontId="3" fillId="0" borderId="22" xfId="0" applyFont="1" applyBorder="1" applyAlignment="1">
      <alignment vertical="top"/>
    </xf>
    <xf numFmtId="0" fontId="3" fillId="0" borderId="23" xfId="0" applyFont="1" applyBorder="1" applyAlignment="1">
      <alignment vertical="top"/>
    </xf>
    <xf numFmtId="0" fontId="3" fillId="0" borderId="54" xfId="0" applyFont="1" applyBorder="1" applyAlignment="1">
      <alignment vertical="top"/>
    </xf>
    <xf numFmtId="0" fontId="7" fillId="0" borderId="15" xfId="0" applyFont="1" applyBorder="1" applyAlignment="1">
      <alignment horizontal="right" vertical="top"/>
    </xf>
    <xf numFmtId="0" fontId="3" fillId="0" borderId="15" xfId="0" applyFont="1" applyBorder="1" applyAlignment="1">
      <alignment horizontal="left" vertical="top"/>
    </xf>
    <xf numFmtId="0" fontId="3" fillId="0" borderId="15" xfId="0" applyFont="1" applyBorder="1" applyAlignment="1">
      <alignment vertical="top"/>
    </xf>
    <xf numFmtId="0" fontId="3" fillId="34" borderId="21" xfId="0" applyFont="1" applyFill="1" applyBorder="1" applyProtection="1">
      <protection locked="0"/>
    </xf>
    <xf numFmtId="0" fontId="3" fillId="34" borderId="29" xfId="0" applyFont="1" applyFill="1" applyBorder="1" applyProtection="1">
      <protection locked="0"/>
    </xf>
    <xf numFmtId="0" fontId="3" fillId="34" borderId="29" xfId="0" applyFont="1" applyFill="1" applyBorder="1" applyAlignment="1" applyProtection="1">
      <alignment wrapText="1"/>
      <protection locked="0"/>
    </xf>
    <xf numFmtId="0" fontId="3" fillId="34" borderId="23" xfId="0" applyFont="1" applyFill="1" applyBorder="1" applyProtection="1">
      <protection locked="0"/>
    </xf>
    <xf numFmtId="0" fontId="3" fillId="34" borderId="29" xfId="0" applyFont="1" applyFill="1" applyBorder="1" applyAlignment="1" applyProtection="1">
      <alignment horizontal="left" vertical="top" readingOrder="1"/>
      <protection locked="0"/>
    </xf>
    <xf numFmtId="0" fontId="3" fillId="34" borderId="58" xfId="0" applyFont="1" applyFill="1" applyBorder="1" applyProtection="1">
      <protection locked="0"/>
    </xf>
    <xf numFmtId="0" fontId="3" fillId="40" borderId="59" xfId="0" applyFont="1" applyFill="1" applyBorder="1" applyAlignment="1">
      <alignment vertical="top" wrapText="1"/>
    </xf>
    <xf numFmtId="0" fontId="3" fillId="41" borderId="59" xfId="0" applyFont="1" applyFill="1" applyBorder="1" applyAlignment="1">
      <alignment vertical="top" wrapText="1"/>
    </xf>
    <xf numFmtId="0" fontId="3" fillId="37" borderId="59" xfId="0" applyFont="1" applyFill="1" applyBorder="1" applyAlignment="1" applyProtection="1">
      <alignment vertical="top" wrapText="1"/>
      <protection locked="0"/>
    </xf>
    <xf numFmtId="0" fontId="7" fillId="0" borderId="14" xfId="695" applyFont="1" applyBorder="1" applyAlignment="1" applyProtection="1">
      <alignment horizontal="left" vertical="top" wrapText="1"/>
      <protection locked="0"/>
    </xf>
    <xf numFmtId="0" fontId="3" fillId="0" borderId="14" xfId="0" applyFont="1" applyBorder="1" applyAlignment="1">
      <alignment vertical="top" wrapText="1"/>
    </xf>
    <xf numFmtId="0" fontId="7" fillId="42" borderId="14" xfId="508" applyFill="1" applyBorder="1" applyAlignment="1">
      <alignment horizontal="center" vertical="top"/>
    </xf>
    <xf numFmtId="0" fontId="0" fillId="39" borderId="37" xfId="0" applyFill="1" applyBorder="1" applyAlignment="1">
      <alignment vertical="top"/>
    </xf>
    <xf numFmtId="0" fontId="36" fillId="42" borderId="14" xfId="0" applyFont="1" applyFill="1" applyBorder="1" applyAlignment="1" applyProtection="1">
      <alignment horizontal="left" vertical="top" wrapText="1"/>
      <protection locked="0"/>
    </xf>
    <xf numFmtId="0" fontId="0" fillId="0" borderId="16" xfId="0" applyBorder="1" applyAlignment="1">
      <alignment vertical="top"/>
    </xf>
    <xf numFmtId="0" fontId="35" fillId="42" borderId="14" xfId="0" applyFont="1" applyFill="1" applyBorder="1" applyAlignment="1">
      <alignment horizontal="left" vertical="top" wrapText="1"/>
    </xf>
    <xf numFmtId="0" fontId="6" fillId="36" borderId="37" xfId="0" applyFont="1" applyFill="1" applyBorder="1" applyProtection="1">
      <protection locked="0"/>
    </xf>
    <xf numFmtId="0" fontId="6" fillId="36" borderId="18" xfId="0" applyFont="1" applyFill="1" applyBorder="1" applyProtection="1">
      <protection locked="0"/>
    </xf>
    <xf numFmtId="0" fontId="7" fillId="0" borderId="23" xfId="0" applyFont="1" applyBorder="1" applyAlignment="1">
      <alignment vertical="top"/>
    </xf>
    <xf numFmtId="0" fontId="7" fillId="0" borderId="5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vertical="top"/>
    </xf>
    <xf numFmtId="0" fontId="7" fillId="0" borderId="55" xfId="0" applyFont="1" applyBorder="1" applyAlignment="1">
      <alignment vertical="top"/>
    </xf>
    <xf numFmtId="0" fontId="3" fillId="37" borderId="22" xfId="0" applyFont="1" applyFill="1" applyBorder="1" applyAlignment="1">
      <alignment vertical="center"/>
    </xf>
    <xf numFmtId="0" fontId="3" fillId="37" borderId="23" xfId="0" applyFont="1" applyFill="1" applyBorder="1" applyAlignment="1">
      <alignment vertical="center"/>
    </xf>
    <xf numFmtId="0" fontId="3" fillId="37" borderId="54" xfId="0" applyFont="1" applyFill="1" applyBorder="1" applyAlignment="1">
      <alignment vertical="center"/>
    </xf>
    <xf numFmtId="0" fontId="7" fillId="37" borderId="25" xfId="0" applyFont="1" applyFill="1" applyBorder="1" applyAlignment="1">
      <alignment vertical="center"/>
    </xf>
    <xf numFmtId="0" fontId="7" fillId="37" borderId="26" xfId="0" applyFont="1" applyFill="1" applyBorder="1" applyAlignment="1">
      <alignment vertical="center"/>
    </xf>
    <xf numFmtId="0" fontId="7" fillId="37" borderId="55" xfId="0" applyFont="1" applyFill="1" applyBorder="1" applyAlignment="1">
      <alignment vertical="center"/>
    </xf>
    <xf numFmtId="0" fontId="3" fillId="34" borderId="29" xfId="0" applyFont="1" applyFill="1" applyBorder="1" applyAlignment="1">
      <alignment wrapText="1"/>
    </xf>
    <xf numFmtId="0" fontId="3" fillId="37" borderId="48" xfId="0" applyFont="1" applyFill="1" applyBorder="1" applyAlignment="1">
      <alignment horizontal="left" vertical="center" wrapText="1"/>
    </xf>
    <xf numFmtId="165" fontId="0" fillId="0" borderId="48" xfId="0" applyNumberFormat="1" applyBorder="1" applyAlignment="1">
      <alignment horizontal="left" vertical="top"/>
    </xf>
    <xf numFmtId="14" fontId="0" fillId="0" borderId="28" xfId="0" applyNumberFormat="1" applyBorder="1" applyAlignment="1">
      <alignment horizontal="left" vertical="top"/>
    </xf>
    <xf numFmtId="0" fontId="0" fillId="0" borderId="48" xfId="0" applyBorder="1" applyAlignment="1">
      <alignment horizontal="left" vertical="top" wrapText="1"/>
    </xf>
    <xf numFmtId="0" fontId="7" fillId="0" borderId="48" xfId="0" applyFont="1" applyBorder="1" applyAlignment="1">
      <alignment horizontal="left" vertical="top"/>
    </xf>
    <xf numFmtId="49" fontId="0" fillId="0" borderId="48" xfId="0" applyNumberFormat="1" applyBorder="1" applyAlignment="1">
      <alignment horizontal="left" vertical="top" wrapText="1"/>
    </xf>
    <xf numFmtId="0" fontId="7" fillId="0" borderId="48" xfId="0" applyFont="1" applyBorder="1" applyAlignment="1">
      <alignment horizontal="left" vertical="top" wrapText="1"/>
    </xf>
    <xf numFmtId="165" fontId="0" fillId="0" borderId="48" xfId="0" applyNumberFormat="1" applyBorder="1" applyAlignment="1">
      <alignment horizontal="left" vertical="top" wrapText="1"/>
    </xf>
    <xf numFmtId="14" fontId="0" fillId="0" borderId="28" xfId="0" applyNumberForma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42" borderId="22" xfId="0" applyFont="1" applyFill="1" applyBorder="1" applyAlignment="1">
      <alignment horizontal="left" vertical="top" wrapText="1"/>
    </xf>
    <xf numFmtId="0" fontId="7" fillId="42" borderId="23" xfId="0" applyFont="1" applyFill="1" applyBorder="1" applyAlignment="1">
      <alignment horizontal="left" vertical="top"/>
    </xf>
    <xf numFmtId="0" fontId="7" fillId="42" borderId="54" xfId="0" applyFont="1" applyFill="1" applyBorder="1" applyAlignment="1">
      <alignment horizontal="left" vertical="top"/>
    </xf>
    <xf numFmtId="0" fontId="7" fillId="42" borderId="15" xfId="0" applyFont="1" applyFill="1" applyBorder="1" applyAlignment="1">
      <alignment horizontal="left" vertical="top"/>
    </xf>
    <xf numFmtId="0" fontId="7" fillId="42" borderId="0" xfId="0" applyFont="1" applyFill="1" applyAlignment="1">
      <alignment horizontal="left" vertical="top"/>
    </xf>
    <xf numFmtId="0" fontId="7" fillId="42" borderId="10" xfId="0" applyFont="1" applyFill="1" applyBorder="1" applyAlignment="1">
      <alignment horizontal="left" vertical="top"/>
    </xf>
    <xf numFmtId="0" fontId="7" fillId="42" borderId="34" xfId="0" applyFont="1" applyFill="1" applyBorder="1" applyAlignment="1">
      <alignment horizontal="left" vertical="top" wrapText="1"/>
    </xf>
    <xf numFmtId="0" fontId="7" fillId="42" borderId="35" xfId="0" applyFont="1" applyFill="1" applyBorder="1" applyAlignment="1">
      <alignment horizontal="left" vertical="top" wrapText="1"/>
    </xf>
    <xf numFmtId="0" fontId="7" fillId="42" borderId="36" xfId="0" applyFont="1" applyFill="1" applyBorder="1" applyAlignment="1">
      <alignment horizontal="left" vertical="top" wrapText="1"/>
    </xf>
    <xf numFmtId="0" fontId="7" fillId="42" borderId="37" xfId="0" applyFont="1" applyFill="1" applyBorder="1" applyAlignment="1">
      <alignment horizontal="left" vertical="top" wrapText="1"/>
    </xf>
    <xf numFmtId="0" fontId="7" fillId="42" borderId="0" xfId="0" applyFont="1" applyFill="1" applyAlignment="1">
      <alignment horizontal="left" vertical="top" wrapText="1"/>
    </xf>
    <xf numFmtId="0" fontId="7" fillId="42" borderId="12" xfId="0" applyFont="1" applyFill="1" applyBorder="1" applyAlignment="1">
      <alignment horizontal="left" vertical="top" wrapText="1"/>
    </xf>
    <xf numFmtId="0" fontId="3" fillId="38" borderId="34" xfId="0" applyFont="1" applyFill="1" applyBorder="1" applyAlignment="1">
      <alignment horizontal="left" vertical="top"/>
    </xf>
    <xf numFmtId="0" fontId="3" fillId="38" borderId="35" xfId="0" applyFont="1" applyFill="1" applyBorder="1" applyAlignment="1">
      <alignment horizontal="left" vertical="top"/>
    </xf>
    <xf numFmtId="0" fontId="3" fillId="38" borderId="36" xfId="0" applyFont="1" applyFill="1" applyBorder="1" applyAlignment="1">
      <alignment horizontal="left" vertical="top"/>
    </xf>
    <xf numFmtId="0" fontId="3" fillId="38" borderId="38" xfId="0" applyFont="1" applyFill="1" applyBorder="1" applyAlignment="1">
      <alignment horizontal="left" vertical="top"/>
    </xf>
    <xf numFmtId="0" fontId="3" fillId="38" borderId="39" xfId="0" applyFont="1" applyFill="1" applyBorder="1" applyAlignment="1">
      <alignment horizontal="left" vertical="top"/>
    </xf>
    <xf numFmtId="0" fontId="3" fillId="38" borderId="40" xfId="0" applyFont="1" applyFill="1" applyBorder="1" applyAlignment="1">
      <alignment horizontal="left" vertical="top"/>
    </xf>
    <xf numFmtId="0" fontId="7" fillId="42" borderId="38" xfId="0" applyFont="1" applyFill="1" applyBorder="1" applyAlignment="1">
      <alignment horizontal="left" vertical="top" wrapText="1"/>
    </xf>
    <xf numFmtId="0" fontId="7" fillId="42" borderId="39" xfId="0" applyFont="1" applyFill="1" applyBorder="1" applyAlignment="1">
      <alignment horizontal="left" vertical="top" wrapText="1"/>
    </xf>
    <xf numFmtId="0" fontId="7" fillId="42" borderId="40" xfId="0" applyFont="1" applyFill="1" applyBorder="1" applyAlignment="1">
      <alignment horizontal="left" vertical="top" wrapText="1"/>
    </xf>
  </cellXfs>
  <cellStyles count="1450">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8" builtinId="9" hidden="1"/>
    <cellStyle name="Followed Hyperlink" xfId="1446" builtinId="9" hidden="1"/>
    <cellStyle name="Followed Hyperlink" xfId="1444" builtinId="9" hidden="1"/>
    <cellStyle name="Followed Hyperlink" xfId="1442" builtinId="9" hidden="1"/>
    <cellStyle name="Followed Hyperlink" xfId="1440" builtinId="9" hidden="1"/>
    <cellStyle name="Followed Hyperlink" xfId="1438" builtinId="9" hidden="1"/>
    <cellStyle name="Followed Hyperlink" xfId="1436" builtinId="9" hidden="1"/>
    <cellStyle name="Followed Hyperlink" xfId="1434" builtinId="9" hidden="1"/>
    <cellStyle name="Followed Hyperlink" xfId="1432" builtinId="9" hidden="1"/>
    <cellStyle name="Followed Hyperlink" xfId="1430" builtinId="9" hidden="1"/>
    <cellStyle name="Followed Hyperlink" xfId="1428" builtinId="9" hidden="1"/>
    <cellStyle name="Followed Hyperlink" xfId="1426" builtinId="9" hidden="1"/>
    <cellStyle name="Followed Hyperlink" xfId="1424" builtinId="9" hidden="1"/>
    <cellStyle name="Followed Hyperlink" xfId="1422" builtinId="9" hidden="1"/>
    <cellStyle name="Followed Hyperlink" xfId="1420" builtinId="9" hidden="1"/>
    <cellStyle name="Followed Hyperlink" xfId="1418" builtinId="9" hidden="1"/>
    <cellStyle name="Followed Hyperlink" xfId="1416" builtinId="9" hidden="1"/>
    <cellStyle name="Followed Hyperlink" xfId="1414" builtinId="9" hidden="1"/>
    <cellStyle name="Followed Hyperlink" xfId="1412" builtinId="9" hidden="1"/>
    <cellStyle name="Followed Hyperlink" xfId="1410" builtinId="9" hidden="1"/>
    <cellStyle name="Followed Hyperlink" xfId="1408" builtinId="9" hidden="1"/>
    <cellStyle name="Followed Hyperlink" xfId="1406" builtinId="9" hidden="1"/>
    <cellStyle name="Followed Hyperlink" xfId="1404" builtinId="9" hidden="1"/>
    <cellStyle name="Followed Hyperlink" xfId="1402" builtinId="9" hidden="1"/>
    <cellStyle name="Followed Hyperlink" xfId="1400" builtinId="9" hidden="1"/>
    <cellStyle name="Followed Hyperlink" xfId="1398" builtinId="9" hidden="1"/>
    <cellStyle name="Followed Hyperlink" xfId="1396" builtinId="9" hidden="1"/>
    <cellStyle name="Followed Hyperlink" xfId="1394" builtinId="9" hidden="1"/>
    <cellStyle name="Followed Hyperlink" xfId="1392" builtinId="9" hidden="1"/>
    <cellStyle name="Followed Hyperlink" xfId="1390" builtinId="9" hidden="1"/>
    <cellStyle name="Followed Hyperlink" xfId="1388" builtinId="9" hidden="1"/>
    <cellStyle name="Followed Hyperlink" xfId="1386" builtinId="9" hidden="1"/>
    <cellStyle name="Followed Hyperlink" xfId="1384" builtinId="9" hidden="1"/>
    <cellStyle name="Followed Hyperlink" xfId="1382" builtinId="9" hidden="1"/>
    <cellStyle name="Followed Hyperlink" xfId="1380" builtinId="9" hidden="1"/>
    <cellStyle name="Followed Hyperlink" xfId="1378" builtinId="9" hidden="1"/>
    <cellStyle name="Followed Hyperlink" xfId="1376" builtinId="9" hidden="1"/>
    <cellStyle name="Followed Hyperlink" xfId="1374" builtinId="9" hidden="1"/>
    <cellStyle name="Followed Hyperlink" xfId="1372" builtinId="9" hidden="1"/>
    <cellStyle name="Followed Hyperlink" xfId="1370" builtinId="9" hidden="1"/>
    <cellStyle name="Followed Hyperlink" xfId="1368" builtinId="9" hidden="1"/>
    <cellStyle name="Followed Hyperlink" xfId="1366" builtinId="9" hidden="1"/>
    <cellStyle name="Followed Hyperlink" xfId="1364" builtinId="9" hidden="1"/>
    <cellStyle name="Followed Hyperlink" xfId="1362" builtinId="9" hidden="1"/>
    <cellStyle name="Followed Hyperlink" xfId="1360" builtinId="9" hidden="1"/>
    <cellStyle name="Followed Hyperlink" xfId="1358" builtinId="9" hidden="1"/>
    <cellStyle name="Followed Hyperlink" xfId="1356" builtinId="9" hidden="1"/>
    <cellStyle name="Followed Hyperlink" xfId="1354" builtinId="9" hidden="1"/>
    <cellStyle name="Followed Hyperlink" xfId="1352" builtinId="9" hidden="1"/>
    <cellStyle name="Followed Hyperlink" xfId="1350" builtinId="9" hidden="1"/>
    <cellStyle name="Followed Hyperlink" xfId="1348" builtinId="9" hidden="1"/>
    <cellStyle name="Followed Hyperlink" xfId="1346" builtinId="9" hidden="1"/>
    <cellStyle name="Followed Hyperlink" xfId="1344" builtinId="9" hidden="1"/>
    <cellStyle name="Followed Hyperlink" xfId="1342" builtinId="9" hidden="1"/>
    <cellStyle name="Followed Hyperlink" xfId="1340" builtinId="9" hidden="1"/>
    <cellStyle name="Followed Hyperlink" xfId="1338" builtinId="9" hidden="1"/>
    <cellStyle name="Followed Hyperlink" xfId="1336" builtinId="9" hidden="1"/>
    <cellStyle name="Followed Hyperlink" xfId="1334" builtinId="9" hidden="1"/>
    <cellStyle name="Followed Hyperlink" xfId="1332" builtinId="9" hidden="1"/>
    <cellStyle name="Followed Hyperlink" xfId="1330" builtinId="9" hidden="1"/>
    <cellStyle name="Followed Hyperlink" xfId="1328" builtinId="9" hidden="1"/>
    <cellStyle name="Followed Hyperlink" xfId="1326" builtinId="9" hidden="1"/>
    <cellStyle name="Followed Hyperlink" xfId="1324" builtinId="9" hidden="1"/>
    <cellStyle name="Followed Hyperlink" xfId="1322" builtinId="9" hidden="1"/>
    <cellStyle name="Followed Hyperlink" xfId="1320" builtinId="9" hidden="1"/>
    <cellStyle name="Followed Hyperlink" xfId="1318" builtinId="9" hidden="1"/>
    <cellStyle name="Followed Hyperlink" xfId="1316" builtinId="9" hidden="1"/>
    <cellStyle name="Followed Hyperlink" xfId="1314" builtinId="9" hidden="1"/>
    <cellStyle name="Followed Hyperlink" xfId="1312" builtinId="9" hidden="1"/>
    <cellStyle name="Followed Hyperlink" xfId="1310" builtinId="9" hidden="1"/>
    <cellStyle name="Followed Hyperlink" xfId="1308" builtinId="9" hidden="1"/>
    <cellStyle name="Followed Hyperlink" xfId="1306" builtinId="9" hidden="1"/>
    <cellStyle name="Followed Hyperlink" xfId="1304" builtinId="9" hidden="1"/>
    <cellStyle name="Followed Hyperlink" xfId="1302" builtinId="9" hidden="1"/>
    <cellStyle name="Followed Hyperlink" xfId="1300" builtinId="9" hidden="1"/>
    <cellStyle name="Followed Hyperlink" xfId="1298" builtinId="9" hidden="1"/>
    <cellStyle name="Followed Hyperlink" xfId="1296" builtinId="9" hidden="1"/>
    <cellStyle name="Followed Hyperlink" xfId="1294" builtinId="9" hidden="1"/>
    <cellStyle name="Followed Hyperlink" xfId="1292" builtinId="9" hidden="1"/>
    <cellStyle name="Followed Hyperlink" xfId="1290" builtinId="9" hidden="1"/>
    <cellStyle name="Followed Hyperlink" xfId="1288" builtinId="9" hidden="1"/>
    <cellStyle name="Followed Hyperlink" xfId="1286" builtinId="9" hidden="1"/>
    <cellStyle name="Followed Hyperlink" xfId="1284" builtinId="9" hidden="1"/>
    <cellStyle name="Followed Hyperlink" xfId="1282" builtinId="9" hidden="1"/>
    <cellStyle name="Followed Hyperlink" xfId="1280" builtinId="9" hidden="1"/>
    <cellStyle name="Followed Hyperlink" xfId="1278" builtinId="9" hidden="1"/>
    <cellStyle name="Followed Hyperlink" xfId="1276" builtinId="9" hidden="1"/>
    <cellStyle name="Followed Hyperlink" xfId="1274" builtinId="9" hidden="1"/>
    <cellStyle name="Followed Hyperlink" xfId="1272" builtinId="9" hidden="1"/>
    <cellStyle name="Followed Hyperlink" xfId="1270" builtinId="9" hidden="1"/>
    <cellStyle name="Followed Hyperlink" xfId="1268" builtinId="9" hidden="1"/>
    <cellStyle name="Followed Hyperlink" xfId="1266" builtinId="9" hidden="1"/>
    <cellStyle name="Followed Hyperlink" xfId="1264" builtinId="9" hidden="1"/>
    <cellStyle name="Followed Hyperlink" xfId="1262" builtinId="9" hidden="1"/>
    <cellStyle name="Followed Hyperlink" xfId="1260" builtinId="9" hidden="1"/>
    <cellStyle name="Followed Hyperlink" xfId="1258" builtinId="9" hidden="1"/>
    <cellStyle name="Followed Hyperlink" xfId="1256" builtinId="9" hidden="1"/>
    <cellStyle name="Followed Hyperlink" xfId="1254" builtinId="9" hidden="1"/>
    <cellStyle name="Followed Hyperlink" xfId="1252" builtinId="9" hidden="1"/>
    <cellStyle name="Followed Hyperlink" xfId="1250" builtinId="9" hidden="1"/>
    <cellStyle name="Followed Hyperlink" xfId="1248" builtinId="9" hidden="1"/>
    <cellStyle name="Followed Hyperlink" xfId="1246" builtinId="9" hidden="1"/>
    <cellStyle name="Followed Hyperlink" xfId="1244" builtinId="9" hidden="1"/>
    <cellStyle name="Followed Hyperlink" xfId="1242" builtinId="9" hidden="1"/>
    <cellStyle name="Followed Hyperlink" xfId="1240" builtinId="9" hidden="1"/>
    <cellStyle name="Followed Hyperlink" xfId="1238" builtinId="9" hidden="1"/>
    <cellStyle name="Followed Hyperlink" xfId="1236" builtinId="9" hidden="1"/>
    <cellStyle name="Followed Hyperlink" xfId="1234" builtinId="9" hidden="1"/>
    <cellStyle name="Followed Hyperlink" xfId="1232" builtinId="9" hidden="1"/>
    <cellStyle name="Followed Hyperlink" xfId="1230" builtinId="9" hidden="1"/>
    <cellStyle name="Followed Hyperlink" xfId="1228" builtinId="9" hidden="1"/>
    <cellStyle name="Followed Hyperlink" xfId="1226" builtinId="9" hidden="1"/>
    <cellStyle name="Followed Hyperlink" xfId="1224" builtinId="9" hidden="1"/>
    <cellStyle name="Followed Hyperlink" xfId="1222" builtinId="9" hidden="1"/>
    <cellStyle name="Followed Hyperlink" xfId="1220" builtinId="9" hidden="1"/>
    <cellStyle name="Followed Hyperlink" xfId="1218" builtinId="9" hidden="1"/>
    <cellStyle name="Followed Hyperlink" xfId="1216" builtinId="9" hidden="1"/>
    <cellStyle name="Followed Hyperlink" xfId="1214" builtinId="9" hidden="1"/>
    <cellStyle name="Followed Hyperlink" xfId="1212" builtinId="9" hidden="1"/>
    <cellStyle name="Followed Hyperlink" xfId="1210" builtinId="9" hidden="1"/>
    <cellStyle name="Followed Hyperlink" xfId="1208" builtinId="9" hidden="1"/>
    <cellStyle name="Followed Hyperlink" xfId="1206" builtinId="9" hidden="1"/>
    <cellStyle name="Followed Hyperlink" xfId="1204" builtinId="9" hidden="1"/>
    <cellStyle name="Followed Hyperlink" xfId="1202" builtinId="9" hidden="1"/>
    <cellStyle name="Followed Hyperlink" xfId="1200" builtinId="9" hidden="1"/>
    <cellStyle name="Followed Hyperlink" xfId="1198" builtinId="9" hidden="1"/>
    <cellStyle name="Followed Hyperlink" xfId="1196" builtinId="9" hidden="1"/>
    <cellStyle name="Followed Hyperlink" xfId="1194" builtinId="9" hidden="1"/>
    <cellStyle name="Followed Hyperlink" xfId="1192" builtinId="9" hidden="1"/>
    <cellStyle name="Followed Hyperlink" xfId="1190" builtinId="9" hidden="1"/>
    <cellStyle name="Followed Hyperlink" xfId="1188" builtinId="9" hidden="1"/>
    <cellStyle name="Followed Hyperlink" xfId="1186" builtinId="9" hidden="1"/>
    <cellStyle name="Followed Hyperlink" xfId="1184" builtinId="9" hidden="1"/>
    <cellStyle name="Followed Hyperlink" xfId="1182" builtinId="9" hidden="1"/>
    <cellStyle name="Followed Hyperlink" xfId="1180" builtinId="9" hidden="1"/>
    <cellStyle name="Followed Hyperlink" xfId="1178" builtinId="9" hidden="1"/>
    <cellStyle name="Followed Hyperlink" xfId="1176" builtinId="9" hidden="1"/>
    <cellStyle name="Followed Hyperlink" xfId="1174" builtinId="9" hidden="1"/>
    <cellStyle name="Followed Hyperlink" xfId="1172" builtinId="9" hidden="1"/>
    <cellStyle name="Followed Hyperlink" xfId="1170" builtinId="9" hidden="1"/>
    <cellStyle name="Followed Hyperlink" xfId="1168" builtinId="9" hidden="1"/>
    <cellStyle name="Followed Hyperlink" xfId="1166" builtinId="9" hidden="1"/>
    <cellStyle name="Followed Hyperlink" xfId="1164" builtinId="9" hidden="1"/>
    <cellStyle name="Followed Hyperlink" xfId="1162" builtinId="9" hidden="1"/>
    <cellStyle name="Followed Hyperlink" xfId="1160" builtinId="9" hidden="1"/>
    <cellStyle name="Followed Hyperlink" xfId="1158" builtinId="9" hidden="1"/>
    <cellStyle name="Followed Hyperlink" xfId="1156" builtinId="9" hidden="1"/>
    <cellStyle name="Followed Hyperlink" xfId="1154" builtinId="9" hidden="1"/>
    <cellStyle name="Followed Hyperlink" xfId="1152" builtinId="9" hidden="1"/>
    <cellStyle name="Followed Hyperlink" xfId="1150" builtinId="9" hidden="1"/>
    <cellStyle name="Followed Hyperlink" xfId="1148" builtinId="9" hidden="1"/>
    <cellStyle name="Followed Hyperlink" xfId="1146" builtinId="9" hidden="1"/>
    <cellStyle name="Followed Hyperlink" xfId="1144" builtinId="9" hidden="1"/>
    <cellStyle name="Followed Hyperlink" xfId="1142" builtinId="9" hidden="1"/>
    <cellStyle name="Followed Hyperlink" xfId="1140" builtinId="9" hidden="1"/>
    <cellStyle name="Followed Hyperlink" xfId="1138" builtinId="9" hidden="1"/>
    <cellStyle name="Followed Hyperlink" xfId="1136" builtinId="9" hidden="1"/>
    <cellStyle name="Followed Hyperlink" xfId="1134" builtinId="9" hidden="1"/>
    <cellStyle name="Followed Hyperlink" xfId="1132" builtinId="9" hidden="1"/>
    <cellStyle name="Followed Hyperlink" xfId="1130" builtinId="9" hidden="1"/>
    <cellStyle name="Followed Hyperlink" xfId="1128" builtinId="9" hidden="1"/>
    <cellStyle name="Followed Hyperlink" xfId="1126" builtinId="9" hidden="1"/>
    <cellStyle name="Followed Hyperlink" xfId="1124" builtinId="9" hidden="1"/>
    <cellStyle name="Followed Hyperlink" xfId="1122" builtinId="9" hidden="1"/>
    <cellStyle name="Followed Hyperlink" xfId="1120" builtinId="9" hidden="1"/>
    <cellStyle name="Followed Hyperlink" xfId="1118" builtinId="9" hidden="1"/>
    <cellStyle name="Followed Hyperlink" xfId="1116" builtinId="9" hidden="1"/>
    <cellStyle name="Followed Hyperlink" xfId="1114" builtinId="9" hidden="1"/>
    <cellStyle name="Followed Hyperlink" xfId="1112" builtinId="9" hidden="1"/>
    <cellStyle name="Followed Hyperlink" xfId="1110" builtinId="9" hidden="1"/>
    <cellStyle name="Followed Hyperlink" xfId="1108" builtinId="9" hidden="1"/>
    <cellStyle name="Followed Hyperlink" xfId="1106" builtinId="9" hidden="1"/>
    <cellStyle name="Followed Hyperlink" xfId="1104" builtinId="9" hidden="1"/>
    <cellStyle name="Followed Hyperlink" xfId="939" builtinId="9" hidden="1"/>
    <cellStyle name="Followed Hyperlink" xfId="940" builtinId="9" hidden="1"/>
    <cellStyle name="Followed Hyperlink" xfId="941" builtinId="9" hidden="1"/>
    <cellStyle name="Followed Hyperlink" xfId="943" builtinId="9" hidden="1"/>
    <cellStyle name="Followed Hyperlink" xfId="944" builtinId="9" hidden="1"/>
    <cellStyle name="Followed Hyperlink" xfId="945" builtinId="9" hidden="1"/>
    <cellStyle name="Followed Hyperlink" xfId="947" builtinId="9" hidden="1"/>
    <cellStyle name="Followed Hyperlink" xfId="94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8"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85" builtinId="9" hidden="1"/>
    <cellStyle name="Followed Hyperlink" xfId="987" builtinId="9" hidden="1"/>
    <cellStyle name="Followed Hyperlink" xfId="988" builtinId="9" hidden="1"/>
    <cellStyle name="Followed Hyperlink" xfId="989"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0"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1"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0" builtinId="9" hidden="1"/>
    <cellStyle name="Followed Hyperlink" xfId="1021" builtinId="9" hidden="1"/>
    <cellStyle name="Followed Hyperlink" xfId="1023" builtinId="9" hidden="1"/>
    <cellStyle name="Followed Hyperlink" xfId="1024" builtinId="9" hidden="1"/>
    <cellStyle name="Followed Hyperlink" xfId="1025" builtinId="9" hidden="1"/>
    <cellStyle name="Followed Hyperlink" xfId="1027" builtinId="9" hidden="1"/>
    <cellStyle name="Followed Hyperlink" xfId="1028" builtinId="9" hidden="1"/>
    <cellStyle name="Followed Hyperlink" xfId="1029" builtinId="9" hidden="1"/>
    <cellStyle name="Followed Hyperlink" xfId="1031" builtinId="9" hidden="1"/>
    <cellStyle name="Followed Hyperlink" xfId="1032" builtinId="9" hidden="1"/>
    <cellStyle name="Followed Hyperlink" xfId="1033" builtinId="9" hidden="1"/>
    <cellStyle name="Followed Hyperlink" xfId="1035" builtinId="9" hidden="1"/>
    <cellStyle name="Followed Hyperlink" xfId="1036" builtinId="9" hidden="1"/>
    <cellStyle name="Followed Hyperlink" xfId="1037" builtinId="9" hidden="1"/>
    <cellStyle name="Followed Hyperlink" xfId="1039" builtinId="9" hidden="1"/>
    <cellStyle name="Followed Hyperlink" xfId="1040" builtinId="9" hidden="1"/>
    <cellStyle name="Followed Hyperlink" xfId="1041" builtinId="9" hidden="1"/>
    <cellStyle name="Followed Hyperlink" xfId="1043" builtinId="9" hidden="1"/>
    <cellStyle name="Followed Hyperlink" xfId="1044" builtinId="9" hidden="1"/>
    <cellStyle name="Followed Hyperlink" xfId="1045" builtinId="9" hidden="1"/>
    <cellStyle name="Followed Hyperlink" xfId="1047" builtinId="9" hidden="1"/>
    <cellStyle name="Followed Hyperlink" xfId="1048" builtinId="9" hidden="1"/>
    <cellStyle name="Followed Hyperlink" xfId="1049" builtinId="9" hidden="1"/>
    <cellStyle name="Followed Hyperlink" xfId="1051" builtinId="9" hidden="1"/>
    <cellStyle name="Followed Hyperlink" xfId="1052" builtinId="9" hidden="1"/>
    <cellStyle name="Followed Hyperlink" xfId="1053" builtinId="9" hidden="1"/>
    <cellStyle name="Followed Hyperlink" xfId="1055" builtinId="9" hidden="1"/>
    <cellStyle name="Followed Hyperlink" xfId="1056" builtinId="9" hidden="1"/>
    <cellStyle name="Followed Hyperlink" xfId="1057" builtinId="9" hidden="1"/>
    <cellStyle name="Followed Hyperlink" xfId="1059" builtinId="9" hidden="1"/>
    <cellStyle name="Followed Hyperlink" xfId="1060" builtinId="9" hidden="1"/>
    <cellStyle name="Followed Hyperlink" xfId="1061" builtinId="9" hidden="1"/>
    <cellStyle name="Followed Hyperlink" xfId="1063" builtinId="9" hidden="1"/>
    <cellStyle name="Followed Hyperlink" xfId="1064" builtinId="9" hidden="1"/>
    <cellStyle name="Followed Hyperlink" xfId="1065" builtinId="9" hidden="1"/>
    <cellStyle name="Followed Hyperlink" xfId="1067" builtinId="9" hidden="1"/>
    <cellStyle name="Followed Hyperlink" xfId="1068" builtinId="9" hidden="1"/>
    <cellStyle name="Followed Hyperlink" xfId="1069" builtinId="9" hidden="1"/>
    <cellStyle name="Followed Hyperlink" xfId="1071" builtinId="9" hidden="1"/>
    <cellStyle name="Followed Hyperlink" xfId="1072" builtinId="9" hidden="1"/>
    <cellStyle name="Followed Hyperlink" xfId="1073" builtinId="9" hidden="1"/>
    <cellStyle name="Followed Hyperlink" xfId="1075" builtinId="9" hidden="1"/>
    <cellStyle name="Followed Hyperlink" xfId="1076" builtinId="9" hidden="1"/>
    <cellStyle name="Followed Hyperlink" xfId="1077" builtinId="9" hidden="1"/>
    <cellStyle name="Followed Hyperlink" xfId="1079" builtinId="9" hidden="1"/>
    <cellStyle name="Followed Hyperlink" xfId="1080" builtinId="9" hidden="1"/>
    <cellStyle name="Followed Hyperlink" xfId="1081" builtinId="9" hidden="1"/>
    <cellStyle name="Followed Hyperlink" xfId="1083" builtinId="9" hidden="1"/>
    <cellStyle name="Followed Hyperlink" xfId="1084" builtinId="9" hidden="1"/>
    <cellStyle name="Followed Hyperlink" xfId="1085" builtinId="9" hidden="1"/>
    <cellStyle name="Followed Hyperlink" xfId="1087" builtinId="9" hidden="1"/>
    <cellStyle name="Followed Hyperlink" xfId="1088" builtinId="9" hidden="1"/>
    <cellStyle name="Followed Hyperlink" xfId="1089" builtinId="9" hidden="1"/>
    <cellStyle name="Followed Hyperlink" xfId="1091" builtinId="9" hidden="1"/>
    <cellStyle name="Followed Hyperlink" xfId="1092" builtinId="9" hidden="1"/>
    <cellStyle name="Followed Hyperlink" xfId="1093" builtinId="9" hidden="1"/>
    <cellStyle name="Followed Hyperlink" xfId="1095" builtinId="9" hidden="1"/>
    <cellStyle name="Followed Hyperlink" xfId="1096" builtinId="9" hidden="1"/>
    <cellStyle name="Followed Hyperlink" xfId="1097" builtinId="9" hidden="1"/>
    <cellStyle name="Followed Hyperlink" xfId="1099" builtinId="9" hidden="1"/>
    <cellStyle name="Followed Hyperlink" xfId="1100" builtinId="9" hidden="1"/>
    <cellStyle name="Followed Hyperlink" xfId="1101" builtinId="9" hidden="1"/>
    <cellStyle name="Followed Hyperlink" xfId="1103" builtinId="9" hidden="1"/>
    <cellStyle name="Followed Hyperlink" xfId="1102" builtinId="9" hidden="1"/>
    <cellStyle name="Followed Hyperlink" xfId="1098" builtinId="9" hidden="1"/>
    <cellStyle name="Followed Hyperlink" xfId="1094" builtinId="9" hidden="1"/>
    <cellStyle name="Followed Hyperlink" xfId="1090" builtinId="9" hidden="1"/>
    <cellStyle name="Followed Hyperlink" xfId="1086" builtinId="9" hidden="1"/>
    <cellStyle name="Followed Hyperlink" xfId="1082" builtinId="9" hidden="1"/>
    <cellStyle name="Followed Hyperlink" xfId="1078" builtinId="9" hidden="1"/>
    <cellStyle name="Followed Hyperlink" xfId="1074" builtinId="9" hidden="1"/>
    <cellStyle name="Followed Hyperlink" xfId="1070" builtinId="9" hidden="1"/>
    <cellStyle name="Followed Hyperlink" xfId="1066" builtinId="9" hidden="1"/>
    <cellStyle name="Followed Hyperlink" xfId="1062" builtinId="9" hidden="1"/>
    <cellStyle name="Followed Hyperlink" xfId="1058" builtinId="9" hidden="1"/>
    <cellStyle name="Followed Hyperlink" xfId="1054" builtinId="9" hidden="1"/>
    <cellStyle name="Followed Hyperlink" xfId="1050" builtinId="9" hidden="1"/>
    <cellStyle name="Followed Hyperlink" xfId="1046" builtinId="9" hidden="1"/>
    <cellStyle name="Followed Hyperlink" xfId="1042" builtinId="9" hidden="1"/>
    <cellStyle name="Followed Hyperlink" xfId="1038" builtinId="9" hidden="1"/>
    <cellStyle name="Followed Hyperlink" xfId="1034" builtinId="9" hidden="1"/>
    <cellStyle name="Followed Hyperlink" xfId="1030" builtinId="9" hidden="1"/>
    <cellStyle name="Followed Hyperlink" xfId="1026" builtinId="9" hidden="1"/>
    <cellStyle name="Followed Hyperlink" xfId="1022" builtinId="9" hidden="1"/>
    <cellStyle name="Followed Hyperlink" xfId="1018" builtinId="9" hidden="1"/>
    <cellStyle name="Followed Hyperlink" xfId="1014" builtinId="9" hidden="1"/>
    <cellStyle name="Followed Hyperlink" xfId="1010" builtinId="9" hidden="1"/>
    <cellStyle name="Followed Hyperlink" xfId="1006" builtinId="9" hidden="1"/>
    <cellStyle name="Followed Hyperlink" xfId="1002" builtinId="9" hidden="1"/>
    <cellStyle name="Followed Hyperlink" xfId="998" builtinId="9" hidden="1"/>
    <cellStyle name="Followed Hyperlink" xfId="994" builtinId="9" hidden="1"/>
    <cellStyle name="Followed Hyperlink" xfId="990" builtinId="9" hidden="1"/>
    <cellStyle name="Followed Hyperlink" xfId="986" builtinId="9" hidden="1"/>
    <cellStyle name="Followed Hyperlink" xfId="982" builtinId="9" hidden="1"/>
    <cellStyle name="Followed Hyperlink" xfId="978" builtinId="9" hidden="1"/>
    <cellStyle name="Followed Hyperlink" xfId="974" builtinId="9" hidden="1"/>
    <cellStyle name="Followed Hyperlink" xfId="970" builtinId="9" hidden="1"/>
    <cellStyle name="Followed Hyperlink" xfId="966" builtinId="9" hidden="1"/>
    <cellStyle name="Followed Hyperlink" xfId="962" builtinId="9" hidden="1"/>
    <cellStyle name="Followed Hyperlink" xfId="958" builtinId="9" hidden="1"/>
    <cellStyle name="Followed Hyperlink" xfId="954" builtinId="9" hidden="1"/>
    <cellStyle name="Followed Hyperlink" xfId="950" builtinId="9" hidden="1"/>
    <cellStyle name="Followed Hyperlink" xfId="946" builtinId="9" hidden="1"/>
    <cellStyle name="Followed Hyperlink" xfId="942" builtinId="9" hidden="1"/>
    <cellStyle name="Followed Hyperlink" xfId="938" builtinId="9" hidden="1"/>
    <cellStyle name="Followed Hyperlink" xfId="891" builtinId="9" hidden="1"/>
    <cellStyle name="Followed Hyperlink" xfId="892" builtinId="9" hidden="1"/>
    <cellStyle name="Followed Hyperlink" xfId="893"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5" builtinId="9" hidden="1"/>
    <cellStyle name="Followed Hyperlink" xfId="936" builtinId="9" hidden="1"/>
    <cellStyle name="Followed Hyperlink" xfId="937" builtinId="9" hidden="1"/>
    <cellStyle name="Followed Hyperlink" xfId="934" builtinId="9" hidden="1"/>
    <cellStyle name="Followed Hyperlink" xfId="926" builtinId="9" hidden="1"/>
    <cellStyle name="Followed Hyperlink" xfId="918" builtinId="9" hidden="1"/>
    <cellStyle name="Followed Hyperlink" xfId="910" builtinId="9" hidden="1"/>
    <cellStyle name="Followed Hyperlink" xfId="902" builtinId="9" hidden="1"/>
    <cellStyle name="Followed Hyperlink" xfId="894"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78"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59" builtinId="9" hidden="1"/>
    <cellStyle name="Followed Hyperlink" xfId="860" builtinId="9" hidden="1"/>
    <cellStyle name="Followed Hyperlink" xfId="861" builtinId="9" hidden="1"/>
    <cellStyle name="Followed Hyperlink" xfId="863" builtinId="9" hidden="1"/>
    <cellStyle name="Followed Hyperlink" xfId="862" builtinId="9" hidden="1"/>
    <cellStyle name="Followed Hyperlink" xfId="857" builtinId="9" hidden="1"/>
    <cellStyle name="Followed Hyperlink" xfId="858" builtinId="9" hidden="1"/>
    <cellStyle name="Followed Hyperlink" xfId="856" builtinId="9" hidden="1"/>
    <cellStyle name="Good 2" xfId="217" xr:uid="{00000000-0005-0000-0000-000029030000}"/>
    <cellStyle name="Good 2 2" xfId="218" xr:uid="{00000000-0005-0000-0000-00002A030000}"/>
    <cellStyle name="Good 3" xfId="219" xr:uid="{00000000-0005-0000-0000-00002B030000}"/>
    <cellStyle name="Good 3 2" xfId="220" xr:uid="{00000000-0005-0000-0000-00002C030000}"/>
    <cellStyle name="Good 4" xfId="221" xr:uid="{00000000-0005-0000-0000-00002D030000}"/>
    <cellStyle name="Good 4 2" xfId="222" xr:uid="{00000000-0005-0000-0000-00002E030000}"/>
    <cellStyle name="Good 5" xfId="223" xr:uid="{00000000-0005-0000-0000-00002F030000}"/>
    <cellStyle name="Good 5 2" xfId="224" xr:uid="{00000000-0005-0000-0000-000030030000}"/>
    <cellStyle name="Good 6" xfId="225" xr:uid="{00000000-0005-0000-0000-000031030000}"/>
    <cellStyle name="Good 6 2" xfId="226" xr:uid="{00000000-0005-0000-0000-000032030000}"/>
    <cellStyle name="Heading 1 2" xfId="227" xr:uid="{00000000-0005-0000-0000-000033030000}"/>
    <cellStyle name="Heading 1 3" xfId="228" xr:uid="{00000000-0005-0000-0000-000034030000}"/>
    <cellStyle name="Heading 1 4" xfId="229" xr:uid="{00000000-0005-0000-0000-000035030000}"/>
    <cellStyle name="Heading 1 5" xfId="230" xr:uid="{00000000-0005-0000-0000-000036030000}"/>
    <cellStyle name="Heading 1 6" xfId="231" xr:uid="{00000000-0005-0000-0000-000037030000}"/>
    <cellStyle name="Heading 2 2" xfId="232" xr:uid="{00000000-0005-0000-0000-000038030000}"/>
    <cellStyle name="Heading 2 3" xfId="233" xr:uid="{00000000-0005-0000-0000-000039030000}"/>
    <cellStyle name="Heading 2 4" xfId="234" xr:uid="{00000000-0005-0000-0000-00003A030000}"/>
    <cellStyle name="Heading 2 5" xfId="235" xr:uid="{00000000-0005-0000-0000-00003B030000}"/>
    <cellStyle name="Heading 2 6" xfId="236" xr:uid="{00000000-0005-0000-0000-00003C030000}"/>
    <cellStyle name="Heading 3 2" xfId="237" xr:uid="{00000000-0005-0000-0000-00003D030000}"/>
    <cellStyle name="Heading 3 3" xfId="238" xr:uid="{00000000-0005-0000-0000-00003E030000}"/>
    <cellStyle name="Heading 3 4" xfId="239" xr:uid="{00000000-0005-0000-0000-00003F030000}"/>
    <cellStyle name="Heading 3 5" xfId="240" xr:uid="{00000000-0005-0000-0000-000040030000}"/>
    <cellStyle name="Heading 3 6" xfId="241" xr:uid="{00000000-0005-0000-0000-000041030000}"/>
    <cellStyle name="Heading 4 2" xfId="242" xr:uid="{00000000-0005-0000-0000-000042030000}"/>
    <cellStyle name="Heading 4 3" xfId="243" xr:uid="{00000000-0005-0000-0000-000043030000}"/>
    <cellStyle name="Heading 4 4" xfId="244" xr:uid="{00000000-0005-0000-0000-000044030000}"/>
    <cellStyle name="Heading 4 5" xfId="245" xr:uid="{00000000-0005-0000-0000-000045030000}"/>
    <cellStyle name="Heading 4 6" xfId="246" xr:uid="{00000000-0005-0000-0000-000046030000}"/>
    <cellStyle name="Hyperlink 2" xfId="247" xr:uid="{00000000-0005-0000-0000-000047030000}"/>
    <cellStyle name="Hyperlink 3" xfId="248" xr:uid="{00000000-0005-0000-0000-000048030000}"/>
    <cellStyle name="Input 2" xfId="249" xr:uid="{00000000-0005-0000-0000-000049030000}"/>
    <cellStyle name="Input 3" xfId="250" xr:uid="{00000000-0005-0000-0000-00004A030000}"/>
    <cellStyle name="Input 4" xfId="251" xr:uid="{00000000-0005-0000-0000-00004B030000}"/>
    <cellStyle name="Input 5" xfId="252" xr:uid="{00000000-0005-0000-0000-00004C030000}"/>
    <cellStyle name="Input 6" xfId="253" xr:uid="{00000000-0005-0000-0000-00004D030000}"/>
    <cellStyle name="Linked Cell 2" xfId="254" xr:uid="{00000000-0005-0000-0000-00004E030000}"/>
    <cellStyle name="Linked Cell 2 2" xfId="255" xr:uid="{00000000-0005-0000-0000-00004F030000}"/>
    <cellStyle name="Linked Cell 3" xfId="256" xr:uid="{00000000-0005-0000-0000-000050030000}"/>
    <cellStyle name="Linked Cell 3 2" xfId="257" xr:uid="{00000000-0005-0000-0000-000051030000}"/>
    <cellStyle name="Linked Cell 4" xfId="258" xr:uid="{00000000-0005-0000-0000-000052030000}"/>
    <cellStyle name="Linked Cell 4 2" xfId="259" xr:uid="{00000000-0005-0000-0000-000053030000}"/>
    <cellStyle name="Linked Cell 5" xfId="260" xr:uid="{00000000-0005-0000-0000-000054030000}"/>
    <cellStyle name="Linked Cell 5 2" xfId="261" xr:uid="{00000000-0005-0000-0000-000055030000}"/>
    <cellStyle name="Linked Cell 6" xfId="262" xr:uid="{00000000-0005-0000-0000-000056030000}"/>
    <cellStyle name="Linked Cell 6 2" xfId="263" xr:uid="{00000000-0005-0000-0000-000057030000}"/>
    <cellStyle name="My Normal" xfId="264" xr:uid="{00000000-0005-0000-0000-000058030000}"/>
    <cellStyle name="Neutral 2" xfId="265" xr:uid="{00000000-0005-0000-0000-000059030000}"/>
    <cellStyle name="Neutral 3" xfId="266" xr:uid="{00000000-0005-0000-0000-00005A030000}"/>
    <cellStyle name="Neutral 4" xfId="267" xr:uid="{00000000-0005-0000-0000-00005B030000}"/>
    <cellStyle name="Neutral 5" xfId="268" xr:uid="{00000000-0005-0000-0000-00005C030000}"/>
    <cellStyle name="Neutral 6" xfId="269" xr:uid="{00000000-0005-0000-0000-00005D030000}"/>
    <cellStyle name="Normal" xfId="0" builtinId="0"/>
    <cellStyle name="Normal 10" xfId="270" xr:uid="{00000000-0005-0000-0000-00005F030000}"/>
    <cellStyle name="Normal 10 2" xfId="271" xr:uid="{00000000-0005-0000-0000-000060030000}"/>
    <cellStyle name="Normal 10 3" xfId="272" xr:uid="{00000000-0005-0000-0000-000061030000}"/>
    <cellStyle name="Normal 10 4" xfId="273" xr:uid="{00000000-0005-0000-0000-000062030000}"/>
    <cellStyle name="Normal 10 5" xfId="274" xr:uid="{00000000-0005-0000-0000-000063030000}"/>
    <cellStyle name="Normal 100" xfId="275" xr:uid="{00000000-0005-0000-0000-000064030000}"/>
    <cellStyle name="Normal 100 2" xfId="276" xr:uid="{00000000-0005-0000-0000-000065030000}"/>
    <cellStyle name="Normal 101" xfId="277" xr:uid="{00000000-0005-0000-0000-000066030000}"/>
    <cellStyle name="Normal 101 2" xfId="278" xr:uid="{00000000-0005-0000-0000-000067030000}"/>
    <cellStyle name="Normal 102" xfId="279" xr:uid="{00000000-0005-0000-0000-000068030000}"/>
    <cellStyle name="Normal 102 2" xfId="280" xr:uid="{00000000-0005-0000-0000-000069030000}"/>
    <cellStyle name="Normal 103" xfId="281" xr:uid="{00000000-0005-0000-0000-00006A030000}"/>
    <cellStyle name="Normal 103 2" xfId="282" xr:uid="{00000000-0005-0000-0000-00006B030000}"/>
    <cellStyle name="Normal 104" xfId="283" xr:uid="{00000000-0005-0000-0000-00006C030000}"/>
    <cellStyle name="Normal 104 2" xfId="284" xr:uid="{00000000-0005-0000-0000-00006D030000}"/>
    <cellStyle name="Normal 105" xfId="285" xr:uid="{00000000-0005-0000-0000-00006E030000}"/>
    <cellStyle name="Normal 105 2" xfId="286" xr:uid="{00000000-0005-0000-0000-00006F030000}"/>
    <cellStyle name="Normal 106" xfId="287" xr:uid="{00000000-0005-0000-0000-000070030000}"/>
    <cellStyle name="Normal 106 2" xfId="288" xr:uid="{00000000-0005-0000-0000-000071030000}"/>
    <cellStyle name="Normal 107" xfId="289" xr:uid="{00000000-0005-0000-0000-000072030000}"/>
    <cellStyle name="Normal 107 2" xfId="290" xr:uid="{00000000-0005-0000-0000-000073030000}"/>
    <cellStyle name="Normal 108" xfId="291" xr:uid="{00000000-0005-0000-0000-000074030000}"/>
    <cellStyle name="Normal 108 2" xfId="292" xr:uid="{00000000-0005-0000-0000-000075030000}"/>
    <cellStyle name="Normal 109" xfId="293" xr:uid="{00000000-0005-0000-0000-000076030000}"/>
    <cellStyle name="Normal 109 2" xfId="294" xr:uid="{00000000-0005-0000-0000-000077030000}"/>
    <cellStyle name="Normal 11" xfId="295" xr:uid="{00000000-0005-0000-0000-000078030000}"/>
    <cellStyle name="Normal 11 2" xfId="296" xr:uid="{00000000-0005-0000-0000-000079030000}"/>
    <cellStyle name="Normal 110" xfId="297" xr:uid="{00000000-0005-0000-0000-00007A030000}"/>
    <cellStyle name="Normal 110 2" xfId="298" xr:uid="{00000000-0005-0000-0000-00007B030000}"/>
    <cellStyle name="Normal 111" xfId="299" xr:uid="{00000000-0005-0000-0000-00007C030000}"/>
    <cellStyle name="Normal 111 2" xfId="300" xr:uid="{00000000-0005-0000-0000-00007D030000}"/>
    <cellStyle name="Normal 112" xfId="301" xr:uid="{00000000-0005-0000-0000-00007E030000}"/>
    <cellStyle name="Normal 112 2" xfId="302" xr:uid="{00000000-0005-0000-0000-00007F030000}"/>
    <cellStyle name="Normal 113" xfId="303" xr:uid="{00000000-0005-0000-0000-000080030000}"/>
    <cellStyle name="Normal 113 2" xfId="304" xr:uid="{00000000-0005-0000-0000-000081030000}"/>
    <cellStyle name="Normal 114" xfId="305" xr:uid="{00000000-0005-0000-0000-000082030000}"/>
    <cellStyle name="Normal 114 2" xfId="306" xr:uid="{00000000-0005-0000-0000-000083030000}"/>
    <cellStyle name="Normal 115" xfId="307" xr:uid="{00000000-0005-0000-0000-000084030000}"/>
    <cellStyle name="Normal 115 2" xfId="308" xr:uid="{00000000-0005-0000-0000-000085030000}"/>
    <cellStyle name="Normal 116" xfId="309" xr:uid="{00000000-0005-0000-0000-000086030000}"/>
    <cellStyle name="Normal 116 2" xfId="310" xr:uid="{00000000-0005-0000-0000-000087030000}"/>
    <cellStyle name="Normal 117" xfId="311" xr:uid="{00000000-0005-0000-0000-000088030000}"/>
    <cellStyle name="Normal 117 2" xfId="312" xr:uid="{00000000-0005-0000-0000-000089030000}"/>
    <cellStyle name="Normal 118" xfId="313" xr:uid="{00000000-0005-0000-0000-00008A030000}"/>
    <cellStyle name="Normal 118 2" xfId="314" xr:uid="{00000000-0005-0000-0000-00008B030000}"/>
    <cellStyle name="Normal 119" xfId="315" xr:uid="{00000000-0005-0000-0000-00008C030000}"/>
    <cellStyle name="Normal 119 2" xfId="316" xr:uid="{00000000-0005-0000-0000-00008D030000}"/>
    <cellStyle name="Normal 12" xfId="317" xr:uid="{00000000-0005-0000-0000-00008E030000}"/>
    <cellStyle name="Normal 12 2" xfId="318" xr:uid="{00000000-0005-0000-0000-00008F030000}"/>
    <cellStyle name="Normal 12 3" xfId="319" xr:uid="{00000000-0005-0000-0000-000090030000}"/>
    <cellStyle name="Normal 12 4" xfId="320" xr:uid="{00000000-0005-0000-0000-000091030000}"/>
    <cellStyle name="Normal 12 5" xfId="321" xr:uid="{00000000-0005-0000-0000-000092030000}"/>
    <cellStyle name="Normal 120" xfId="322" xr:uid="{00000000-0005-0000-0000-000093030000}"/>
    <cellStyle name="Normal 120 2" xfId="323" xr:uid="{00000000-0005-0000-0000-000094030000}"/>
    <cellStyle name="Normal 121" xfId="324" xr:uid="{00000000-0005-0000-0000-000095030000}"/>
    <cellStyle name="Normal 121 2" xfId="325" xr:uid="{00000000-0005-0000-0000-000096030000}"/>
    <cellStyle name="Normal 122" xfId="326" xr:uid="{00000000-0005-0000-0000-000097030000}"/>
    <cellStyle name="Normal 122 2" xfId="327" xr:uid="{00000000-0005-0000-0000-000098030000}"/>
    <cellStyle name="Normal 123" xfId="328" xr:uid="{00000000-0005-0000-0000-000099030000}"/>
    <cellStyle name="Normal 123 2" xfId="329" xr:uid="{00000000-0005-0000-0000-00009A030000}"/>
    <cellStyle name="Normal 124" xfId="330" xr:uid="{00000000-0005-0000-0000-00009B030000}"/>
    <cellStyle name="Normal 124 2" xfId="331" xr:uid="{00000000-0005-0000-0000-00009C030000}"/>
    <cellStyle name="Normal 125" xfId="332" xr:uid="{00000000-0005-0000-0000-00009D030000}"/>
    <cellStyle name="Normal 125 2" xfId="333" xr:uid="{00000000-0005-0000-0000-00009E030000}"/>
    <cellStyle name="Normal 126" xfId="334" xr:uid="{00000000-0005-0000-0000-00009F030000}"/>
    <cellStyle name="Normal 126 2" xfId="335" xr:uid="{00000000-0005-0000-0000-0000A0030000}"/>
    <cellStyle name="Normal 127" xfId="336" xr:uid="{00000000-0005-0000-0000-0000A1030000}"/>
    <cellStyle name="Normal 127 2" xfId="337" xr:uid="{00000000-0005-0000-0000-0000A2030000}"/>
    <cellStyle name="Normal 128" xfId="338" xr:uid="{00000000-0005-0000-0000-0000A3030000}"/>
    <cellStyle name="Normal 128 2" xfId="339" xr:uid="{00000000-0005-0000-0000-0000A4030000}"/>
    <cellStyle name="Normal 129" xfId="340" xr:uid="{00000000-0005-0000-0000-0000A5030000}"/>
    <cellStyle name="Normal 129 2" xfId="341" xr:uid="{00000000-0005-0000-0000-0000A6030000}"/>
    <cellStyle name="Normal 13" xfId="342" xr:uid="{00000000-0005-0000-0000-0000A7030000}"/>
    <cellStyle name="Normal 13 2" xfId="343" xr:uid="{00000000-0005-0000-0000-0000A8030000}"/>
    <cellStyle name="Normal 13 3" xfId="344" xr:uid="{00000000-0005-0000-0000-0000A9030000}"/>
    <cellStyle name="Normal 13 4" xfId="345" xr:uid="{00000000-0005-0000-0000-0000AA030000}"/>
    <cellStyle name="Normal 13 5" xfId="346" xr:uid="{00000000-0005-0000-0000-0000AB030000}"/>
    <cellStyle name="Normal 130" xfId="347" xr:uid="{00000000-0005-0000-0000-0000AC030000}"/>
    <cellStyle name="Normal 130 2" xfId="348" xr:uid="{00000000-0005-0000-0000-0000AD030000}"/>
    <cellStyle name="Normal 131" xfId="349" xr:uid="{00000000-0005-0000-0000-0000AE030000}"/>
    <cellStyle name="Normal 131 2" xfId="350" xr:uid="{00000000-0005-0000-0000-0000AF030000}"/>
    <cellStyle name="Normal 132" xfId="351" xr:uid="{00000000-0005-0000-0000-0000B0030000}"/>
    <cellStyle name="Normal 132 2" xfId="352" xr:uid="{00000000-0005-0000-0000-0000B1030000}"/>
    <cellStyle name="Normal 133" xfId="353" xr:uid="{00000000-0005-0000-0000-0000B2030000}"/>
    <cellStyle name="Normal 133 2" xfId="354" xr:uid="{00000000-0005-0000-0000-0000B3030000}"/>
    <cellStyle name="Normal 134" xfId="355" xr:uid="{00000000-0005-0000-0000-0000B4030000}"/>
    <cellStyle name="Normal 134 2" xfId="356" xr:uid="{00000000-0005-0000-0000-0000B5030000}"/>
    <cellStyle name="Normal 135" xfId="357" xr:uid="{00000000-0005-0000-0000-0000B6030000}"/>
    <cellStyle name="Normal 135 2" xfId="358" xr:uid="{00000000-0005-0000-0000-0000B7030000}"/>
    <cellStyle name="Normal 136" xfId="359" xr:uid="{00000000-0005-0000-0000-0000B8030000}"/>
    <cellStyle name="Normal 136 2" xfId="360" xr:uid="{00000000-0005-0000-0000-0000B9030000}"/>
    <cellStyle name="Normal 137" xfId="361" xr:uid="{00000000-0005-0000-0000-0000BA030000}"/>
    <cellStyle name="Normal 137 2" xfId="362" xr:uid="{00000000-0005-0000-0000-0000BB030000}"/>
    <cellStyle name="Normal 138" xfId="363" xr:uid="{00000000-0005-0000-0000-0000BC030000}"/>
    <cellStyle name="Normal 138 2" xfId="364" xr:uid="{00000000-0005-0000-0000-0000BD030000}"/>
    <cellStyle name="Normal 139" xfId="365" xr:uid="{00000000-0005-0000-0000-0000BE030000}"/>
    <cellStyle name="Normal 139 2" xfId="366" xr:uid="{00000000-0005-0000-0000-0000BF030000}"/>
    <cellStyle name="Normal 14" xfId="367" xr:uid="{00000000-0005-0000-0000-0000C0030000}"/>
    <cellStyle name="Normal 14 2" xfId="368" xr:uid="{00000000-0005-0000-0000-0000C1030000}"/>
    <cellStyle name="Normal 14 3" xfId="369" xr:uid="{00000000-0005-0000-0000-0000C2030000}"/>
    <cellStyle name="Normal 14 4" xfId="370" xr:uid="{00000000-0005-0000-0000-0000C3030000}"/>
    <cellStyle name="Normal 14 5" xfId="371" xr:uid="{00000000-0005-0000-0000-0000C4030000}"/>
    <cellStyle name="Normal 140" xfId="372" xr:uid="{00000000-0005-0000-0000-0000C5030000}"/>
    <cellStyle name="Normal 140 2" xfId="373" xr:uid="{00000000-0005-0000-0000-0000C6030000}"/>
    <cellStyle name="Normal 141" xfId="374" xr:uid="{00000000-0005-0000-0000-0000C7030000}"/>
    <cellStyle name="Normal 141 2" xfId="375" xr:uid="{00000000-0005-0000-0000-0000C8030000}"/>
    <cellStyle name="Normal 142" xfId="376" xr:uid="{00000000-0005-0000-0000-0000C9030000}"/>
    <cellStyle name="Normal 142 2" xfId="377" xr:uid="{00000000-0005-0000-0000-0000CA030000}"/>
    <cellStyle name="Normal 143" xfId="378" xr:uid="{00000000-0005-0000-0000-0000CB030000}"/>
    <cellStyle name="Normal 143 2" xfId="379" xr:uid="{00000000-0005-0000-0000-0000CC030000}"/>
    <cellStyle name="Normal 144" xfId="380" xr:uid="{00000000-0005-0000-0000-0000CD030000}"/>
    <cellStyle name="Normal 144 2" xfId="381" xr:uid="{00000000-0005-0000-0000-0000CE030000}"/>
    <cellStyle name="Normal 145" xfId="382" xr:uid="{00000000-0005-0000-0000-0000CF030000}"/>
    <cellStyle name="Normal 145 2" xfId="383" xr:uid="{00000000-0005-0000-0000-0000D0030000}"/>
    <cellStyle name="Normal 146" xfId="384" xr:uid="{00000000-0005-0000-0000-0000D1030000}"/>
    <cellStyle name="Normal 146 2" xfId="385" xr:uid="{00000000-0005-0000-0000-0000D2030000}"/>
    <cellStyle name="Normal 147" xfId="386" xr:uid="{00000000-0005-0000-0000-0000D3030000}"/>
    <cellStyle name="Normal 147 2" xfId="387" xr:uid="{00000000-0005-0000-0000-0000D4030000}"/>
    <cellStyle name="Normal 148" xfId="388" xr:uid="{00000000-0005-0000-0000-0000D5030000}"/>
    <cellStyle name="Normal 148 2" xfId="389" xr:uid="{00000000-0005-0000-0000-0000D6030000}"/>
    <cellStyle name="Normal 149" xfId="390" xr:uid="{00000000-0005-0000-0000-0000D7030000}"/>
    <cellStyle name="Normal 149 2" xfId="391" xr:uid="{00000000-0005-0000-0000-0000D8030000}"/>
    <cellStyle name="Normal 15" xfId="392" xr:uid="{00000000-0005-0000-0000-0000D9030000}"/>
    <cellStyle name="Normal 15 2" xfId="393" xr:uid="{00000000-0005-0000-0000-0000DA030000}"/>
    <cellStyle name="Normal 15 3" xfId="394" xr:uid="{00000000-0005-0000-0000-0000DB030000}"/>
    <cellStyle name="Normal 15 4" xfId="395" xr:uid="{00000000-0005-0000-0000-0000DC030000}"/>
    <cellStyle name="Normal 15 5" xfId="396" xr:uid="{00000000-0005-0000-0000-0000DD030000}"/>
    <cellStyle name="Normal 150" xfId="397" xr:uid="{00000000-0005-0000-0000-0000DE030000}"/>
    <cellStyle name="Normal 150 2" xfId="398" xr:uid="{00000000-0005-0000-0000-0000DF030000}"/>
    <cellStyle name="Normal 151" xfId="399" xr:uid="{00000000-0005-0000-0000-0000E0030000}"/>
    <cellStyle name="Normal 151 2" xfId="400" xr:uid="{00000000-0005-0000-0000-0000E1030000}"/>
    <cellStyle name="Normal 152" xfId="401" xr:uid="{00000000-0005-0000-0000-0000E2030000}"/>
    <cellStyle name="Normal 152 2" xfId="402" xr:uid="{00000000-0005-0000-0000-0000E3030000}"/>
    <cellStyle name="Normal 153" xfId="403" xr:uid="{00000000-0005-0000-0000-0000E4030000}"/>
    <cellStyle name="Normal 153 2" xfId="404" xr:uid="{00000000-0005-0000-0000-0000E5030000}"/>
    <cellStyle name="Normal 154" xfId="405" xr:uid="{00000000-0005-0000-0000-0000E6030000}"/>
    <cellStyle name="Normal 154 2" xfId="406" xr:uid="{00000000-0005-0000-0000-0000E7030000}"/>
    <cellStyle name="Normal 155" xfId="407" xr:uid="{00000000-0005-0000-0000-0000E8030000}"/>
    <cellStyle name="Normal 155 2" xfId="408" xr:uid="{00000000-0005-0000-0000-0000E9030000}"/>
    <cellStyle name="Normal 156" xfId="409" xr:uid="{00000000-0005-0000-0000-0000EA030000}"/>
    <cellStyle name="Normal 156 2" xfId="410" xr:uid="{00000000-0005-0000-0000-0000EB030000}"/>
    <cellStyle name="Normal 157" xfId="411" xr:uid="{00000000-0005-0000-0000-0000EC030000}"/>
    <cellStyle name="Normal 157 2" xfId="412" xr:uid="{00000000-0005-0000-0000-0000ED030000}"/>
    <cellStyle name="Normal 158" xfId="413" xr:uid="{00000000-0005-0000-0000-0000EE030000}"/>
    <cellStyle name="Normal 158 2" xfId="414" xr:uid="{00000000-0005-0000-0000-0000EF030000}"/>
    <cellStyle name="Normal 159" xfId="415" xr:uid="{00000000-0005-0000-0000-0000F0030000}"/>
    <cellStyle name="Normal 159 2" xfId="416" xr:uid="{00000000-0005-0000-0000-0000F1030000}"/>
    <cellStyle name="Normal 16" xfId="417" xr:uid="{00000000-0005-0000-0000-0000F2030000}"/>
    <cellStyle name="Normal 16 2" xfId="418" xr:uid="{00000000-0005-0000-0000-0000F3030000}"/>
    <cellStyle name="Normal 160" xfId="419" xr:uid="{00000000-0005-0000-0000-0000F4030000}"/>
    <cellStyle name="Normal 160 2" xfId="420" xr:uid="{00000000-0005-0000-0000-0000F5030000}"/>
    <cellStyle name="Normal 161" xfId="421" xr:uid="{00000000-0005-0000-0000-0000F6030000}"/>
    <cellStyle name="Normal 161 2" xfId="422" xr:uid="{00000000-0005-0000-0000-0000F7030000}"/>
    <cellStyle name="Normal 162" xfId="423" xr:uid="{00000000-0005-0000-0000-0000F8030000}"/>
    <cellStyle name="Normal 162 2" xfId="424" xr:uid="{00000000-0005-0000-0000-0000F9030000}"/>
    <cellStyle name="Normal 163" xfId="425" xr:uid="{00000000-0005-0000-0000-0000FA030000}"/>
    <cellStyle name="Normal 163 2" xfId="426" xr:uid="{00000000-0005-0000-0000-0000FB030000}"/>
    <cellStyle name="Normal 164" xfId="427" xr:uid="{00000000-0005-0000-0000-0000FC030000}"/>
    <cellStyle name="Normal 164 2" xfId="428" xr:uid="{00000000-0005-0000-0000-0000FD030000}"/>
    <cellStyle name="Normal 165" xfId="429" xr:uid="{00000000-0005-0000-0000-0000FE030000}"/>
    <cellStyle name="Normal 165 2" xfId="430" xr:uid="{00000000-0005-0000-0000-0000FF030000}"/>
    <cellStyle name="Normal 166" xfId="431" xr:uid="{00000000-0005-0000-0000-000000040000}"/>
    <cellStyle name="Normal 166 2" xfId="432" xr:uid="{00000000-0005-0000-0000-000001040000}"/>
    <cellStyle name="Normal 167" xfId="433" xr:uid="{00000000-0005-0000-0000-000002040000}"/>
    <cellStyle name="Normal 167 2" xfId="434" xr:uid="{00000000-0005-0000-0000-000003040000}"/>
    <cellStyle name="Normal 168" xfId="435" xr:uid="{00000000-0005-0000-0000-000004040000}"/>
    <cellStyle name="Normal 168 2" xfId="436" xr:uid="{00000000-0005-0000-0000-000005040000}"/>
    <cellStyle name="Normal 169" xfId="437" xr:uid="{00000000-0005-0000-0000-000006040000}"/>
    <cellStyle name="Normal 169 2" xfId="438" xr:uid="{00000000-0005-0000-0000-000007040000}"/>
    <cellStyle name="Normal 17" xfId="439" xr:uid="{00000000-0005-0000-0000-000008040000}"/>
    <cellStyle name="Normal 17 2" xfId="440" xr:uid="{00000000-0005-0000-0000-000009040000}"/>
    <cellStyle name="Normal 170" xfId="441" xr:uid="{00000000-0005-0000-0000-00000A040000}"/>
    <cellStyle name="Normal 170 2" xfId="442" xr:uid="{00000000-0005-0000-0000-00000B040000}"/>
    <cellStyle name="Normal 171" xfId="443" xr:uid="{00000000-0005-0000-0000-00000C040000}"/>
    <cellStyle name="Normal 171 2" xfId="444" xr:uid="{00000000-0005-0000-0000-00000D040000}"/>
    <cellStyle name="Normal 172" xfId="445" xr:uid="{00000000-0005-0000-0000-00000E040000}"/>
    <cellStyle name="Normal 172 2" xfId="446" xr:uid="{00000000-0005-0000-0000-00000F040000}"/>
    <cellStyle name="Normal 173" xfId="447" xr:uid="{00000000-0005-0000-0000-000010040000}"/>
    <cellStyle name="Normal 173 2" xfId="448" xr:uid="{00000000-0005-0000-0000-000011040000}"/>
    <cellStyle name="Normal 174" xfId="449" xr:uid="{00000000-0005-0000-0000-000012040000}"/>
    <cellStyle name="Normal 174 2" xfId="450" xr:uid="{00000000-0005-0000-0000-000013040000}"/>
    <cellStyle name="Normal 175" xfId="451" xr:uid="{00000000-0005-0000-0000-000014040000}"/>
    <cellStyle name="Normal 175 2" xfId="452" xr:uid="{00000000-0005-0000-0000-000015040000}"/>
    <cellStyle name="Normal 176" xfId="453" xr:uid="{00000000-0005-0000-0000-000016040000}"/>
    <cellStyle name="Normal 176 2" xfId="454" xr:uid="{00000000-0005-0000-0000-000017040000}"/>
    <cellStyle name="Normal 177" xfId="455" xr:uid="{00000000-0005-0000-0000-000018040000}"/>
    <cellStyle name="Normal 177 2" xfId="456" xr:uid="{00000000-0005-0000-0000-000019040000}"/>
    <cellStyle name="Normal 178" xfId="457" xr:uid="{00000000-0005-0000-0000-00001A040000}"/>
    <cellStyle name="Normal 178 2" xfId="458" xr:uid="{00000000-0005-0000-0000-00001B040000}"/>
    <cellStyle name="Normal 179" xfId="459" xr:uid="{00000000-0005-0000-0000-00001C040000}"/>
    <cellStyle name="Normal 179 2" xfId="460" xr:uid="{00000000-0005-0000-0000-00001D040000}"/>
    <cellStyle name="Normal 18" xfId="461" xr:uid="{00000000-0005-0000-0000-00001E040000}"/>
    <cellStyle name="Normal 18 2" xfId="462" xr:uid="{00000000-0005-0000-0000-00001F040000}"/>
    <cellStyle name="Normal 18 3" xfId="463" xr:uid="{00000000-0005-0000-0000-000020040000}"/>
    <cellStyle name="Normal 18 4" xfId="464" xr:uid="{00000000-0005-0000-0000-000021040000}"/>
    <cellStyle name="Normal 18 5" xfId="465" xr:uid="{00000000-0005-0000-0000-000022040000}"/>
    <cellStyle name="Normal 180" xfId="466" xr:uid="{00000000-0005-0000-0000-000023040000}"/>
    <cellStyle name="Normal 180 2" xfId="467" xr:uid="{00000000-0005-0000-0000-000024040000}"/>
    <cellStyle name="Normal 181" xfId="468" xr:uid="{00000000-0005-0000-0000-000025040000}"/>
    <cellStyle name="Normal 181 2" xfId="469" xr:uid="{00000000-0005-0000-0000-000026040000}"/>
    <cellStyle name="Normal 182" xfId="470" xr:uid="{00000000-0005-0000-0000-000027040000}"/>
    <cellStyle name="Normal 182 2" xfId="471" xr:uid="{00000000-0005-0000-0000-000028040000}"/>
    <cellStyle name="Normal 183" xfId="472" xr:uid="{00000000-0005-0000-0000-000029040000}"/>
    <cellStyle name="Normal 183 2" xfId="473" xr:uid="{00000000-0005-0000-0000-00002A040000}"/>
    <cellStyle name="Normal 184" xfId="474" xr:uid="{00000000-0005-0000-0000-00002B040000}"/>
    <cellStyle name="Normal 184 2" xfId="475" xr:uid="{00000000-0005-0000-0000-00002C040000}"/>
    <cellStyle name="Normal 185" xfId="476" xr:uid="{00000000-0005-0000-0000-00002D040000}"/>
    <cellStyle name="Normal 185 2" xfId="477" xr:uid="{00000000-0005-0000-0000-00002E040000}"/>
    <cellStyle name="Normal 186" xfId="478" xr:uid="{00000000-0005-0000-0000-00002F040000}"/>
    <cellStyle name="Normal 186 2" xfId="479" xr:uid="{00000000-0005-0000-0000-000030040000}"/>
    <cellStyle name="Normal 187" xfId="480" xr:uid="{00000000-0005-0000-0000-000031040000}"/>
    <cellStyle name="Normal 187 2" xfId="481" xr:uid="{00000000-0005-0000-0000-000032040000}"/>
    <cellStyle name="Normal 188" xfId="482" xr:uid="{00000000-0005-0000-0000-000033040000}"/>
    <cellStyle name="Normal 188 2" xfId="483" xr:uid="{00000000-0005-0000-0000-000034040000}"/>
    <cellStyle name="Normal 189" xfId="484" xr:uid="{00000000-0005-0000-0000-000035040000}"/>
    <cellStyle name="Normal 189 2" xfId="485" xr:uid="{00000000-0005-0000-0000-000036040000}"/>
    <cellStyle name="Normal 19" xfId="486" xr:uid="{00000000-0005-0000-0000-000037040000}"/>
    <cellStyle name="Normal 19 2" xfId="487" xr:uid="{00000000-0005-0000-0000-000038040000}"/>
    <cellStyle name="Normal 190" xfId="488" xr:uid="{00000000-0005-0000-0000-000039040000}"/>
    <cellStyle name="Normal 190 2" xfId="489" xr:uid="{00000000-0005-0000-0000-00003A040000}"/>
    <cellStyle name="Normal 191" xfId="490" xr:uid="{00000000-0005-0000-0000-00003B040000}"/>
    <cellStyle name="Normal 191 2" xfId="491" xr:uid="{00000000-0005-0000-0000-00003C040000}"/>
    <cellStyle name="Normal 192" xfId="492" xr:uid="{00000000-0005-0000-0000-00003D040000}"/>
    <cellStyle name="Normal 192 2" xfId="493" xr:uid="{00000000-0005-0000-0000-00003E040000}"/>
    <cellStyle name="Normal 193" xfId="494" xr:uid="{00000000-0005-0000-0000-00003F040000}"/>
    <cellStyle name="Normal 193 2" xfId="495" xr:uid="{00000000-0005-0000-0000-000040040000}"/>
    <cellStyle name="Normal 194" xfId="496" xr:uid="{00000000-0005-0000-0000-000041040000}"/>
    <cellStyle name="Normal 194 2" xfId="497" xr:uid="{00000000-0005-0000-0000-000042040000}"/>
    <cellStyle name="Normal 195" xfId="498" xr:uid="{00000000-0005-0000-0000-000043040000}"/>
    <cellStyle name="Normal 195 2" xfId="499" xr:uid="{00000000-0005-0000-0000-000044040000}"/>
    <cellStyle name="Normal 196" xfId="500" xr:uid="{00000000-0005-0000-0000-000045040000}"/>
    <cellStyle name="Normal 196 2" xfId="501" xr:uid="{00000000-0005-0000-0000-000046040000}"/>
    <cellStyle name="Normal 197" xfId="502" xr:uid="{00000000-0005-0000-0000-000047040000}"/>
    <cellStyle name="Normal 197 2" xfId="503" xr:uid="{00000000-0005-0000-0000-000048040000}"/>
    <cellStyle name="Normal 198" xfId="504" xr:uid="{00000000-0005-0000-0000-000049040000}"/>
    <cellStyle name="Normal 198 2" xfId="505" xr:uid="{00000000-0005-0000-0000-00004A040000}"/>
    <cellStyle name="Normal 199" xfId="506" xr:uid="{00000000-0005-0000-0000-00004B040000}"/>
    <cellStyle name="Normal 199 2" xfId="507" xr:uid="{00000000-0005-0000-0000-00004C040000}"/>
    <cellStyle name="Normal 2" xfId="508" xr:uid="{00000000-0005-0000-0000-00004D040000}"/>
    <cellStyle name="Normal 2 2" xfId="509" xr:uid="{00000000-0005-0000-0000-00004E040000}"/>
    <cellStyle name="Normal 2 2 2" xfId="510" xr:uid="{00000000-0005-0000-0000-00004F040000}"/>
    <cellStyle name="Normal 2 2 2 50" xfId="511" xr:uid="{00000000-0005-0000-0000-000050040000}"/>
    <cellStyle name="Normal 2 2 3" xfId="512" xr:uid="{00000000-0005-0000-0000-000051040000}"/>
    <cellStyle name="Normal 2 2 76" xfId="513" xr:uid="{00000000-0005-0000-0000-000052040000}"/>
    <cellStyle name="Normal 2 3" xfId="514" xr:uid="{00000000-0005-0000-0000-000053040000}"/>
    <cellStyle name="Normal 20" xfId="515" xr:uid="{00000000-0005-0000-0000-000054040000}"/>
    <cellStyle name="Normal 20 2" xfId="516" xr:uid="{00000000-0005-0000-0000-000055040000}"/>
    <cellStyle name="Normal 20 3" xfId="517" xr:uid="{00000000-0005-0000-0000-000056040000}"/>
    <cellStyle name="Normal 20 4" xfId="518" xr:uid="{00000000-0005-0000-0000-000057040000}"/>
    <cellStyle name="Normal 20 5" xfId="519" xr:uid="{00000000-0005-0000-0000-000058040000}"/>
    <cellStyle name="Normal 200" xfId="520" xr:uid="{00000000-0005-0000-0000-000059040000}"/>
    <cellStyle name="Normal 200 2" xfId="521" xr:uid="{00000000-0005-0000-0000-00005A040000}"/>
    <cellStyle name="Normal 201" xfId="522" xr:uid="{00000000-0005-0000-0000-00005B040000}"/>
    <cellStyle name="Normal 201 2" xfId="523" xr:uid="{00000000-0005-0000-0000-00005C040000}"/>
    <cellStyle name="Normal 202" xfId="524" xr:uid="{00000000-0005-0000-0000-00005D040000}"/>
    <cellStyle name="Normal 202 2" xfId="525" xr:uid="{00000000-0005-0000-0000-00005E040000}"/>
    <cellStyle name="Normal 203" xfId="526" xr:uid="{00000000-0005-0000-0000-00005F040000}"/>
    <cellStyle name="Normal 203 2" xfId="527" xr:uid="{00000000-0005-0000-0000-000060040000}"/>
    <cellStyle name="Normal 204" xfId="528" xr:uid="{00000000-0005-0000-0000-000061040000}"/>
    <cellStyle name="Normal 204 2" xfId="529" xr:uid="{00000000-0005-0000-0000-000062040000}"/>
    <cellStyle name="Normal 205" xfId="530" xr:uid="{00000000-0005-0000-0000-000063040000}"/>
    <cellStyle name="Normal 205 2" xfId="531" xr:uid="{00000000-0005-0000-0000-000064040000}"/>
    <cellStyle name="Normal 206" xfId="532" xr:uid="{00000000-0005-0000-0000-000065040000}"/>
    <cellStyle name="Normal 206 2" xfId="533" xr:uid="{00000000-0005-0000-0000-000066040000}"/>
    <cellStyle name="Normal 207" xfId="534" xr:uid="{00000000-0005-0000-0000-000067040000}"/>
    <cellStyle name="Normal 207 2" xfId="535" xr:uid="{00000000-0005-0000-0000-000068040000}"/>
    <cellStyle name="Normal 208" xfId="536" xr:uid="{00000000-0005-0000-0000-000069040000}"/>
    <cellStyle name="Normal 208 2" xfId="537" xr:uid="{00000000-0005-0000-0000-00006A040000}"/>
    <cellStyle name="Normal 209" xfId="538" xr:uid="{00000000-0005-0000-0000-00006B040000}"/>
    <cellStyle name="Normal 209 2" xfId="539" xr:uid="{00000000-0005-0000-0000-00006C040000}"/>
    <cellStyle name="Normal 21" xfId="540" xr:uid="{00000000-0005-0000-0000-00006D040000}"/>
    <cellStyle name="Normal 21 2" xfId="541" xr:uid="{00000000-0005-0000-0000-00006E040000}"/>
    <cellStyle name="Normal 21 3" xfId="542" xr:uid="{00000000-0005-0000-0000-00006F040000}"/>
    <cellStyle name="Normal 21 4" xfId="543" xr:uid="{00000000-0005-0000-0000-000070040000}"/>
    <cellStyle name="Normal 21 5" xfId="544" xr:uid="{00000000-0005-0000-0000-000071040000}"/>
    <cellStyle name="Normal 210" xfId="545" xr:uid="{00000000-0005-0000-0000-000072040000}"/>
    <cellStyle name="Normal 210 2" xfId="546" xr:uid="{00000000-0005-0000-0000-000073040000}"/>
    <cellStyle name="Normal 211" xfId="547" xr:uid="{00000000-0005-0000-0000-000074040000}"/>
    <cellStyle name="Normal 211 2" xfId="548" xr:uid="{00000000-0005-0000-0000-000075040000}"/>
    <cellStyle name="Normal 212" xfId="549" xr:uid="{00000000-0005-0000-0000-000076040000}"/>
    <cellStyle name="Normal 212 2" xfId="550" xr:uid="{00000000-0005-0000-0000-000077040000}"/>
    <cellStyle name="Normal 213" xfId="551" xr:uid="{00000000-0005-0000-0000-000078040000}"/>
    <cellStyle name="Normal 213 2" xfId="552" xr:uid="{00000000-0005-0000-0000-000079040000}"/>
    <cellStyle name="Normal 214" xfId="553" xr:uid="{00000000-0005-0000-0000-00007A040000}"/>
    <cellStyle name="Normal 214 2" xfId="554" xr:uid="{00000000-0005-0000-0000-00007B040000}"/>
    <cellStyle name="Normal 215" xfId="555" xr:uid="{00000000-0005-0000-0000-00007C040000}"/>
    <cellStyle name="Normal 215 2" xfId="556" xr:uid="{00000000-0005-0000-0000-00007D040000}"/>
    <cellStyle name="Normal 216" xfId="557" xr:uid="{00000000-0005-0000-0000-00007E040000}"/>
    <cellStyle name="Normal 216 2" xfId="558" xr:uid="{00000000-0005-0000-0000-00007F040000}"/>
    <cellStyle name="Normal 217" xfId="559" xr:uid="{00000000-0005-0000-0000-000080040000}"/>
    <cellStyle name="Normal 217 2" xfId="560" xr:uid="{00000000-0005-0000-0000-000081040000}"/>
    <cellStyle name="Normal 218" xfId="561" xr:uid="{00000000-0005-0000-0000-000082040000}"/>
    <cellStyle name="Normal 218 2" xfId="562" xr:uid="{00000000-0005-0000-0000-000083040000}"/>
    <cellStyle name="Normal 219" xfId="563" xr:uid="{00000000-0005-0000-0000-000084040000}"/>
    <cellStyle name="Normal 219 2" xfId="564" xr:uid="{00000000-0005-0000-0000-000085040000}"/>
    <cellStyle name="Normal 22" xfId="565" xr:uid="{00000000-0005-0000-0000-000086040000}"/>
    <cellStyle name="Normal 22 2" xfId="566" xr:uid="{00000000-0005-0000-0000-000087040000}"/>
    <cellStyle name="Normal 220" xfId="567" xr:uid="{00000000-0005-0000-0000-000088040000}"/>
    <cellStyle name="Normal 220 2" xfId="568" xr:uid="{00000000-0005-0000-0000-000089040000}"/>
    <cellStyle name="Normal 221" xfId="569" xr:uid="{00000000-0005-0000-0000-00008A040000}"/>
    <cellStyle name="Normal 221 2" xfId="570" xr:uid="{00000000-0005-0000-0000-00008B040000}"/>
    <cellStyle name="Normal 222" xfId="571" xr:uid="{00000000-0005-0000-0000-00008C040000}"/>
    <cellStyle name="Normal 222 2" xfId="572" xr:uid="{00000000-0005-0000-0000-00008D040000}"/>
    <cellStyle name="Normal 223" xfId="573" xr:uid="{00000000-0005-0000-0000-00008E040000}"/>
    <cellStyle name="Normal 223 2" xfId="574" xr:uid="{00000000-0005-0000-0000-00008F040000}"/>
    <cellStyle name="Normal 224" xfId="575" xr:uid="{00000000-0005-0000-0000-000090040000}"/>
    <cellStyle name="Normal 224 2" xfId="576" xr:uid="{00000000-0005-0000-0000-000091040000}"/>
    <cellStyle name="Normal 225" xfId="577" xr:uid="{00000000-0005-0000-0000-000092040000}"/>
    <cellStyle name="Normal 225 2" xfId="578" xr:uid="{00000000-0005-0000-0000-000093040000}"/>
    <cellStyle name="Normal 226" xfId="579" xr:uid="{00000000-0005-0000-0000-000094040000}"/>
    <cellStyle name="Normal 226 2" xfId="580" xr:uid="{00000000-0005-0000-0000-000095040000}"/>
    <cellStyle name="Normal 227" xfId="581" xr:uid="{00000000-0005-0000-0000-000096040000}"/>
    <cellStyle name="Normal 227 2" xfId="582" xr:uid="{00000000-0005-0000-0000-000097040000}"/>
    <cellStyle name="Normal 228" xfId="583" xr:uid="{00000000-0005-0000-0000-000098040000}"/>
    <cellStyle name="Normal 228 2" xfId="584" xr:uid="{00000000-0005-0000-0000-000099040000}"/>
    <cellStyle name="Normal 229" xfId="585" xr:uid="{00000000-0005-0000-0000-00009A040000}"/>
    <cellStyle name="Normal 229 2" xfId="586" xr:uid="{00000000-0005-0000-0000-00009B040000}"/>
    <cellStyle name="Normal 23" xfId="587" xr:uid="{00000000-0005-0000-0000-00009C040000}"/>
    <cellStyle name="Normal 23 2" xfId="588" xr:uid="{00000000-0005-0000-0000-00009D040000}"/>
    <cellStyle name="Normal 23 3" xfId="589" xr:uid="{00000000-0005-0000-0000-00009E040000}"/>
    <cellStyle name="Normal 23 4" xfId="590" xr:uid="{00000000-0005-0000-0000-00009F040000}"/>
    <cellStyle name="Normal 23 5" xfId="591" xr:uid="{00000000-0005-0000-0000-0000A0040000}"/>
    <cellStyle name="Normal 230" xfId="592" xr:uid="{00000000-0005-0000-0000-0000A1040000}"/>
    <cellStyle name="Normal 230 2" xfId="593" xr:uid="{00000000-0005-0000-0000-0000A2040000}"/>
    <cellStyle name="Normal 231" xfId="594" xr:uid="{00000000-0005-0000-0000-0000A3040000}"/>
    <cellStyle name="Normal 231 2" xfId="595" xr:uid="{00000000-0005-0000-0000-0000A4040000}"/>
    <cellStyle name="Normal 232" xfId="596" xr:uid="{00000000-0005-0000-0000-0000A5040000}"/>
    <cellStyle name="Normal 232 2" xfId="597" xr:uid="{00000000-0005-0000-0000-0000A6040000}"/>
    <cellStyle name="Normal 233" xfId="598" xr:uid="{00000000-0005-0000-0000-0000A7040000}"/>
    <cellStyle name="Normal 233 2" xfId="599" xr:uid="{00000000-0005-0000-0000-0000A8040000}"/>
    <cellStyle name="Normal 234" xfId="600" xr:uid="{00000000-0005-0000-0000-0000A9040000}"/>
    <cellStyle name="Normal 234 2" xfId="601" xr:uid="{00000000-0005-0000-0000-0000AA040000}"/>
    <cellStyle name="Normal 235" xfId="602" xr:uid="{00000000-0005-0000-0000-0000AB040000}"/>
    <cellStyle name="Normal 235 2" xfId="603" xr:uid="{00000000-0005-0000-0000-0000AC040000}"/>
    <cellStyle name="Normal 236" xfId="604" xr:uid="{00000000-0005-0000-0000-0000AD040000}"/>
    <cellStyle name="Normal 236 2" xfId="605" xr:uid="{00000000-0005-0000-0000-0000AE040000}"/>
    <cellStyle name="Normal 237" xfId="606" xr:uid="{00000000-0005-0000-0000-0000AF040000}"/>
    <cellStyle name="Normal 237 2" xfId="607" xr:uid="{00000000-0005-0000-0000-0000B0040000}"/>
    <cellStyle name="Normal 238" xfId="608" xr:uid="{00000000-0005-0000-0000-0000B1040000}"/>
    <cellStyle name="Normal 238 2" xfId="609" xr:uid="{00000000-0005-0000-0000-0000B2040000}"/>
    <cellStyle name="Normal 239" xfId="610" xr:uid="{00000000-0005-0000-0000-0000B3040000}"/>
    <cellStyle name="Normal 239 2" xfId="611" xr:uid="{00000000-0005-0000-0000-0000B4040000}"/>
    <cellStyle name="Normal 24" xfId="612" xr:uid="{00000000-0005-0000-0000-0000B5040000}"/>
    <cellStyle name="Normal 24 2" xfId="613" xr:uid="{00000000-0005-0000-0000-0000B6040000}"/>
    <cellStyle name="Normal 240" xfId="614" xr:uid="{00000000-0005-0000-0000-0000B7040000}"/>
    <cellStyle name="Normal 240 2" xfId="615" xr:uid="{00000000-0005-0000-0000-0000B8040000}"/>
    <cellStyle name="Normal 241" xfId="616" xr:uid="{00000000-0005-0000-0000-0000B9040000}"/>
    <cellStyle name="Normal 241 2" xfId="617" xr:uid="{00000000-0005-0000-0000-0000BA040000}"/>
    <cellStyle name="Normal 242" xfId="618" xr:uid="{00000000-0005-0000-0000-0000BB040000}"/>
    <cellStyle name="Normal 242 2" xfId="619" xr:uid="{00000000-0005-0000-0000-0000BC040000}"/>
    <cellStyle name="Normal 243" xfId="620" xr:uid="{00000000-0005-0000-0000-0000BD040000}"/>
    <cellStyle name="Normal 243 2" xfId="621" xr:uid="{00000000-0005-0000-0000-0000BE040000}"/>
    <cellStyle name="Normal 244" xfId="622" xr:uid="{00000000-0005-0000-0000-0000BF040000}"/>
    <cellStyle name="Normal 244 2" xfId="623" xr:uid="{00000000-0005-0000-0000-0000C0040000}"/>
    <cellStyle name="Normal 245" xfId="624" xr:uid="{00000000-0005-0000-0000-0000C1040000}"/>
    <cellStyle name="Normal 245 2" xfId="625" xr:uid="{00000000-0005-0000-0000-0000C2040000}"/>
    <cellStyle name="Normal 246" xfId="626" xr:uid="{00000000-0005-0000-0000-0000C3040000}"/>
    <cellStyle name="Normal 246 2" xfId="627" xr:uid="{00000000-0005-0000-0000-0000C4040000}"/>
    <cellStyle name="Normal 247" xfId="628" xr:uid="{00000000-0005-0000-0000-0000C5040000}"/>
    <cellStyle name="Normal 247 2" xfId="629" xr:uid="{00000000-0005-0000-0000-0000C6040000}"/>
    <cellStyle name="Normal 248" xfId="630" xr:uid="{00000000-0005-0000-0000-0000C7040000}"/>
    <cellStyle name="Normal 248 2" xfId="631" xr:uid="{00000000-0005-0000-0000-0000C8040000}"/>
    <cellStyle name="Normal 249" xfId="632" xr:uid="{00000000-0005-0000-0000-0000C9040000}"/>
    <cellStyle name="Normal 249 2" xfId="633" xr:uid="{00000000-0005-0000-0000-0000CA040000}"/>
    <cellStyle name="Normal 25" xfId="634" xr:uid="{00000000-0005-0000-0000-0000CB040000}"/>
    <cellStyle name="Normal 25 2" xfId="635" xr:uid="{00000000-0005-0000-0000-0000CC040000}"/>
    <cellStyle name="Normal 250" xfId="636" xr:uid="{00000000-0005-0000-0000-0000CD040000}"/>
    <cellStyle name="Normal 250 2" xfId="637" xr:uid="{00000000-0005-0000-0000-0000CE040000}"/>
    <cellStyle name="Normal 251" xfId="638" xr:uid="{00000000-0005-0000-0000-0000CF040000}"/>
    <cellStyle name="Normal 251 2" xfId="639" xr:uid="{00000000-0005-0000-0000-0000D0040000}"/>
    <cellStyle name="Normal 252" xfId="640" xr:uid="{00000000-0005-0000-0000-0000D1040000}"/>
    <cellStyle name="Normal 252 2" xfId="641" xr:uid="{00000000-0005-0000-0000-0000D2040000}"/>
    <cellStyle name="Normal 253" xfId="642" xr:uid="{00000000-0005-0000-0000-0000D3040000}"/>
    <cellStyle name="Normal 253 2" xfId="643" xr:uid="{00000000-0005-0000-0000-0000D4040000}"/>
    <cellStyle name="Normal 254" xfId="644" xr:uid="{00000000-0005-0000-0000-0000D5040000}"/>
    <cellStyle name="Normal 254 2" xfId="645" xr:uid="{00000000-0005-0000-0000-0000D6040000}"/>
    <cellStyle name="Normal 255" xfId="646" xr:uid="{00000000-0005-0000-0000-0000D7040000}"/>
    <cellStyle name="Normal 255 2" xfId="647" xr:uid="{00000000-0005-0000-0000-0000D8040000}"/>
    <cellStyle name="Normal 256" xfId="648" xr:uid="{00000000-0005-0000-0000-0000D9040000}"/>
    <cellStyle name="Normal 256 2" xfId="649" xr:uid="{00000000-0005-0000-0000-0000DA040000}"/>
    <cellStyle name="Normal 257" xfId="650" xr:uid="{00000000-0005-0000-0000-0000DB040000}"/>
    <cellStyle name="Normal 257 2" xfId="651" xr:uid="{00000000-0005-0000-0000-0000DC040000}"/>
    <cellStyle name="Normal 258" xfId="652" xr:uid="{00000000-0005-0000-0000-0000DD040000}"/>
    <cellStyle name="Normal 258 2" xfId="653" xr:uid="{00000000-0005-0000-0000-0000DE040000}"/>
    <cellStyle name="Normal 258 3" xfId="654" xr:uid="{00000000-0005-0000-0000-0000DF040000}"/>
    <cellStyle name="Normal 259" xfId="1449" xr:uid="{00000000-0005-0000-0000-0000E0040000}"/>
    <cellStyle name="Normal 26" xfId="655" xr:uid="{00000000-0005-0000-0000-0000E1040000}"/>
    <cellStyle name="Normal 26 2" xfId="656" xr:uid="{00000000-0005-0000-0000-0000E2040000}"/>
    <cellStyle name="Normal 27" xfId="657" xr:uid="{00000000-0005-0000-0000-0000E3040000}"/>
    <cellStyle name="Normal 27 2" xfId="658" xr:uid="{00000000-0005-0000-0000-0000E4040000}"/>
    <cellStyle name="Normal 28" xfId="659" xr:uid="{00000000-0005-0000-0000-0000E5040000}"/>
    <cellStyle name="Normal 28 2" xfId="660" xr:uid="{00000000-0005-0000-0000-0000E6040000}"/>
    <cellStyle name="Normal 28 3" xfId="661" xr:uid="{00000000-0005-0000-0000-0000E7040000}"/>
    <cellStyle name="Normal 28 4" xfId="662" xr:uid="{00000000-0005-0000-0000-0000E8040000}"/>
    <cellStyle name="Normal 28 5" xfId="663" xr:uid="{00000000-0005-0000-0000-0000E9040000}"/>
    <cellStyle name="Normal 29" xfId="664" xr:uid="{00000000-0005-0000-0000-0000EA040000}"/>
    <cellStyle name="Normal 29 2" xfId="665" xr:uid="{00000000-0005-0000-0000-0000EB040000}"/>
    <cellStyle name="Normal 29 3" xfId="666" xr:uid="{00000000-0005-0000-0000-0000EC040000}"/>
    <cellStyle name="Normal 29 4" xfId="667" xr:uid="{00000000-0005-0000-0000-0000ED040000}"/>
    <cellStyle name="Normal 29 5" xfId="668" xr:uid="{00000000-0005-0000-0000-0000EE040000}"/>
    <cellStyle name="Normal 3" xfId="669" xr:uid="{00000000-0005-0000-0000-0000EF040000}"/>
    <cellStyle name="Normal 3 2" xfId="670" xr:uid="{00000000-0005-0000-0000-0000F0040000}"/>
    <cellStyle name="Normal 3 3" xfId="671" xr:uid="{00000000-0005-0000-0000-0000F1040000}"/>
    <cellStyle name="Normal 3 4" xfId="672" xr:uid="{00000000-0005-0000-0000-0000F2040000}"/>
    <cellStyle name="Normal 3 5" xfId="673" xr:uid="{00000000-0005-0000-0000-0000F3040000}"/>
    <cellStyle name="Normal 3 6" xfId="674" xr:uid="{00000000-0005-0000-0000-0000F4040000}"/>
    <cellStyle name="Normal 30" xfId="675" xr:uid="{00000000-0005-0000-0000-0000F5040000}"/>
    <cellStyle name="Normal 30 2" xfId="676" xr:uid="{00000000-0005-0000-0000-0000F6040000}"/>
    <cellStyle name="Normal 31" xfId="677" xr:uid="{00000000-0005-0000-0000-0000F7040000}"/>
    <cellStyle name="Normal 31 2" xfId="678" xr:uid="{00000000-0005-0000-0000-0000F8040000}"/>
    <cellStyle name="Normal 32" xfId="679" xr:uid="{00000000-0005-0000-0000-0000F9040000}"/>
    <cellStyle name="Normal 32 2" xfId="680" xr:uid="{00000000-0005-0000-0000-0000FA040000}"/>
    <cellStyle name="Normal 33" xfId="681" xr:uid="{00000000-0005-0000-0000-0000FB040000}"/>
    <cellStyle name="Normal 33 2" xfId="682" xr:uid="{00000000-0005-0000-0000-0000FC040000}"/>
    <cellStyle name="Normal 34" xfId="683" xr:uid="{00000000-0005-0000-0000-0000FD040000}"/>
    <cellStyle name="Normal 34 2" xfId="684" xr:uid="{00000000-0005-0000-0000-0000FE040000}"/>
    <cellStyle name="Normal 35" xfId="685" xr:uid="{00000000-0005-0000-0000-0000FF040000}"/>
    <cellStyle name="Normal 35 2" xfId="686" xr:uid="{00000000-0005-0000-0000-000000050000}"/>
    <cellStyle name="Normal 36" xfId="687" xr:uid="{00000000-0005-0000-0000-000001050000}"/>
    <cellStyle name="Normal 36 2" xfId="688" xr:uid="{00000000-0005-0000-0000-000002050000}"/>
    <cellStyle name="Normal 37" xfId="689" xr:uid="{00000000-0005-0000-0000-000003050000}"/>
    <cellStyle name="Normal 37 2" xfId="690" xr:uid="{00000000-0005-0000-0000-000004050000}"/>
    <cellStyle name="Normal 38" xfId="691" xr:uid="{00000000-0005-0000-0000-000005050000}"/>
    <cellStyle name="Normal 38 2" xfId="692" xr:uid="{00000000-0005-0000-0000-000006050000}"/>
    <cellStyle name="Normal 39" xfId="693" xr:uid="{00000000-0005-0000-0000-000007050000}"/>
    <cellStyle name="Normal 39 2" xfId="694" xr:uid="{00000000-0005-0000-0000-000008050000}"/>
    <cellStyle name="Normal 4" xfId="695" xr:uid="{00000000-0005-0000-0000-000009050000}"/>
    <cellStyle name="Normal 4 2" xfId="696" xr:uid="{00000000-0005-0000-0000-00000A050000}"/>
    <cellStyle name="Normal 4 3" xfId="697" xr:uid="{00000000-0005-0000-0000-00000B050000}"/>
    <cellStyle name="Normal 4 4" xfId="698" xr:uid="{00000000-0005-0000-0000-00000C050000}"/>
    <cellStyle name="Normal 40" xfId="699" xr:uid="{00000000-0005-0000-0000-00000D050000}"/>
    <cellStyle name="Normal 40 2" xfId="700" xr:uid="{00000000-0005-0000-0000-00000E050000}"/>
    <cellStyle name="Normal 41" xfId="701" xr:uid="{00000000-0005-0000-0000-00000F050000}"/>
    <cellStyle name="Normal 41 2" xfId="702" xr:uid="{00000000-0005-0000-0000-000010050000}"/>
    <cellStyle name="Normal 42" xfId="703" xr:uid="{00000000-0005-0000-0000-000011050000}"/>
    <cellStyle name="Normal 42 2" xfId="704" xr:uid="{00000000-0005-0000-0000-000012050000}"/>
    <cellStyle name="Normal 43" xfId="705" xr:uid="{00000000-0005-0000-0000-000013050000}"/>
    <cellStyle name="Normal 43 2" xfId="706" xr:uid="{00000000-0005-0000-0000-000014050000}"/>
    <cellStyle name="Normal 44" xfId="707" xr:uid="{00000000-0005-0000-0000-000015050000}"/>
    <cellStyle name="Normal 44 2" xfId="708" xr:uid="{00000000-0005-0000-0000-000016050000}"/>
    <cellStyle name="Normal 45" xfId="709" xr:uid="{00000000-0005-0000-0000-000017050000}"/>
    <cellStyle name="Normal 45 2" xfId="710" xr:uid="{00000000-0005-0000-0000-000018050000}"/>
    <cellStyle name="Normal 46" xfId="711" xr:uid="{00000000-0005-0000-0000-000019050000}"/>
    <cellStyle name="Normal 46 2" xfId="712" xr:uid="{00000000-0005-0000-0000-00001A050000}"/>
    <cellStyle name="Normal 47" xfId="713" xr:uid="{00000000-0005-0000-0000-00001B050000}"/>
    <cellStyle name="Normal 47 2" xfId="714" xr:uid="{00000000-0005-0000-0000-00001C050000}"/>
    <cellStyle name="Normal 48" xfId="715" xr:uid="{00000000-0005-0000-0000-00001D050000}"/>
    <cellStyle name="Normal 48 2" xfId="716" xr:uid="{00000000-0005-0000-0000-00001E050000}"/>
    <cellStyle name="Normal 49" xfId="717" xr:uid="{00000000-0005-0000-0000-00001F050000}"/>
    <cellStyle name="Normal 49 2" xfId="718" xr:uid="{00000000-0005-0000-0000-000020050000}"/>
    <cellStyle name="Normal 5" xfId="719" xr:uid="{00000000-0005-0000-0000-000021050000}"/>
    <cellStyle name="Normal 50" xfId="720" xr:uid="{00000000-0005-0000-0000-000022050000}"/>
    <cellStyle name="Normal 50 2" xfId="721" xr:uid="{00000000-0005-0000-0000-000023050000}"/>
    <cellStyle name="Normal 51" xfId="722" xr:uid="{00000000-0005-0000-0000-000024050000}"/>
    <cellStyle name="Normal 51 2" xfId="723" xr:uid="{00000000-0005-0000-0000-000025050000}"/>
    <cellStyle name="Normal 52" xfId="724" xr:uid="{00000000-0005-0000-0000-000026050000}"/>
    <cellStyle name="Normal 52 2" xfId="725" xr:uid="{00000000-0005-0000-0000-000027050000}"/>
    <cellStyle name="Normal 53" xfId="726" xr:uid="{00000000-0005-0000-0000-000028050000}"/>
    <cellStyle name="Normal 53 2" xfId="727" xr:uid="{00000000-0005-0000-0000-000029050000}"/>
    <cellStyle name="Normal 54" xfId="728" xr:uid="{00000000-0005-0000-0000-00002A050000}"/>
    <cellStyle name="Normal 54 2" xfId="729" xr:uid="{00000000-0005-0000-0000-00002B050000}"/>
    <cellStyle name="Normal 55" xfId="730" xr:uid="{00000000-0005-0000-0000-00002C050000}"/>
    <cellStyle name="Normal 55 2" xfId="731" xr:uid="{00000000-0005-0000-0000-00002D050000}"/>
    <cellStyle name="Normal 56" xfId="732" xr:uid="{00000000-0005-0000-0000-00002E050000}"/>
    <cellStyle name="Normal 56 2" xfId="733" xr:uid="{00000000-0005-0000-0000-00002F050000}"/>
    <cellStyle name="Normal 57" xfId="734" xr:uid="{00000000-0005-0000-0000-000030050000}"/>
    <cellStyle name="Normal 57 2" xfId="735" xr:uid="{00000000-0005-0000-0000-000031050000}"/>
    <cellStyle name="Normal 58" xfId="736" xr:uid="{00000000-0005-0000-0000-000032050000}"/>
    <cellStyle name="Normal 58 2" xfId="737" xr:uid="{00000000-0005-0000-0000-000033050000}"/>
    <cellStyle name="Normal 59" xfId="738" xr:uid="{00000000-0005-0000-0000-000034050000}"/>
    <cellStyle name="Normal 59 2" xfId="739" xr:uid="{00000000-0005-0000-0000-000035050000}"/>
    <cellStyle name="Normal 6" xfId="740" xr:uid="{00000000-0005-0000-0000-000036050000}"/>
    <cellStyle name="Normal 6 2" xfId="741" xr:uid="{00000000-0005-0000-0000-000037050000}"/>
    <cellStyle name="Normal 60" xfId="742" xr:uid="{00000000-0005-0000-0000-000038050000}"/>
    <cellStyle name="Normal 60 2" xfId="743" xr:uid="{00000000-0005-0000-0000-000039050000}"/>
    <cellStyle name="Normal 61" xfId="744" xr:uid="{00000000-0005-0000-0000-00003A050000}"/>
    <cellStyle name="Normal 61 2" xfId="745" xr:uid="{00000000-0005-0000-0000-00003B050000}"/>
    <cellStyle name="Normal 62" xfId="746" xr:uid="{00000000-0005-0000-0000-00003C050000}"/>
    <cellStyle name="Normal 62 2" xfId="747" xr:uid="{00000000-0005-0000-0000-00003D050000}"/>
    <cellStyle name="Normal 63" xfId="748" xr:uid="{00000000-0005-0000-0000-00003E050000}"/>
    <cellStyle name="Normal 63 2" xfId="749" xr:uid="{00000000-0005-0000-0000-00003F050000}"/>
    <cellStyle name="Normal 64" xfId="750" xr:uid="{00000000-0005-0000-0000-000040050000}"/>
    <cellStyle name="Normal 64 2" xfId="751" xr:uid="{00000000-0005-0000-0000-000041050000}"/>
    <cellStyle name="Normal 65" xfId="752" xr:uid="{00000000-0005-0000-0000-000042050000}"/>
    <cellStyle name="Normal 65 2" xfId="753" xr:uid="{00000000-0005-0000-0000-000043050000}"/>
    <cellStyle name="Normal 66" xfId="754" xr:uid="{00000000-0005-0000-0000-000044050000}"/>
    <cellStyle name="Normal 66 2" xfId="755" xr:uid="{00000000-0005-0000-0000-000045050000}"/>
    <cellStyle name="Normal 67" xfId="756" xr:uid="{00000000-0005-0000-0000-000046050000}"/>
    <cellStyle name="Normal 67 2" xfId="757" xr:uid="{00000000-0005-0000-0000-000047050000}"/>
    <cellStyle name="Normal 68" xfId="758" xr:uid="{00000000-0005-0000-0000-000048050000}"/>
    <cellStyle name="Normal 68 2" xfId="759" xr:uid="{00000000-0005-0000-0000-000049050000}"/>
    <cellStyle name="Normal 69" xfId="760" xr:uid="{00000000-0005-0000-0000-00004A050000}"/>
    <cellStyle name="Normal 69 2" xfId="761" xr:uid="{00000000-0005-0000-0000-00004B050000}"/>
    <cellStyle name="Normal 7" xfId="762" xr:uid="{00000000-0005-0000-0000-00004C050000}"/>
    <cellStyle name="Normal 7 2" xfId="763" xr:uid="{00000000-0005-0000-0000-00004D050000}"/>
    <cellStyle name="Normal 7 3" xfId="764" xr:uid="{00000000-0005-0000-0000-00004E050000}"/>
    <cellStyle name="Normal 7 4" xfId="765" xr:uid="{00000000-0005-0000-0000-00004F050000}"/>
    <cellStyle name="Normal 7 5" xfId="766" xr:uid="{00000000-0005-0000-0000-000050050000}"/>
    <cellStyle name="Normal 70" xfId="767" xr:uid="{00000000-0005-0000-0000-000051050000}"/>
    <cellStyle name="Normal 70 2" xfId="768" xr:uid="{00000000-0005-0000-0000-000052050000}"/>
    <cellStyle name="Normal 71" xfId="769" xr:uid="{00000000-0005-0000-0000-000053050000}"/>
    <cellStyle name="Normal 71 2" xfId="770" xr:uid="{00000000-0005-0000-0000-000054050000}"/>
    <cellStyle name="Normal 72" xfId="771" xr:uid="{00000000-0005-0000-0000-000055050000}"/>
    <cellStyle name="Normal 72 2" xfId="772" xr:uid="{00000000-0005-0000-0000-000056050000}"/>
    <cellStyle name="Normal 73" xfId="773" xr:uid="{00000000-0005-0000-0000-000057050000}"/>
    <cellStyle name="Normal 73 2" xfId="774" xr:uid="{00000000-0005-0000-0000-000058050000}"/>
    <cellStyle name="Normal 74" xfId="775" xr:uid="{00000000-0005-0000-0000-000059050000}"/>
    <cellStyle name="Normal 74 2" xfId="776" xr:uid="{00000000-0005-0000-0000-00005A050000}"/>
    <cellStyle name="Normal 75" xfId="777" xr:uid="{00000000-0005-0000-0000-00005B050000}"/>
    <cellStyle name="Normal 75 2" xfId="778" xr:uid="{00000000-0005-0000-0000-00005C050000}"/>
    <cellStyle name="Normal 76" xfId="779" xr:uid="{00000000-0005-0000-0000-00005D050000}"/>
    <cellStyle name="Normal 76 2" xfId="780" xr:uid="{00000000-0005-0000-0000-00005E050000}"/>
    <cellStyle name="Normal 77" xfId="781" xr:uid="{00000000-0005-0000-0000-00005F050000}"/>
    <cellStyle name="Normal 77 2" xfId="782" xr:uid="{00000000-0005-0000-0000-000060050000}"/>
    <cellStyle name="Normal 78" xfId="783" xr:uid="{00000000-0005-0000-0000-000061050000}"/>
    <cellStyle name="Normal 78 2" xfId="784" xr:uid="{00000000-0005-0000-0000-000062050000}"/>
    <cellStyle name="Normal 79" xfId="785" xr:uid="{00000000-0005-0000-0000-000063050000}"/>
    <cellStyle name="Normal 79 2" xfId="786" xr:uid="{00000000-0005-0000-0000-000064050000}"/>
    <cellStyle name="Normal 8" xfId="787" xr:uid="{00000000-0005-0000-0000-000065050000}"/>
    <cellStyle name="Normal 80" xfId="788" xr:uid="{00000000-0005-0000-0000-000066050000}"/>
    <cellStyle name="Normal 80 2" xfId="789" xr:uid="{00000000-0005-0000-0000-000067050000}"/>
    <cellStyle name="Normal 81" xfId="790" xr:uid="{00000000-0005-0000-0000-000068050000}"/>
    <cellStyle name="Normal 81 2" xfId="791" xr:uid="{00000000-0005-0000-0000-000069050000}"/>
    <cellStyle name="Normal 82" xfId="792" xr:uid="{00000000-0005-0000-0000-00006A050000}"/>
    <cellStyle name="Normal 82 2" xfId="793" xr:uid="{00000000-0005-0000-0000-00006B050000}"/>
    <cellStyle name="Normal 83" xfId="794" xr:uid="{00000000-0005-0000-0000-00006C050000}"/>
    <cellStyle name="Normal 83 2" xfId="795" xr:uid="{00000000-0005-0000-0000-00006D050000}"/>
    <cellStyle name="Normal 84" xfId="796" xr:uid="{00000000-0005-0000-0000-00006E050000}"/>
    <cellStyle name="Normal 84 2" xfId="797" xr:uid="{00000000-0005-0000-0000-00006F050000}"/>
    <cellStyle name="Normal 85" xfId="798" xr:uid="{00000000-0005-0000-0000-000070050000}"/>
    <cellStyle name="Normal 85 2" xfId="799" xr:uid="{00000000-0005-0000-0000-000071050000}"/>
    <cellStyle name="Normal 86" xfId="800" xr:uid="{00000000-0005-0000-0000-000072050000}"/>
    <cellStyle name="Normal 86 2" xfId="801" xr:uid="{00000000-0005-0000-0000-000073050000}"/>
    <cellStyle name="Normal 87" xfId="802" xr:uid="{00000000-0005-0000-0000-000074050000}"/>
    <cellStyle name="Normal 87 2" xfId="803" xr:uid="{00000000-0005-0000-0000-000075050000}"/>
    <cellStyle name="Normal 88" xfId="804" xr:uid="{00000000-0005-0000-0000-000076050000}"/>
    <cellStyle name="Normal 88 2" xfId="805" xr:uid="{00000000-0005-0000-0000-000077050000}"/>
    <cellStyle name="Normal 89" xfId="806" xr:uid="{00000000-0005-0000-0000-000078050000}"/>
    <cellStyle name="Normal 89 2" xfId="807" xr:uid="{00000000-0005-0000-0000-000079050000}"/>
    <cellStyle name="Normal 9" xfId="808" xr:uid="{00000000-0005-0000-0000-00007A050000}"/>
    <cellStyle name="Normal 9 2" xfId="809" xr:uid="{00000000-0005-0000-0000-00007B050000}"/>
    <cellStyle name="Normal 9 3" xfId="810" xr:uid="{00000000-0005-0000-0000-00007C050000}"/>
    <cellStyle name="Normal 9 4" xfId="811" xr:uid="{00000000-0005-0000-0000-00007D050000}"/>
    <cellStyle name="Normal 9 5" xfId="812" xr:uid="{00000000-0005-0000-0000-00007E050000}"/>
    <cellStyle name="Normal 90" xfId="813" xr:uid="{00000000-0005-0000-0000-00007F050000}"/>
    <cellStyle name="Normal 90 2" xfId="814" xr:uid="{00000000-0005-0000-0000-000080050000}"/>
    <cellStyle name="Normal 91" xfId="815" xr:uid="{00000000-0005-0000-0000-000081050000}"/>
    <cellStyle name="Normal 91 2" xfId="816" xr:uid="{00000000-0005-0000-0000-000082050000}"/>
    <cellStyle name="Normal 92" xfId="817" xr:uid="{00000000-0005-0000-0000-000083050000}"/>
    <cellStyle name="Normal 92 2" xfId="818" xr:uid="{00000000-0005-0000-0000-000084050000}"/>
    <cellStyle name="Normal 93" xfId="819" xr:uid="{00000000-0005-0000-0000-000085050000}"/>
    <cellStyle name="Normal 93 2" xfId="820" xr:uid="{00000000-0005-0000-0000-000086050000}"/>
    <cellStyle name="Normal 94" xfId="821" xr:uid="{00000000-0005-0000-0000-000087050000}"/>
    <cellStyle name="Normal 94 2" xfId="822" xr:uid="{00000000-0005-0000-0000-000088050000}"/>
    <cellStyle name="Normal 95" xfId="823" xr:uid="{00000000-0005-0000-0000-000089050000}"/>
    <cellStyle name="Normal 95 2" xfId="824" xr:uid="{00000000-0005-0000-0000-00008A050000}"/>
    <cellStyle name="Normal 96" xfId="825" xr:uid="{00000000-0005-0000-0000-00008B050000}"/>
    <cellStyle name="Normal 96 2" xfId="826" xr:uid="{00000000-0005-0000-0000-00008C050000}"/>
    <cellStyle name="Normal 97" xfId="827" xr:uid="{00000000-0005-0000-0000-00008D050000}"/>
    <cellStyle name="Normal 97 2" xfId="828" xr:uid="{00000000-0005-0000-0000-00008E050000}"/>
    <cellStyle name="Normal 98" xfId="829" xr:uid="{00000000-0005-0000-0000-00008F050000}"/>
    <cellStyle name="Normal 98 2" xfId="830" xr:uid="{00000000-0005-0000-0000-000090050000}"/>
    <cellStyle name="Normal 99" xfId="831" xr:uid="{00000000-0005-0000-0000-000091050000}"/>
    <cellStyle name="Normal 99 2" xfId="832" xr:uid="{00000000-0005-0000-0000-000092050000}"/>
    <cellStyle name="Note 2" xfId="833" xr:uid="{00000000-0005-0000-0000-000093050000}"/>
    <cellStyle name="Note 2 2" xfId="834" xr:uid="{00000000-0005-0000-0000-000094050000}"/>
    <cellStyle name="Note 2 3" xfId="835" xr:uid="{00000000-0005-0000-0000-000095050000}"/>
    <cellStyle name="Note 2 4" xfId="836" xr:uid="{00000000-0005-0000-0000-000096050000}"/>
    <cellStyle name="Note 3" xfId="837" xr:uid="{00000000-0005-0000-0000-000097050000}"/>
    <cellStyle name="Note 3 2" xfId="838" xr:uid="{00000000-0005-0000-0000-000098050000}"/>
    <cellStyle name="Note 4" xfId="839" xr:uid="{00000000-0005-0000-0000-000099050000}"/>
    <cellStyle name="Output 2" xfId="840" xr:uid="{00000000-0005-0000-0000-00009A050000}"/>
    <cellStyle name="Sheet Title" xfId="841" xr:uid="{00000000-0005-0000-0000-00009B050000}"/>
    <cellStyle name="Title 2" xfId="842" xr:uid="{00000000-0005-0000-0000-00009C050000}"/>
    <cellStyle name="Total 2" xfId="843" xr:uid="{00000000-0005-0000-0000-00009D050000}"/>
    <cellStyle name="Total 2 2" xfId="844" xr:uid="{00000000-0005-0000-0000-00009E050000}"/>
    <cellStyle name="Warning Text 2" xfId="845" xr:uid="{00000000-0005-0000-0000-00009F050000}"/>
    <cellStyle name="Warning Text 2 2" xfId="846" xr:uid="{00000000-0005-0000-0000-0000A0050000}"/>
    <cellStyle name="Warning Text 2 2 2" xfId="847" xr:uid="{00000000-0005-0000-0000-0000A1050000}"/>
    <cellStyle name="Warning Text 2 3" xfId="848" xr:uid="{00000000-0005-0000-0000-0000A2050000}"/>
    <cellStyle name="Warning Text 2 3 2" xfId="849" xr:uid="{00000000-0005-0000-0000-0000A3050000}"/>
    <cellStyle name="Warning Text 3" xfId="850" xr:uid="{00000000-0005-0000-0000-0000A4050000}"/>
    <cellStyle name="Warning Text 3 2" xfId="851" xr:uid="{00000000-0005-0000-0000-0000A5050000}"/>
    <cellStyle name="Warning Text 3 2 2" xfId="852" xr:uid="{00000000-0005-0000-0000-0000A6050000}"/>
    <cellStyle name="Warning Text 3 3" xfId="853" xr:uid="{00000000-0005-0000-0000-0000A7050000}"/>
    <cellStyle name="Warning Text 4" xfId="854" xr:uid="{00000000-0005-0000-0000-0000A8050000}"/>
    <cellStyle name="Warning Text 4 2" xfId="855" xr:uid="{00000000-0005-0000-0000-0000A9050000}"/>
  </cellStyles>
  <dxfs count="63">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5799137</xdr:colOff>
      <xdr:row>0</xdr:row>
      <xdr:rowOff>100012</xdr:rowOff>
    </xdr:from>
    <xdr:to>
      <xdr:col>2</xdr:col>
      <xdr:colOff>6899022</xdr:colOff>
      <xdr:row>6</xdr:row>
      <xdr:rowOff>90487</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61200" y="100012"/>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I35" sqref="I35"/>
    </sheetView>
  </sheetViews>
  <sheetFormatPr defaultColWidth="18.7265625" defaultRowHeight="12.75" customHeight="1" x14ac:dyDescent="0.25"/>
  <cols>
    <col min="1" max="1" width="9.26953125" customWidth="1"/>
    <col min="2" max="2" width="9.7265625" customWidth="1"/>
    <col min="3" max="3" width="108" customWidth="1"/>
  </cols>
  <sheetData>
    <row r="1" spans="1:3" ht="15.5" x14ac:dyDescent="0.35">
      <c r="A1" s="101" t="s">
        <v>0</v>
      </c>
      <c r="B1" s="102"/>
      <c r="C1" s="103"/>
    </row>
    <row r="2" spans="1:3" ht="15.5" x14ac:dyDescent="0.35">
      <c r="A2" s="104" t="s">
        <v>1</v>
      </c>
      <c r="B2" s="2"/>
      <c r="C2" s="46"/>
    </row>
    <row r="3" spans="1:3" ht="12.5" x14ac:dyDescent="0.25">
      <c r="A3" s="105"/>
      <c r="B3" s="3"/>
      <c r="C3" s="47"/>
    </row>
    <row r="4" spans="1:3" ht="12.5" x14ac:dyDescent="0.25">
      <c r="A4" s="105" t="s">
        <v>2</v>
      </c>
      <c r="B4" s="3"/>
      <c r="C4" s="47"/>
    </row>
    <row r="5" spans="1:3" ht="12.5" x14ac:dyDescent="0.25">
      <c r="A5" s="105" t="s">
        <v>3287</v>
      </c>
      <c r="B5" s="3"/>
      <c r="C5" s="47"/>
    </row>
    <row r="6" spans="1:3" ht="12.5" x14ac:dyDescent="0.25">
      <c r="A6" s="105" t="s">
        <v>3</v>
      </c>
      <c r="B6" s="3"/>
      <c r="C6" s="47"/>
    </row>
    <row r="7" spans="1:3" ht="12.5" x14ac:dyDescent="0.25">
      <c r="A7" s="106"/>
      <c r="B7" s="107"/>
      <c r="C7" s="108"/>
    </row>
    <row r="8" spans="1:3" ht="18" customHeight="1" x14ac:dyDescent="0.25">
      <c r="A8" s="109" t="s">
        <v>4</v>
      </c>
      <c r="B8" s="110"/>
      <c r="C8" s="111"/>
    </row>
    <row r="9" spans="1:3" ht="12.75" customHeight="1" x14ac:dyDescent="0.25">
      <c r="A9" s="112" t="s">
        <v>5</v>
      </c>
      <c r="B9" s="4"/>
      <c r="C9" s="48"/>
    </row>
    <row r="10" spans="1:3" ht="12.5" x14ac:dyDescent="0.25">
      <c r="A10" s="112" t="s">
        <v>6</v>
      </c>
      <c r="B10" s="4"/>
      <c r="C10" s="48"/>
    </row>
    <row r="11" spans="1:3" ht="12.5" x14ac:dyDescent="0.25">
      <c r="A11" s="112" t="s">
        <v>7</v>
      </c>
      <c r="B11" s="4"/>
      <c r="C11" s="48"/>
    </row>
    <row r="12" spans="1:3" ht="12.5" x14ac:dyDescent="0.25">
      <c r="A12" s="112" t="s">
        <v>8</v>
      </c>
      <c r="B12" s="4"/>
      <c r="C12" s="48"/>
    </row>
    <row r="13" spans="1:3" ht="12.5" x14ac:dyDescent="0.25">
      <c r="A13" s="112" t="s">
        <v>9</v>
      </c>
      <c r="B13" s="4"/>
      <c r="C13" s="48"/>
    </row>
    <row r="14" spans="1:3" ht="12.5" x14ac:dyDescent="0.25">
      <c r="A14" s="113"/>
      <c r="B14" s="114"/>
      <c r="C14" s="115"/>
    </row>
    <row r="16" spans="1:3" ht="13" x14ac:dyDescent="0.25">
      <c r="A16" s="116" t="s">
        <v>10</v>
      </c>
      <c r="B16" s="117"/>
      <c r="C16" s="118"/>
    </row>
    <row r="17" spans="1:3" ht="13" x14ac:dyDescent="0.25">
      <c r="A17" s="119" t="s">
        <v>11</v>
      </c>
      <c r="B17" s="120"/>
      <c r="C17" s="121"/>
    </row>
    <row r="18" spans="1:3" ht="13" x14ac:dyDescent="0.25">
      <c r="A18" s="119" t="s">
        <v>12</v>
      </c>
      <c r="B18" s="120"/>
      <c r="C18" s="121"/>
    </row>
    <row r="19" spans="1:3" ht="13" x14ac:dyDescent="0.25">
      <c r="A19" s="119" t="s">
        <v>13</v>
      </c>
      <c r="B19" s="120"/>
      <c r="C19" s="121"/>
    </row>
    <row r="20" spans="1:3" ht="13" x14ac:dyDescent="0.25">
      <c r="A20" s="119" t="s">
        <v>14</v>
      </c>
      <c r="B20" s="120"/>
      <c r="C20" s="122"/>
    </row>
    <row r="21" spans="1:3" ht="13" x14ac:dyDescent="0.25">
      <c r="A21" s="119" t="s">
        <v>15</v>
      </c>
      <c r="B21" s="120"/>
      <c r="C21" s="123"/>
    </row>
    <row r="22" spans="1:3" ht="13" x14ac:dyDescent="0.25">
      <c r="A22" s="119" t="s">
        <v>16</v>
      </c>
      <c r="B22" s="120"/>
      <c r="C22" s="121"/>
    </row>
    <row r="23" spans="1:3" ht="13" x14ac:dyDescent="0.25">
      <c r="A23" s="119" t="s">
        <v>17</v>
      </c>
      <c r="B23" s="120"/>
      <c r="C23" s="121"/>
    </row>
    <row r="24" spans="1:3" ht="13" x14ac:dyDescent="0.25">
      <c r="A24" s="119" t="s">
        <v>18</v>
      </c>
      <c r="B24" s="120"/>
      <c r="C24" s="121"/>
    </row>
    <row r="25" spans="1:3" ht="13" x14ac:dyDescent="0.25">
      <c r="A25" s="119" t="s">
        <v>19</v>
      </c>
      <c r="B25" s="120"/>
      <c r="C25" s="121"/>
    </row>
    <row r="26" spans="1:3" ht="13" x14ac:dyDescent="0.25">
      <c r="A26" s="124" t="s">
        <v>20</v>
      </c>
      <c r="B26" s="120"/>
      <c r="C26" s="121"/>
    </row>
    <row r="27" spans="1:3" ht="13" x14ac:dyDescent="0.25">
      <c r="A27" s="124" t="s">
        <v>21</v>
      </c>
      <c r="B27" s="120"/>
      <c r="C27" s="121"/>
    </row>
    <row r="29" spans="1:3" ht="13" x14ac:dyDescent="0.25">
      <c r="A29" s="116" t="s">
        <v>22</v>
      </c>
      <c r="B29" s="117"/>
      <c r="C29" s="118"/>
    </row>
    <row r="30" spans="1:3" ht="12.5" x14ac:dyDescent="0.25">
      <c r="A30" s="125"/>
      <c r="B30" s="126"/>
      <c r="C30" s="127"/>
    </row>
    <row r="31" spans="1:3" ht="13" x14ac:dyDescent="0.25">
      <c r="A31" s="128" t="s">
        <v>23</v>
      </c>
      <c r="B31" s="129"/>
      <c r="C31" s="130"/>
    </row>
    <row r="32" spans="1:3" ht="13" x14ac:dyDescent="0.25">
      <c r="A32" s="128" t="s">
        <v>24</v>
      </c>
      <c r="B32" s="129"/>
      <c r="C32" s="130"/>
    </row>
    <row r="33" spans="1:3" ht="12.75" customHeight="1" x14ac:dyDescent="0.25">
      <c r="A33" s="128" t="s">
        <v>25</v>
      </c>
      <c r="B33" s="129"/>
      <c r="C33" s="130"/>
    </row>
    <row r="34" spans="1:3" ht="12.75" customHeight="1" x14ac:dyDescent="0.25">
      <c r="A34" s="128" t="s">
        <v>26</v>
      </c>
      <c r="B34" s="131"/>
      <c r="C34" s="130"/>
    </row>
    <row r="35" spans="1:3" ht="13" x14ac:dyDescent="0.25">
      <c r="A35" s="128" t="s">
        <v>27</v>
      </c>
      <c r="B35" s="129"/>
      <c r="C35" s="130"/>
    </row>
    <row r="36" spans="1:3" ht="12.5" x14ac:dyDescent="0.25">
      <c r="A36" s="125"/>
      <c r="B36" s="126"/>
      <c r="C36" s="127"/>
    </row>
    <row r="37" spans="1:3" ht="13" x14ac:dyDescent="0.25">
      <c r="A37" s="128" t="s">
        <v>23</v>
      </c>
      <c r="B37" s="129"/>
      <c r="C37" s="130"/>
    </row>
    <row r="38" spans="1:3" ht="13" x14ac:dyDescent="0.25">
      <c r="A38" s="128" t="s">
        <v>24</v>
      </c>
      <c r="B38" s="129"/>
      <c r="C38" s="130"/>
    </row>
    <row r="39" spans="1:3" ht="13" x14ac:dyDescent="0.25">
      <c r="A39" s="128" t="s">
        <v>25</v>
      </c>
      <c r="B39" s="129"/>
      <c r="C39" s="130"/>
    </row>
    <row r="40" spans="1:3" ht="13" x14ac:dyDescent="0.25">
      <c r="A40" s="128" t="s">
        <v>26</v>
      </c>
      <c r="B40" s="131"/>
      <c r="C40" s="130"/>
    </row>
    <row r="41" spans="1:3" ht="13" x14ac:dyDescent="0.25">
      <c r="A41" s="128" t="s">
        <v>27</v>
      </c>
      <c r="B41" s="129"/>
      <c r="C41" s="130"/>
    </row>
    <row r="43" spans="1:3" ht="12.5" x14ac:dyDescent="0.25">
      <c r="A43" s="16" t="s">
        <v>28</v>
      </c>
    </row>
    <row r="44" spans="1:3" ht="12.5" x14ac:dyDescent="0.25">
      <c r="A44" s="16" t="s">
        <v>29</v>
      </c>
    </row>
    <row r="45" spans="1:3" ht="12.5" x14ac:dyDescent="0.25">
      <c r="A45" s="16" t="s">
        <v>30</v>
      </c>
    </row>
    <row r="47" spans="1:3" ht="12.75" hidden="1" customHeight="1" x14ac:dyDescent="0.35">
      <c r="A47" s="49" t="s">
        <v>31</v>
      </c>
    </row>
    <row r="48" spans="1:3" ht="12.75" hidden="1" customHeight="1" x14ac:dyDescent="0.35">
      <c r="A48" s="49" t="s">
        <v>32</v>
      </c>
    </row>
    <row r="49" spans="1:1" ht="12.75" hidden="1" customHeight="1" x14ac:dyDescent="0.35">
      <c r="A49" s="49" t="s">
        <v>33</v>
      </c>
    </row>
  </sheetData>
  <customSheetViews>
    <customSheetView guid="{49FE20BB-FBAE-4179-A770-21772DC36366}" showGridLines="0" fitToPage="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Rows="1" showRuler="0">
      <selection activeCell="C17" sqref="C17:N17"/>
      <pageMargins left="0" right="0" top="0" bottom="0" header="0" footer="0"/>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showRuler="0" zoomScale="90" zoomScaleNormal="90" workbookViewId="0">
      <selection activeCell="F20" sqref="F20"/>
    </sheetView>
  </sheetViews>
  <sheetFormatPr defaultColWidth="18.7265625" defaultRowHeight="12.75" customHeight="1" x14ac:dyDescent="0.25"/>
  <cols>
    <col min="1" max="1" width="8.7265625" customWidth="1"/>
    <col min="2" max="2" width="10.453125" customWidth="1"/>
    <col min="3" max="3" width="10.7265625" bestFit="1" customWidth="1"/>
    <col min="4" max="4" width="10.7265625" customWidth="1"/>
    <col min="5" max="5" width="10.453125" customWidth="1"/>
    <col min="6" max="6" width="12.7265625" customWidth="1"/>
    <col min="7" max="7" width="10.7265625" customWidth="1"/>
    <col min="8" max="9" width="14.26953125" hidden="1" customWidth="1"/>
    <col min="10" max="13" width="8.7265625" customWidth="1"/>
    <col min="14" max="14" width="9.26953125" customWidth="1"/>
    <col min="15" max="15" width="10.26953125" customWidth="1"/>
    <col min="16" max="16" width="10.7265625" customWidth="1"/>
  </cols>
  <sheetData>
    <row r="1" spans="1:16" ht="13" x14ac:dyDescent="0.3">
      <c r="A1" s="132" t="s">
        <v>34</v>
      </c>
      <c r="B1" s="133"/>
      <c r="C1" s="133"/>
      <c r="D1" s="133"/>
      <c r="E1" s="133"/>
      <c r="F1" s="133"/>
      <c r="G1" s="133"/>
      <c r="H1" s="133"/>
      <c r="I1" s="133"/>
      <c r="J1" s="133"/>
      <c r="K1" s="133"/>
      <c r="L1" s="133"/>
      <c r="M1" s="133"/>
      <c r="N1" s="133"/>
      <c r="O1" s="133"/>
      <c r="P1" s="133"/>
    </row>
    <row r="2" spans="1:16" ht="18" customHeight="1" x14ac:dyDescent="0.25">
      <c r="A2" s="134" t="s">
        <v>35</v>
      </c>
      <c r="B2" s="135"/>
      <c r="C2" s="135"/>
      <c r="D2" s="135"/>
      <c r="E2" s="135"/>
      <c r="F2" s="135"/>
      <c r="G2" s="135"/>
      <c r="H2" s="135"/>
      <c r="I2" s="135"/>
      <c r="J2" s="135"/>
      <c r="K2" s="135"/>
      <c r="L2" s="135"/>
      <c r="M2" s="135"/>
      <c r="N2" s="135"/>
      <c r="O2" s="135"/>
      <c r="P2" s="136"/>
    </row>
    <row r="3" spans="1:16" ht="12.75" customHeight="1" x14ac:dyDescent="0.25">
      <c r="A3" s="137" t="s">
        <v>36</v>
      </c>
      <c r="B3" s="1"/>
      <c r="C3" s="1"/>
      <c r="D3" s="1"/>
      <c r="E3" s="1"/>
      <c r="F3" s="1"/>
      <c r="G3" s="1"/>
      <c r="H3" s="1"/>
      <c r="I3" s="1"/>
      <c r="J3" s="1"/>
      <c r="K3" s="1"/>
      <c r="L3" s="1"/>
      <c r="M3" s="1"/>
      <c r="N3" s="1"/>
      <c r="O3" s="1"/>
      <c r="P3" s="73"/>
    </row>
    <row r="4" spans="1:16" ht="12.5" x14ac:dyDescent="0.25">
      <c r="A4" s="137"/>
      <c r="B4" s="1"/>
      <c r="C4" s="1"/>
      <c r="D4" s="1"/>
      <c r="E4" s="1"/>
      <c r="F4" s="1"/>
      <c r="G4" s="1"/>
      <c r="H4" s="1"/>
      <c r="I4" s="1"/>
      <c r="J4" s="1"/>
      <c r="K4" s="1"/>
      <c r="L4" s="1"/>
      <c r="M4" s="1"/>
      <c r="N4" s="1"/>
      <c r="O4" s="1"/>
      <c r="P4" s="73"/>
    </row>
    <row r="5" spans="1:16" ht="12.5" x14ac:dyDescent="0.25">
      <c r="A5" s="137" t="s">
        <v>37</v>
      </c>
      <c r="B5" s="1"/>
      <c r="C5" s="1"/>
      <c r="D5" s="1"/>
      <c r="E5" s="1"/>
      <c r="F5" s="1"/>
      <c r="G5" s="1"/>
      <c r="H5" s="1"/>
      <c r="I5" s="1"/>
      <c r="J5" s="1"/>
      <c r="K5" s="1"/>
      <c r="L5" s="1"/>
      <c r="M5" s="1"/>
      <c r="N5" s="1"/>
      <c r="O5" s="1"/>
      <c r="P5" s="73"/>
    </row>
    <row r="6" spans="1:16" ht="12.5" x14ac:dyDescent="0.25">
      <c r="A6" s="137" t="s">
        <v>38</v>
      </c>
      <c r="B6" s="1"/>
      <c r="C6" s="1"/>
      <c r="D6" s="1"/>
      <c r="E6" s="1"/>
      <c r="F6" s="1"/>
      <c r="G6" s="1"/>
      <c r="H6" s="1"/>
      <c r="I6" s="1"/>
      <c r="J6" s="1"/>
      <c r="K6" s="1"/>
      <c r="L6" s="1"/>
      <c r="M6" s="1"/>
      <c r="N6" s="1"/>
      <c r="O6" s="1"/>
      <c r="P6" s="73"/>
    </row>
    <row r="7" spans="1:16" ht="12.5" x14ac:dyDescent="0.25">
      <c r="A7" s="138"/>
      <c r="B7" s="139"/>
      <c r="C7" s="139"/>
      <c r="D7" s="139"/>
      <c r="E7" s="139"/>
      <c r="F7" s="139"/>
      <c r="G7" s="139"/>
      <c r="H7" s="139"/>
      <c r="I7" s="139"/>
      <c r="J7" s="139"/>
      <c r="K7" s="139"/>
      <c r="L7" s="139"/>
      <c r="M7" s="139"/>
      <c r="N7" s="139"/>
      <c r="O7" s="139"/>
      <c r="P7" s="140"/>
    </row>
    <row r="8" spans="1:16" ht="12.75" customHeight="1" x14ac:dyDescent="0.25">
      <c r="A8" s="141"/>
      <c r="B8" s="142"/>
      <c r="C8" s="142"/>
      <c r="D8" s="142"/>
      <c r="E8" s="142"/>
      <c r="F8" s="142"/>
      <c r="G8" s="142"/>
      <c r="H8" s="142"/>
      <c r="I8" s="142"/>
      <c r="J8" s="142"/>
      <c r="K8" s="142"/>
      <c r="L8" s="142"/>
      <c r="M8" s="142"/>
      <c r="N8" s="142"/>
      <c r="O8" s="142"/>
      <c r="P8" s="136"/>
    </row>
    <row r="9" spans="1:16" ht="12.75" customHeight="1" x14ac:dyDescent="0.3">
      <c r="A9" s="143"/>
      <c r="B9" s="144" t="s">
        <v>39</v>
      </c>
      <c r="C9" s="145"/>
      <c r="D9" s="145"/>
      <c r="E9" s="145"/>
      <c r="F9" s="145"/>
      <c r="G9" s="146"/>
      <c r="P9" s="73"/>
    </row>
    <row r="10" spans="1:16" ht="12.75" customHeight="1" x14ac:dyDescent="0.3">
      <c r="A10" s="147" t="s">
        <v>40</v>
      </c>
      <c r="B10" s="74" t="s">
        <v>41</v>
      </c>
      <c r="C10" s="148"/>
      <c r="D10" s="149"/>
      <c r="E10" s="149"/>
      <c r="F10" s="149"/>
      <c r="G10" s="150"/>
      <c r="K10" s="151" t="s">
        <v>42</v>
      </c>
      <c r="L10" s="152"/>
      <c r="M10" s="152"/>
      <c r="N10" s="152"/>
      <c r="O10" s="153"/>
      <c r="P10" s="73"/>
    </row>
    <row r="11" spans="1:16" ht="36" x14ac:dyDescent="0.25">
      <c r="A11" s="154"/>
      <c r="B11" s="21" t="s">
        <v>43</v>
      </c>
      <c r="C11" s="155" t="s">
        <v>44</v>
      </c>
      <c r="D11" s="155" t="s">
        <v>45</v>
      </c>
      <c r="E11" s="155" t="s">
        <v>46</v>
      </c>
      <c r="F11" s="155" t="s">
        <v>47</v>
      </c>
      <c r="G11" s="156" t="s">
        <v>48</v>
      </c>
      <c r="K11" s="157" t="s">
        <v>49</v>
      </c>
      <c r="L11" s="158"/>
      <c r="M11" s="159" t="s">
        <v>50</v>
      </c>
      <c r="N11" s="159" t="s">
        <v>51</v>
      </c>
      <c r="O11" s="160" t="s">
        <v>52</v>
      </c>
      <c r="P11" s="73"/>
    </row>
    <row r="12" spans="1:16" ht="12.75" customHeight="1" x14ac:dyDescent="0.3">
      <c r="A12" s="161"/>
      <c r="B12" s="51">
        <f>COUNTIF('Test Cases'!J3:J204,"Pass")</f>
        <v>0</v>
      </c>
      <c r="C12" s="52">
        <f>COUNTIF('Test Cases'!J3:J204,"Fail")</f>
        <v>0</v>
      </c>
      <c r="D12" s="50">
        <f>COUNTIF('Test Cases'!J3:J204,"Info")</f>
        <v>0</v>
      </c>
      <c r="E12" s="51">
        <f>COUNTIF('Test Cases'!J3:J204,"N/A")</f>
        <v>0</v>
      </c>
      <c r="F12" s="51">
        <f>B12+C12</f>
        <v>0</v>
      </c>
      <c r="G12" s="53">
        <f>D24/100</f>
        <v>0</v>
      </c>
      <c r="K12" s="162" t="s">
        <v>53</v>
      </c>
      <c r="L12" s="163"/>
      <c r="M12" s="164">
        <f>COUNTA('Test Cases'!J3:J204)</f>
        <v>0</v>
      </c>
      <c r="N12" s="164">
        <f>O12-M12</f>
        <v>187</v>
      </c>
      <c r="O12" s="165">
        <f>COUNTA('Test Cases'!A3:A204)</f>
        <v>187</v>
      </c>
      <c r="P12" s="73"/>
    </row>
    <row r="13" spans="1:16" ht="12.75" customHeight="1" x14ac:dyDescent="0.3">
      <c r="A13" s="161"/>
      <c r="B13" s="23"/>
      <c r="K13" s="11"/>
      <c r="L13" s="11"/>
      <c r="M13" s="11"/>
      <c r="N13" s="11"/>
      <c r="O13" s="11"/>
      <c r="P13" s="73"/>
    </row>
    <row r="14" spans="1:16" ht="12.75" customHeight="1" x14ac:dyDescent="0.3">
      <c r="A14" s="161"/>
      <c r="B14" s="74" t="s">
        <v>54</v>
      </c>
      <c r="C14" s="149"/>
      <c r="D14" s="149"/>
      <c r="E14" s="149"/>
      <c r="F14" s="149"/>
      <c r="G14" s="166"/>
      <c r="K14" s="11"/>
      <c r="L14" s="11"/>
      <c r="M14" s="11"/>
      <c r="N14" s="11"/>
      <c r="O14" s="11"/>
      <c r="P14" s="73"/>
    </row>
    <row r="15" spans="1:16" ht="12.75" customHeight="1" x14ac:dyDescent="0.25">
      <c r="A15" s="167"/>
      <c r="B15" s="168" t="s">
        <v>55</v>
      </c>
      <c r="C15" s="168" t="s">
        <v>56</v>
      </c>
      <c r="D15" s="168" t="s">
        <v>57</v>
      </c>
      <c r="E15" s="168" t="s">
        <v>58</v>
      </c>
      <c r="F15" s="168" t="s">
        <v>46</v>
      </c>
      <c r="G15" s="168" t="s">
        <v>59</v>
      </c>
      <c r="H15" s="24" t="s">
        <v>60</v>
      </c>
      <c r="I15" s="24" t="s">
        <v>61</v>
      </c>
      <c r="K15" s="15"/>
      <c r="L15" s="15"/>
      <c r="M15" s="15"/>
      <c r="N15" s="15"/>
      <c r="O15" s="15"/>
      <c r="P15" s="73"/>
    </row>
    <row r="16" spans="1:16" ht="12.75" customHeight="1" x14ac:dyDescent="0.25">
      <c r="A16" s="167"/>
      <c r="B16" s="25">
        <v>8</v>
      </c>
      <c r="C16" s="26">
        <f>COUNTIF('Test Cases'!AA:AA,B16)</f>
        <v>0</v>
      </c>
      <c r="D16" s="22">
        <f>COUNTIFS('Test Cases'!AA:AA,B16,'Test Cases'!J:J,$D$15)</f>
        <v>0</v>
      </c>
      <c r="E16" s="22">
        <f>COUNTIFS('Test Cases'!AA:AA,B16,'Test Cases'!J:J,$E$15)</f>
        <v>0</v>
      </c>
      <c r="F16" s="22">
        <f>COUNTIFS('Test Cases'!AA:AA,B16,'Test Cases'!J:J,$F$15)</f>
        <v>0</v>
      </c>
      <c r="G16" s="31">
        <v>1500</v>
      </c>
      <c r="H16">
        <f t="shared" ref="H16:H20" si="0">(C16-F16)*(G16)</f>
        <v>0</v>
      </c>
      <c r="I16">
        <f t="shared" ref="I16:I20" si="1">D16*G16</f>
        <v>0</v>
      </c>
      <c r="P16" s="73"/>
    </row>
    <row r="17" spans="1:16" ht="12.75" customHeight="1" x14ac:dyDescent="0.25">
      <c r="A17" s="167"/>
      <c r="B17" s="25">
        <v>7</v>
      </c>
      <c r="C17" s="26">
        <f>COUNTIF('Test Cases'!AA:AA,B17)</f>
        <v>2</v>
      </c>
      <c r="D17" s="22">
        <f>COUNTIFS('Test Cases'!AA:AA,B17,'Test Cases'!J:J,$D$15)</f>
        <v>0</v>
      </c>
      <c r="E17" s="22">
        <f>COUNTIFS('Test Cases'!AA:AA,B17,'Test Cases'!J:J,$E$15)</f>
        <v>0</v>
      </c>
      <c r="F17" s="22">
        <f>COUNTIFS('Test Cases'!AA:AA,B17,'Test Cases'!J:J,$F$15)</f>
        <v>0</v>
      </c>
      <c r="G17" s="31">
        <v>750</v>
      </c>
      <c r="H17">
        <f t="shared" si="0"/>
        <v>1500</v>
      </c>
      <c r="I17">
        <f t="shared" si="1"/>
        <v>0</v>
      </c>
      <c r="P17" s="73"/>
    </row>
    <row r="18" spans="1:16" ht="12.75" customHeight="1" x14ac:dyDescent="0.25">
      <c r="A18" s="167"/>
      <c r="B18" s="25">
        <v>6</v>
      </c>
      <c r="C18" s="26">
        <f>COUNTIF('Test Cases'!AA:AA,B18)</f>
        <v>23</v>
      </c>
      <c r="D18" s="22">
        <f>COUNTIFS('Test Cases'!AA:AA,B18,'Test Cases'!J:J,$D$15)</f>
        <v>0</v>
      </c>
      <c r="E18" s="22">
        <f>COUNTIFS('Test Cases'!AA:AA,B18,'Test Cases'!J:J,$E$15)</f>
        <v>0</v>
      </c>
      <c r="F18" s="22">
        <f>COUNTIFS('Test Cases'!AA:AA,B18,'Test Cases'!J:J,$F$15)</f>
        <v>0</v>
      </c>
      <c r="G18" s="31">
        <v>100</v>
      </c>
      <c r="H18">
        <f t="shared" si="0"/>
        <v>2300</v>
      </c>
      <c r="I18">
        <f t="shared" si="1"/>
        <v>0</v>
      </c>
      <c r="P18" s="73"/>
    </row>
    <row r="19" spans="1:16" ht="12.75" customHeight="1" x14ac:dyDescent="0.25">
      <c r="A19" s="167"/>
      <c r="B19" s="25">
        <v>5</v>
      </c>
      <c r="C19" s="26">
        <f>COUNTIF('Test Cases'!AA:AA,B19)</f>
        <v>94</v>
      </c>
      <c r="D19" s="22">
        <f>COUNTIFS('Test Cases'!AA:AA,B19,'Test Cases'!J:J,$D$15)</f>
        <v>0</v>
      </c>
      <c r="E19" s="22">
        <f>COUNTIFS('Test Cases'!AA:AA,B19,'Test Cases'!J:J,$E$15)</f>
        <v>0</v>
      </c>
      <c r="F19" s="22">
        <f>COUNTIFS('Test Cases'!AA:AA,B19,'Test Cases'!J:J,$F$15)</f>
        <v>0</v>
      </c>
      <c r="G19" s="31">
        <v>50</v>
      </c>
      <c r="H19">
        <f t="shared" si="0"/>
        <v>4700</v>
      </c>
      <c r="I19">
        <f t="shared" si="1"/>
        <v>0</v>
      </c>
      <c r="P19" s="73"/>
    </row>
    <row r="20" spans="1:16" ht="12.75" customHeight="1" x14ac:dyDescent="0.25">
      <c r="A20" s="167"/>
      <c r="B20" s="25">
        <v>4</v>
      </c>
      <c r="C20" s="26">
        <f>COUNTIF('Test Cases'!AA:AA,B20)</f>
        <v>34</v>
      </c>
      <c r="D20" s="22">
        <f>COUNTIFS('Test Cases'!AA:AA,B20,'Test Cases'!J:J,$D$15)</f>
        <v>0</v>
      </c>
      <c r="E20" s="22">
        <f>COUNTIFS('Test Cases'!AA:AA,B20,'Test Cases'!J:J,$E$15)</f>
        <v>0</v>
      </c>
      <c r="F20" s="22">
        <f>COUNTIFS('Test Cases'!AA:AA,B20,'Test Cases'!J:J,$F$15)</f>
        <v>0</v>
      </c>
      <c r="G20" s="31">
        <v>10</v>
      </c>
      <c r="H20">
        <f t="shared" si="0"/>
        <v>340</v>
      </c>
      <c r="I20">
        <f t="shared" si="1"/>
        <v>0</v>
      </c>
      <c r="P20" s="73"/>
    </row>
    <row r="21" spans="1:16" ht="12.75" customHeight="1" x14ac:dyDescent="0.25">
      <c r="A21" s="167"/>
      <c r="B21" s="25">
        <v>3</v>
      </c>
      <c r="C21" s="26">
        <f>COUNTIF('Test Cases'!AA:AA,B21)</f>
        <v>23</v>
      </c>
      <c r="D21" s="22">
        <f>COUNTIFS('Test Cases'!AA:AA,B21,'Test Cases'!J:J,$D$15)</f>
        <v>0</v>
      </c>
      <c r="E21" s="22">
        <f>COUNTIFS('Test Cases'!AA:AA,B21,'Test Cases'!J:J,$E$15)</f>
        <v>0</v>
      </c>
      <c r="F21" s="22">
        <f>COUNTIFS('Test Cases'!AA:AA,B21,'Test Cases'!J:J,$F$15)</f>
        <v>0</v>
      </c>
      <c r="G21" s="31">
        <v>5</v>
      </c>
      <c r="H21">
        <f>(C21-F21)*(G21)</f>
        <v>115</v>
      </c>
      <c r="I21">
        <f>D21*G21</f>
        <v>0</v>
      </c>
      <c r="P21" s="73"/>
    </row>
    <row r="22" spans="1:16" ht="12.75" customHeight="1" x14ac:dyDescent="0.25">
      <c r="A22" s="167"/>
      <c r="B22" s="25">
        <v>2</v>
      </c>
      <c r="C22" s="26">
        <f>COUNTIF('Test Cases'!AA:AA,B22)</f>
        <v>4</v>
      </c>
      <c r="D22" s="22">
        <f>COUNTIFS('Test Cases'!AA:AA,B22,'Test Cases'!J:J,$D$15)</f>
        <v>0</v>
      </c>
      <c r="E22" s="22">
        <f>COUNTIFS('Test Cases'!AA:AA,B22,'Test Cases'!J:J,$E$15)</f>
        <v>0</v>
      </c>
      <c r="F22" s="22">
        <f>COUNTIFS('Test Cases'!AA:AA,B22,'Test Cases'!J:J,$F$15)</f>
        <v>0</v>
      </c>
      <c r="G22" s="31">
        <v>2</v>
      </c>
      <c r="H22">
        <f>(C22-F22)*(G22)</f>
        <v>8</v>
      </c>
      <c r="I22">
        <f>D22*G22</f>
        <v>0</v>
      </c>
      <c r="P22" s="73"/>
    </row>
    <row r="23" spans="1:16" ht="13" x14ac:dyDescent="0.25">
      <c r="A23" s="167"/>
      <c r="B23" s="25">
        <v>1</v>
      </c>
      <c r="C23" s="26">
        <f>COUNTIF('Test Cases'!AA:AA,B23)</f>
        <v>3</v>
      </c>
      <c r="D23" s="22">
        <f>COUNTIFS('Test Cases'!AA:AA,B23,'Test Cases'!J:J,$D$15)</f>
        <v>0</v>
      </c>
      <c r="E23" s="22">
        <f>COUNTIFS('Test Cases'!AA:AA,B23,'Test Cases'!J:J,$E$15)</f>
        <v>0</v>
      </c>
      <c r="F23" s="22">
        <f>COUNTIFS('Test Cases'!AA:AA,B23,'Test Cases'!J:J,$F$15)</f>
        <v>0</v>
      </c>
      <c r="G23" s="31">
        <v>1</v>
      </c>
      <c r="H23">
        <f>(C23-F23)*(G23)</f>
        <v>3</v>
      </c>
      <c r="I23">
        <f>D23*G23</f>
        <v>0</v>
      </c>
      <c r="P23" s="73"/>
    </row>
    <row r="24" spans="1:16" ht="13" hidden="1" x14ac:dyDescent="0.3">
      <c r="A24" s="167"/>
      <c r="B24" s="75" t="s">
        <v>62</v>
      </c>
      <c r="C24" s="169"/>
      <c r="D24" s="170">
        <f>SUM(I16:I23)/SUM(H16:H23)*100</f>
        <v>0</v>
      </c>
      <c r="P24" s="73"/>
    </row>
    <row r="25" spans="1:16" ht="12.75" customHeight="1" x14ac:dyDescent="0.25">
      <c r="A25" s="171"/>
      <c r="B25" s="172"/>
      <c r="C25" s="172"/>
      <c r="D25" s="172"/>
      <c r="E25" s="172"/>
      <c r="F25" s="172"/>
      <c r="G25" s="172"/>
      <c r="H25" s="172"/>
      <c r="I25" s="172"/>
      <c r="J25" s="172"/>
      <c r="K25" s="173"/>
      <c r="L25" s="173"/>
      <c r="M25" s="173"/>
      <c r="N25" s="173"/>
      <c r="O25" s="173"/>
      <c r="P25" s="140"/>
    </row>
    <row r="27" spans="1:16" ht="12.75" customHeight="1" x14ac:dyDescent="0.3">
      <c r="A27" s="54">
        <f>D12+N12</f>
        <v>187</v>
      </c>
      <c r="B27" s="55" t="str">
        <f>"WARNING: THERE IS AT LEAST ONE TEST CASE WITH AN 'INFO' OR BLANK STATUS (SEE ABOVE)"</f>
        <v>WARNING: THERE IS AT LEAST ONE TEST CASE WITH AN 'INFO' OR BLANK STATUS (SEE ABOVE)</v>
      </c>
    </row>
    <row r="28" spans="1:16" ht="12.75" customHeight="1" x14ac:dyDescent="0.25">
      <c r="B28" s="56"/>
    </row>
    <row r="29" spans="1:16" ht="12.75" customHeight="1" x14ac:dyDescent="0.3">
      <c r="A29" s="54">
        <f>SUMPRODUCT(--ISERROR('Test Cases'!AA7:AA204))</f>
        <v>1</v>
      </c>
      <c r="B29" s="55" t="str">
        <f>"WARNING: THERE IS AT LEAST ONE TEST CASE WITH MULTIPLE OR INVALID ISSUE CODES (SEE TEST CASES TAB)"</f>
        <v>WARNING: THERE IS AT LEAST ONE TEST CASE WITH MULTIPLE OR INVALID ISSUE CODES (SEE TEST CASES TAB)</v>
      </c>
    </row>
  </sheetData>
  <sheetProtection sheet="1" objects="1" scenarios="1"/>
  <customSheetViews>
    <customSheetView guid="{49FE20BB-FBAE-4179-A770-21772DC36366}"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GridLines="0" fitToPage="1" hiddenRows="1" showRuler="0">
      <selection activeCell="K19" sqref="K19"/>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62" priority="5" stopIfTrue="1" operator="greaterThan">
      <formula>0</formula>
    </cfRule>
  </conditionalFormatting>
  <conditionalFormatting sqref="N12">
    <cfRule type="cellIs" dxfId="61" priority="3" stopIfTrue="1" operator="greaterThan">
      <formula>0</formula>
    </cfRule>
    <cfRule type="cellIs" dxfId="60" priority="4" stopIfTrue="1" operator="lessThan">
      <formula>0</formula>
    </cfRule>
  </conditionalFormatting>
  <conditionalFormatting sqref="B27">
    <cfRule type="expression" dxfId="59" priority="2" stopIfTrue="1">
      <formula>$A$27=0</formula>
    </cfRule>
  </conditionalFormatting>
  <conditionalFormatting sqref="B29">
    <cfRule type="expression" dxfId="58" priority="1" stopIfTrue="1">
      <formula>$A$29=0</formula>
    </cfRule>
  </conditionalFormatting>
  <printOptions horizontalCentered="1"/>
  <pageMargins left="0.7" right="0.7" top="0.75" bottom="0.75" header="0.3" footer="0.3"/>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showRuler="0" zoomScale="90" zoomScaleNormal="90" workbookViewId="0">
      <pane ySplit="1" topLeftCell="A2" activePane="bottomLeft" state="frozenSplit"/>
      <selection pane="bottomLeft" activeCell="D9" sqref="D9"/>
    </sheetView>
  </sheetViews>
  <sheetFormatPr defaultColWidth="18.7265625" defaultRowHeight="12.75" customHeight="1" x14ac:dyDescent="0.25"/>
  <cols>
    <col min="1" max="14" width="9.26953125" customWidth="1"/>
  </cols>
  <sheetData>
    <row r="1" spans="1:14" ht="13" x14ac:dyDescent="0.3">
      <c r="A1" s="174" t="s">
        <v>63</v>
      </c>
      <c r="B1" s="175"/>
      <c r="C1" s="175"/>
      <c r="D1" s="175"/>
      <c r="E1" s="175"/>
      <c r="F1" s="175"/>
      <c r="G1" s="175"/>
      <c r="H1" s="175"/>
      <c r="I1" s="175"/>
      <c r="J1" s="175"/>
      <c r="K1" s="175"/>
      <c r="L1" s="175"/>
      <c r="M1" s="175"/>
      <c r="N1" s="176"/>
    </row>
    <row r="2" spans="1:14" ht="12.75" customHeight="1" x14ac:dyDescent="0.25">
      <c r="A2" s="177" t="s">
        <v>64</v>
      </c>
      <c r="B2" s="178"/>
      <c r="C2" s="178"/>
      <c r="D2" s="178"/>
      <c r="E2" s="178"/>
      <c r="F2" s="178"/>
      <c r="G2" s="178"/>
      <c r="H2" s="178"/>
      <c r="I2" s="178"/>
      <c r="J2" s="178"/>
      <c r="K2" s="178"/>
      <c r="L2" s="178"/>
      <c r="M2" s="178"/>
      <c r="N2" s="179"/>
    </row>
    <row r="3" spans="1:14" s="5" customFormat="1" ht="12.75" customHeight="1" x14ac:dyDescent="0.25">
      <c r="A3" s="180" t="s">
        <v>65</v>
      </c>
      <c r="B3" s="181"/>
      <c r="C3" s="181"/>
      <c r="D3" s="181"/>
      <c r="E3" s="181"/>
      <c r="F3" s="181"/>
      <c r="G3" s="181"/>
      <c r="H3" s="181"/>
      <c r="I3" s="181"/>
      <c r="J3" s="181"/>
      <c r="K3" s="181"/>
      <c r="L3" s="181"/>
      <c r="M3" s="181"/>
      <c r="N3" s="182"/>
    </row>
    <row r="4" spans="1:14" s="5" customFormat="1" ht="12.5" x14ac:dyDescent="0.25">
      <c r="A4" s="72" t="s">
        <v>66</v>
      </c>
      <c r="B4" s="6"/>
      <c r="C4" s="6"/>
      <c r="D4" s="6"/>
      <c r="E4" s="6"/>
      <c r="F4" s="6"/>
      <c r="G4" s="6"/>
      <c r="H4" s="6"/>
      <c r="I4" s="6"/>
      <c r="J4" s="6"/>
      <c r="K4" s="6"/>
      <c r="L4" s="6"/>
      <c r="M4" s="6"/>
      <c r="N4" s="7"/>
    </row>
    <row r="5" spans="1:14" s="5" customFormat="1" ht="12.5" x14ac:dyDescent="0.25">
      <c r="A5" s="72" t="s">
        <v>67</v>
      </c>
      <c r="B5" s="6"/>
      <c r="C5" s="6"/>
      <c r="D5" s="6"/>
      <c r="E5" s="6"/>
      <c r="F5" s="6"/>
      <c r="G5" s="6"/>
      <c r="H5" s="6"/>
      <c r="I5" s="6"/>
      <c r="J5" s="6"/>
      <c r="K5" s="6"/>
      <c r="L5" s="6"/>
      <c r="M5" s="6"/>
      <c r="N5" s="7"/>
    </row>
    <row r="6" spans="1:14" s="5" customFormat="1" ht="12.5" x14ac:dyDescent="0.25">
      <c r="A6" s="72"/>
      <c r="B6" s="6"/>
      <c r="C6" s="6"/>
      <c r="D6" s="6"/>
      <c r="E6" s="6"/>
      <c r="F6" s="6"/>
      <c r="G6" s="6"/>
      <c r="H6" s="6"/>
      <c r="I6" s="6"/>
      <c r="J6" s="6"/>
      <c r="K6" s="6"/>
      <c r="L6" s="6"/>
      <c r="M6" s="6"/>
      <c r="N6" s="7"/>
    </row>
    <row r="7" spans="1:14" s="5" customFormat="1" ht="12.5" x14ac:dyDescent="0.25">
      <c r="A7" s="72" t="s">
        <v>68</v>
      </c>
      <c r="B7" s="6"/>
      <c r="C7" s="6"/>
      <c r="D7" s="6"/>
      <c r="E7" s="6"/>
      <c r="F7" s="6"/>
      <c r="G7" s="6"/>
      <c r="H7" s="6"/>
      <c r="I7" s="6"/>
      <c r="J7" s="6"/>
      <c r="K7" s="6"/>
      <c r="L7" s="6"/>
      <c r="M7" s="6"/>
      <c r="N7" s="7"/>
    </row>
    <row r="8" spans="1:14" s="5" customFormat="1" ht="12.5" x14ac:dyDescent="0.25">
      <c r="A8" s="72" t="s">
        <v>69</v>
      </c>
      <c r="B8" s="6"/>
      <c r="C8" s="6"/>
      <c r="D8" s="6"/>
      <c r="E8" s="6"/>
      <c r="F8" s="6"/>
      <c r="G8" s="6"/>
      <c r="H8" s="6"/>
      <c r="I8" s="6"/>
      <c r="J8" s="6"/>
      <c r="K8" s="6"/>
      <c r="L8" s="6"/>
      <c r="M8" s="6"/>
      <c r="N8" s="7"/>
    </row>
    <row r="9" spans="1:14" s="5" customFormat="1" ht="12.5" x14ac:dyDescent="0.25">
      <c r="A9" s="72" t="s">
        <v>70</v>
      </c>
      <c r="B9" s="6"/>
      <c r="C9" s="6"/>
      <c r="D9" s="6"/>
      <c r="E9" s="6"/>
      <c r="F9" s="6"/>
      <c r="G9" s="6"/>
      <c r="H9" s="6"/>
      <c r="I9" s="6"/>
      <c r="J9" s="6"/>
      <c r="K9" s="6"/>
      <c r="L9" s="6"/>
      <c r="M9" s="6"/>
      <c r="N9" s="7"/>
    </row>
    <row r="10" spans="1:14" ht="12.5" x14ac:dyDescent="0.25">
      <c r="A10" s="183"/>
      <c r="B10" s="184"/>
      <c r="C10" s="184"/>
      <c r="D10" s="184"/>
      <c r="E10" s="184"/>
      <c r="F10" s="184"/>
      <c r="G10" s="184"/>
      <c r="H10" s="184"/>
      <c r="I10" s="184"/>
      <c r="J10" s="184"/>
      <c r="K10" s="184"/>
      <c r="L10" s="184"/>
      <c r="M10" s="184"/>
      <c r="N10" s="185"/>
    </row>
    <row r="12" spans="1:14" s="41" customFormat="1" ht="12.75" customHeight="1" x14ac:dyDescent="0.25">
      <c r="A12" s="177" t="s">
        <v>71</v>
      </c>
      <c r="B12" s="178"/>
      <c r="C12" s="178"/>
      <c r="D12" s="178"/>
      <c r="E12" s="178"/>
      <c r="F12" s="178"/>
      <c r="G12" s="178"/>
      <c r="H12" s="178"/>
      <c r="I12" s="178"/>
      <c r="J12" s="178"/>
      <c r="K12" s="178"/>
      <c r="L12" s="178"/>
      <c r="M12" s="178"/>
      <c r="N12" s="179"/>
    </row>
    <row r="13" spans="1:14" s="41" customFormat="1" ht="12.75" customHeight="1" x14ac:dyDescent="0.25">
      <c r="A13" s="186" t="s">
        <v>72</v>
      </c>
      <c r="B13" s="187"/>
      <c r="C13" s="188"/>
      <c r="D13" s="189" t="s">
        <v>73</v>
      </c>
      <c r="E13" s="190"/>
      <c r="F13" s="190"/>
      <c r="G13" s="190"/>
      <c r="H13" s="190"/>
      <c r="I13" s="190"/>
      <c r="J13" s="190"/>
      <c r="K13" s="190"/>
      <c r="L13" s="190"/>
      <c r="M13" s="190"/>
      <c r="N13" s="191"/>
    </row>
    <row r="14" spans="1:14" s="41" customFormat="1" ht="13" x14ac:dyDescent="0.25">
      <c r="A14" s="192"/>
      <c r="B14" s="193"/>
      <c r="C14" s="194"/>
      <c r="D14" s="195" t="s">
        <v>74</v>
      </c>
      <c r="E14" s="196"/>
      <c r="F14" s="196"/>
      <c r="G14" s="196"/>
      <c r="H14" s="196"/>
      <c r="I14" s="196"/>
      <c r="J14" s="196"/>
      <c r="K14" s="196"/>
      <c r="L14" s="196"/>
      <c r="M14" s="196"/>
      <c r="N14" s="197"/>
    </row>
    <row r="15" spans="1:14" s="41" customFormat="1" ht="12.75" customHeight="1" x14ac:dyDescent="0.25">
      <c r="A15" s="198" t="s">
        <v>75</v>
      </c>
      <c r="B15" s="199"/>
      <c r="C15" s="200"/>
      <c r="D15" s="201" t="s">
        <v>76</v>
      </c>
      <c r="E15" s="202"/>
      <c r="F15" s="202"/>
      <c r="G15" s="202"/>
      <c r="H15" s="202"/>
      <c r="I15" s="202"/>
      <c r="J15" s="202"/>
      <c r="K15" s="202"/>
      <c r="L15" s="202"/>
      <c r="M15" s="202"/>
      <c r="N15" s="203"/>
    </row>
    <row r="16" spans="1:14" ht="12.75" customHeight="1" x14ac:dyDescent="0.25">
      <c r="A16" s="186" t="s">
        <v>77</v>
      </c>
      <c r="B16" s="187"/>
      <c r="C16" s="188"/>
      <c r="D16" s="189" t="s">
        <v>78</v>
      </c>
      <c r="E16" s="190"/>
      <c r="F16" s="190"/>
      <c r="G16" s="190"/>
      <c r="H16" s="190"/>
      <c r="I16" s="190"/>
      <c r="J16" s="190"/>
      <c r="K16" s="190"/>
      <c r="L16" s="190"/>
      <c r="M16" s="190"/>
      <c r="N16" s="191"/>
    </row>
    <row r="17" spans="1:14" s="41" customFormat="1" ht="12.75" customHeight="1" x14ac:dyDescent="0.25">
      <c r="A17" s="186" t="s">
        <v>79</v>
      </c>
      <c r="B17" s="187"/>
      <c r="C17" s="188"/>
      <c r="D17" s="270" t="s">
        <v>80</v>
      </c>
      <c r="E17" s="271"/>
      <c r="F17" s="271"/>
      <c r="G17" s="271"/>
      <c r="H17" s="271"/>
      <c r="I17" s="271"/>
      <c r="J17" s="271"/>
      <c r="K17" s="271"/>
      <c r="L17" s="271"/>
      <c r="M17" s="271"/>
      <c r="N17" s="272"/>
    </row>
    <row r="18" spans="1:14" s="41" customFormat="1" ht="13" x14ac:dyDescent="0.25">
      <c r="A18" s="42"/>
      <c r="B18" s="8"/>
      <c r="C18" s="9"/>
      <c r="D18" s="273"/>
      <c r="E18" s="274"/>
      <c r="F18" s="274"/>
      <c r="G18" s="274"/>
      <c r="H18" s="274"/>
      <c r="I18" s="274"/>
      <c r="J18" s="274"/>
      <c r="K18" s="274"/>
      <c r="L18" s="274"/>
      <c r="M18" s="274"/>
      <c r="N18" s="275"/>
    </row>
    <row r="19" spans="1:14" s="41" customFormat="1" ht="12.75" customHeight="1" x14ac:dyDescent="0.25">
      <c r="A19" s="204" t="s">
        <v>81</v>
      </c>
      <c r="B19" s="205"/>
      <c r="C19" s="206"/>
      <c r="D19" s="207" t="s">
        <v>3283</v>
      </c>
      <c r="E19" s="208"/>
      <c r="F19" s="208"/>
      <c r="G19" s="208"/>
      <c r="H19" s="208"/>
      <c r="I19" s="208"/>
      <c r="J19" s="208"/>
      <c r="K19" s="208"/>
      <c r="L19" s="208"/>
      <c r="M19" s="208"/>
      <c r="N19" s="209"/>
    </row>
    <row r="20" spans="1:14" ht="12.75" customHeight="1" x14ac:dyDescent="0.25">
      <c r="A20" s="42" t="s">
        <v>82</v>
      </c>
      <c r="B20" s="8"/>
      <c r="C20" s="9"/>
      <c r="D20" s="43" t="s">
        <v>83</v>
      </c>
      <c r="E20" s="44"/>
      <c r="F20" s="44"/>
      <c r="G20" s="44"/>
      <c r="H20" s="44"/>
      <c r="I20" s="44"/>
      <c r="J20" s="44"/>
      <c r="K20" s="44"/>
      <c r="L20" s="44"/>
      <c r="M20" s="44"/>
      <c r="N20" s="45"/>
    </row>
    <row r="21" spans="1:14" ht="13" x14ac:dyDescent="0.25">
      <c r="A21" s="192"/>
      <c r="B21" s="193"/>
      <c r="C21" s="194"/>
      <c r="D21" s="195" t="s">
        <v>84</v>
      </c>
      <c r="E21" s="196"/>
      <c r="F21" s="196"/>
      <c r="G21" s="196"/>
      <c r="H21" s="196"/>
      <c r="I21" s="196"/>
      <c r="J21" s="196"/>
      <c r="K21" s="196"/>
      <c r="L21" s="196"/>
      <c r="M21" s="196"/>
      <c r="N21" s="197"/>
    </row>
    <row r="22" spans="1:14" ht="12.75" customHeight="1" x14ac:dyDescent="0.25">
      <c r="A22" s="186" t="s">
        <v>85</v>
      </c>
      <c r="B22" s="187"/>
      <c r="C22" s="188"/>
      <c r="D22" s="189" t="s">
        <v>86</v>
      </c>
      <c r="E22" s="190"/>
      <c r="F22" s="190"/>
      <c r="G22" s="190"/>
      <c r="H22" s="190"/>
      <c r="I22" s="190"/>
      <c r="J22" s="190"/>
      <c r="K22" s="190"/>
      <c r="L22" s="190"/>
      <c r="M22" s="190"/>
      <c r="N22" s="191"/>
    </row>
    <row r="23" spans="1:14" ht="13" x14ac:dyDescent="0.25">
      <c r="A23" s="192"/>
      <c r="B23" s="193"/>
      <c r="C23" s="194"/>
      <c r="D23" s="195" t="s">
        <v>87</v>
      </c>
      <c r="E23" s="196"/>
      <c r="F23" s="196"/>
      <c r="G23" s="196"/>
      <c r="H23" s="196"/>
      <c r="I23" s="196"/>
      <c r="J23" s="196"/>
      <c r="K23" s="196"/>
      <c r="L23" s="196"/>
      <c r="M23" s="196"/>
      <c r="N23" s="197"/>
    </row>
    <row r="24" spans="1:14" ht="12.75" customHeight="1" x14ac:dyDescent="0.25">
      <c r="A24" s="198" t="s">
        <v>88</v>
      </c>
      <c r="B24" s="199"/>
      <c r="C24" s="200"/>
      <c r="D24" s="201" t="s">
        <v>89</v>
      </c>
      <c r="E24" s="202"/>
      <c r="F24" s="202"/>
      <c r="G24" s="202"/>
      <c r="H24" s="202"/>
      <c r="I24" s="202"/>
      <c r="J24" s="202"/>
      <c r="K24" s="202"/>
      <c r="L24" s="202"/>
      <c r="M24" s="202"/>
      <c r="N24" s="203"/>
    </row>
    <row r="25" spans="1:14" ht="12.75" customHeight="1" x14ac:dyDescent="0.25">
      <c r="A25" s="186" t="s">
        <v>90</v>
      </c>
      <c r="B25" s="187"/>
      <c r="C25" s="188"/>
      <c r="D25" s="189" t="s">
        <v>91</v>
      </c>
      <c r="E25" s="190"/>
      <c r="F25" s="190"/>
      <c r="G25" s="190"/>
      <c r="H25" s="190"/>
      <c r="I25" s="190"/>
      <c r="J25" s="190"/>
      <c r="K25" s="190"/>
      <c r="L25" s="190"/>
      <c r="M25" s="190"/>
      <c r="N25" s="191"/>
    </row>
    <row r="26" spans="1:14" ht="13" x14ac:dyDescent="0.25">
      <c r="A26" s="192"/>
      <c r="B26" s="193"/>
      <c r="C26" s="194"/>
      <c r="D26" s="195" t="s">
        <v>92</v>
      </c>
      <c r="E26" s="196"/>
      <c r="F26" s="196"/>
      <c r="G26" s="196"/>
      <c r="H26" s="196"/>
      <c r="I26" s="196"/>
      <c r="J26" s="196"/>
      <c r="K26" s="196"/>
      <c r="L26" s="196"/>
      <c r="M26" s="196"/>
      <c r="N26" s="197"/>
    </row>
    <row r="27" spans="1:14" ht="12.75" customHeight="1" x14ac:dyDescent="0.25">
      <c r="A27" s="186" t="s">
        <v>93</v>
      </c>
      <c r="B27" s="187"/>
      <c r="C27" s="188"/>
      <c r="D27" s="189" t="s">
        <v>94</v>
      </c>
      <c r="E27" s="190"/>
      <c r="F27" s="190"/>
      <c r="G27" s="190"/>
      <c r="H27" s="190"/>
      <c r="I27" s="190"/>
      <c r="J27" s="190"/>
      <c r="K27" s="190"/>
      <c r="L27" s="190"/>
      <c r="M27" s="190"/>
      <c r="N27" s="191"/>
    </row>
    <row r="28" spans="1:14" ht="13" x14ac:dyDescent="0.25">
      <c r="A28" s="42"/>
      <c r="B28" s="8"/>
      <c r="C28" s="9"/>
      <c r="D28" s="43" t="s">
        <v>95</v>
      </c>
      <c r="E28" s="44"/>
      <c r="F28" s="44"/>
      <c r="G28" s="44"/>
      <c r="H28" s="44"/>
      <c r="I28" s="44"/>
      <c r="J28" s="44"/>
      <c r="K28" s="44"/>
      <c r="L28" s="44"/>
      <c r="M28" s="44"/>
      <c r="N28" s="45"/>
    </row>
    <row r="29" spans="1:14" ht="13" x14ac:dyDescent="0.25">
      <c r="A29" s="42"/>
      <c r="B29" s="8"/>
      <c r="C29" s="9"/>
      <c r="D29" s="43" t="s">
        <v>96</v>
      </c>
      <c r="E29" s="44"/>
      <c r="F29" s="44"/>
      <c r="G29" s="44"/>
      <c r="H29" s="44"/>
      <c r="I29" s="44"/>
      <c r="J29" s="44"/>
      <c r="K29" s="44"/>
      <c r="L29" s="44"/>
      <c r="M29" s="44"/>
      <c r="N29" s="45"/>
    </row>
    <row r="30" spans="1:14" ht="13" x14ac:dyDescent="0.25">
      <c r="A30" s="42"/>
      <c r="B30" s="8"/>
      <c r="C30" s="9"/>
      <c r="D30" s="43" t="s">
        <v>97</v>
      </c>
      <c r="E30" s="44"/>
      <c r="F30" s="44"/>
      <c r="G30" s="44"/>
      <c r="H30" s="44"/>
      <c r="I30" s="44"/>
      <c r="J30" s="44"/>
      <c r="K30" s="44"/>
      <c r="L30" s="44"/>
      <c r="M30" s="44"/>
      <c r="N30" s="45"/>
    </row>
    <row r="31" spans="1:14" ht="13" x14ac:dyDescent="0.25">
      <c r="A31" s="192"/>
      <c r="B31" s="193"/>
      <c r="C31" s="194"/>
      <c r="D31" s="195" t="s">
        <v>98</v>
      </c>
      <c r="E31" s="196"/>
      <c r="F31" s="196"/>
      <c r="G31" s="196"/>
      <c r="H31" s="196"/>
      <c r="I31" s="196"/>
      <c r="J31" s="196"/>
      <c r="K31" s="196"/>
      <c r="L31" s="196"/>
      <c r="M31" s="196"/>
      <c r="N31" s="197"/>
    </row>
    <row r="32" spans="1:14" ht="12.75" customHeight="1" x14ac:dyDescent="0.25">
      <c r="A32" s="186" t="s">
        <v>99</v>
      </c>
      <c r="B32" s="187"/>
      <c r="C32" s="188"/>
      <c r="D32" s="189" t="s">
        <v>100</v>
      </c>
      <c r="E32" s="190"/>
      <c r="F32" s="190"/>
      <c r="G32" s="190"/>
      <c r="H32" s="190"/>
      <c r="I32" s="190"/>
      <c r="J32" s="190"/>
      <c r="K32" s="190"/>
      <c r="L32" s="190"/>
      <c r="M32" s="190"/>
      <c r="N32" s="191"/>
    </row>
    <row r="33" spans="1:14" ht="13" x14ac:dyDescent="0.25">
      <c r="A33" s="192"/>
      <c r="B33" s="193"/>
      <c r="C33" s="194"/>
      <c r="D33" s="195" t="s">
        <v>101</v>
      </c>
      <c r="E33" s="196"/>
      <c r="F33" s="196"/>
      <c r="G33" s="196"/>
      <c r="H33" s="196"/>
      <c r="I33" s="196"/>
      <c r="J33" s="196"/>
      <c r="K33" s="196"/>
      <c r="L33" s="196"/>
      <c r="M33" s="196"/>
      <c r="N33" s="197"/>
    </row>
    <row r="34" spans="1:14" ht="13" x14ac:dyDescent="0.25">
      <c r="A34" s="210" t="s">
        <v>102</v>
      </c>
      <c r="B34" s="211"/>
      <c r="C34" s="212"/>
      <c r="D34" s="276" t="s">
        <v>103</v>
      </c>
      <c r="E34" s="277"/>
      <c r="F34" s="277"/>
      <c r="G34" s="277"/>
      <c r="H34" s="277"/>
      <c r="I34" s="277"/>
      <c r="J34" s="277"/>
      <c r="K34" s="277"/>
      <c r="L34" s="277"/>
      <c r="M34" s="277"/>
      <c r="N34" s="278"/>
    </row>
    <row r="35" spans="1:14" ht="13" x14ac:dyDescent="0.25">
      <c r="A35" s="213"/>
      <c r="B35" s="8"/>
      <c r="C35" s="20"/>
      <c r="D35" s="279"/>
      <c r="E35" s="280"/>
      <c r="F35" s="280"/>
      <c r="G35" s="280"/>
      <c r="H35" s="280"/>
      <c r="I35" s="280"/>
      <c r="J35" s="280"/>
      <c r="K35" s="280"/>
      <c r="L35" s="280"/>
      <c r="M35" s="280"/>
      <c r="N35" s="281"/>
    </row>
    <row r="36" spans="1:14" ht="12.75" customHeight="1" x14ac:dyDescent="0.25">
      <c r="A36" s="214" t="s">
        <v>104</v>
      </c>
      <c r="B36" s="205"/>
      <c r="C36" s="215"/>
      <c r="D36" s="201" t="s">
        <v>105</v>
      </c>
      <c r="E36" s="202"/>
      <c r="F36" s="202"/>
      <c r="G36" s="202"/>
      <c r="H36" s="202"/>
      <c r="I36" s="202"/>
      <c r="J36" s="202"/>
      <c r="K36" s="202"/>
      <c r="L36" s="202"/>
      <c r="M36" s="202"/>
      <c r="N36" s="203"/>
    </row>
    <row r="37" spans="1:14" ht="12.75" customHeight="1" x14ac:dyDescent="0.25">
      <c r="A37" s="204" t="s">
        <v>106</v>
      </c>
      <c r="B37" s="205"/>
      <c r="C37" s="215"/>
      <c r="D37" s="201" t="s">
        <v>107</v>
      </c>
      <c r="E37" s="202"/>
      <c r="F37" s="202"/>
      <c r="G37" s="202"/>
      <c r="H37" s="202"/>
      <c r="I37" s="202"/>
      <c r="J37" s="202"/>
      <c r="K37" s="202"/>
      <c r="L37" s="202"/>
      <c r="M37" s="202"/>
      <c r="N37" s="203"/>
    </row>
    <row r="38" spans="1:14" ht="12.75" customHeight="1" x14ac:dyDescent="0.25">
      <c r="A38" s="282" t="s">
        <v>108</v>
      </c>
      <c r="B38" s="283"/>
      <c r="C38" s="284"/>
      <c r="D38" s="276" t="s">
        <v>3284</v>
      </c>
      <c r="E38" s="277"/>
      <c r="F38" s="277"/>
      <c r="G38" s="277"/>
      <c r="H38" s="277"/>
      <c r="I38" s="277"/>
      <c r="J38" s="277"/>
      <c r="K38" s="277"/>
      <c r="L38" s="277"/>
      <c r="M38" s="277"/>
      <c r="N38" s="278"/>
    </row>
    <row r="39" spans="1:14" ht="12.75" customHeight="1" x14ac:dyDescent="0.25">
      <c r="A39" s="285"/>
      <c r="B39" s="286"/>
      <c r="C39" s="287"/>
      <c r="D39" s="288"/>
      <c r="E39" s="289"/>
      <c r="F39" s="289"/>
      <c r="G39" s="289"/>
      <c r="H39" s="289"/>
      <c r="I39" s="289"/>
      <c r="J39" s="289"/>
      <c r="K39" s="289"/>
      <c r="L39" s="289"/>
      <c r="M39" s="289"/>
      <c r="N39" s="290"/>
    </row>
    <row r="40" spans="1:14" ht="12.75" customHeight="1" x14ac:dyDescent="0.25">
      <c r="A40" s="282" t="s">
        <v>109</v>
      </c>
      <c r="B40" s="283"/>
      <c r="C40" s="284"/>
      <c r="D40" s="276" t="s">
        <v>110</v>
      </c>
      <c r="E40" s="277"/>
      <c r="F40" s="277"/>
      <c r="G40" s="277"/>
      <c r="H40" s="277"/>
      <c r="I40" s="277"/>
      <c r="J40" s="277"/>
      <c r="K40" s="277"/>
      <c r="L40" s="277"/>
      <c r="M40" s="277"/>
      <c r="N40" s="278"/>
    </row>
    <row r="41" spans="1:14" ht="12.75" customHeight="1" x14ac:dyDescent="0.25">
      <c r="A41" s="285"/>
      <c r="B41" s="286"/>
      <c r="C41" s="287"/>
      <c r="D41" s="288"/>
      <c r="E41" s="289"/>
      <c r="F41" s="289"/>
      <c r="G41" s="289"/>
      <c r="H41" s="289"/>
      <c r="I41" s="289"/>
      <c r="J41" s="289"/>
      <c r="K41" s="289"/>
      <c r="L41" s="289"/>
      <c r="M41" s="289"/>
      <c r="N41" s="290"/>
    </row>
    <row r="42" spans="1:14" ht="13" x14ac:dyDescent="0.25">
      <c r="A42" s="210" t="s">
        <v>111</v>
      </c>
      <c r="B42" s="211"/>
      <c r="C42" s="212"/>
      <c r="D42" s="264" t="s">
        <v>112</v>
      </c>
      <c r="E42" s="265"/>
      <c r="F42" s="265"/>
      <c r="G42" s="265"/>
      <c r="H42" s="265"/>
      <c r="I42" s="265"/>
      <c r="J42" s="265"/>
      <c r="K42" s="265"/>
      <c r="L42" s="265"/>
      <c r="M42" s="265"/>
      <c r="N42" s="266"/>
    </row>
    <row r="43" spans="1:14" ht="12.75" customHeight="1" x14ac:dyDescent="0.25">
      <c r="A43" s="216"/>
      <c r="B43" s="217"/>
      <c r="C43" s="218"/>
      <c r="D43" s="267"/>
      <c r="E43" s="268"/>
      <c r="F43" s="268"/>
      <c r="G43" s="268"/>
      <c r="H43" s="268"/>
      <c r="I43" s="268"/>
      <c r="J43" s="268"/>
      <c r="K43" s="268"/>
      <c r="L43" s="268"/>
      <c r="M43" s="268"/>
      <c r="N43" s="269"/>
    </row>
    <row r="45" spans="1:14" ht="12.75" customHeight="1" x14ac:dyDescent="0.25">
      <c r="A45" s="177" t="s">
        <v>113</v>
      </c>
      <c r="B45" s="178"/>
      <c r="C45" s="178"/>
      <c r="D45" s="178"/>
      <c r="E45" s="178"/>
      <c r="F45" s="178"/>
      <c r="G45" s="178"/>
      <c r="H45" s="178"/>
      <c r="I45" s="178"/>
      <c r="J45" s="178"/>
      <c r="K45" s="178"/>
      <c r="L45" s="178"/>
      <c r="M45" s="178"/>
      <c r="N45" s="179"/>
    </row>
    <row r="46" spans="1:14" ht="12.75" customHeight="1" x14ac:dyDescent="0.25">
      <c r="A46" s="219" t="s">
        <v>114</v>
      </c>
      <c r="B46" s="220"/>
      <c r="C46" s="220"/>
      <c r="D46" s="220"/>
      <c r="E46" s="220"/>
      <c r="F46" s="220"/>
      <c r="G46" s="220"/>
      <c r="H46" s="220"/>
      <c r="I46" s="220"/>
      <c r="J46" s="220"/>
      <c r="K46" s="220"/>
      <c r="L46" s="220"/>
      <c r="M46" s="220"/>
      <c r="N46" s="221"/>
    </row>
    <row r="47" spans="1:14" ht="12.75" customHeight="1" x14ac:dyDescent="0.25">
      <c r="A47" s="222" t="s">
        <v>115</v>
      </c>
      <c r="B47" s="1" t="s">
        <v>116</v>
      </c>
      <c r="C47" s="1"/>
      <c r="D47" s="1"/>
      <c r="E47" s="1"/>
      <c r="F47" s="1"/>
      <c r="G47" s="1"/>
      <c r="H47" s="1"/>
      <c r="I47" s="1"/>
      <c r="J47" s="1"/>
      <c r="K47" s="1"/>
      <c r="L47" s="1"/>
      <c r="M47" s="1"/>
      <c r="N47" s="10"/>
    </row>
    <row r="48" spans="1:14" ht="12.75" customHeight="1" x14ac:dyDescent="0.25">
      <c r="A48" s="222" t="s">
        <v>117</v>
      </c>
      <c r="B48" s="1" t="s">
        <v>118</v>
      </c>
      <c r="C48" s="1"/>
      <c r="D48" s="1"/>
      <c r="E48" s="1"/>
      <c r="F48" s="1"/>
      <c r="G48" s="1"/>
      <c r="H48" s="1"/>
      <c r="I48" s="1"/>
      <c r="J48" s="1"/>
      <c r="K48" s="1"/>
      <c r="L48" s="1"/>
      <c r="M48" s="1"/>
      <c r="N48" s="10"/>
    </row>
    <row r="49" spans="1:14" ht="12.75" customHeight="1" x14ac:dyDescent="0.25">
      <c r="A49" s="222" t="s">
        <v>119</v>
      </c>
      <c r="B49" s="1" t="s">
        <v>120</v>
      </c>
      <c r="C49" s="1"/>
      <c r="D49" s="1"/>
      <c r="E49" s="1"/>
      <c r="F49" s="1"/>
      <c r="G49" s="1"/>
      <c r="H49" s="1"/>
      <c r="I49" s="1"/>
      <c r="J49" s="1"/>
      <c r="K49" s="1"/>
      <c r="L49" s="1"/>
      <c r="M49" s="1"/>
      <c r="N49" s="10"/>
    </row>
    <row r="50" spans="1:14" ht="12.75" customHeight="1" x14ac:dyDescent="0.25">
      <c r="A50" s="222" t="s">
        <v>121</v>
      </c>
      <c r="B50" s="1" t="s">
        <v>122</v>
      </c>
      <c r="C50" s="1"/>
      <c r="D50" s="1"/>
      <c r="E50" s="1"/>
      <c r="F50" s="1"/>
      <c r="G50" s="1"/>
      <c r="H50" s="1"/>
      <c r="I50" s="1"/>
      <c r="J50" s="1"/>
      <c r="K50" s="1"/>
      <c r="L50" s="1"/>
      <c r="M50" s="1"/>
      <c r="N50" s="10"/>
    </row>
    <row r="51" spans="1:14" ht="12.75" customHeight="1" x14ac:dyDescent="0.25">
      <c r="A51" s="222" t="s">
        <v>123</v>
      </c>
      <c r="B51" s="1" t="s">
        <v>124</v>
      </c>
      <c r="C51" s="1"/>
      <c r="D51" s="1"/>
      <c r="E51" s="1"/>
      <c r="F51" s="1"/>
      <c r="G51" s="1"/>
      <c r="H51" s="1"/>
      <c r="I51" s="1"/>
      <c r="J51" s="1"/>
      <c r="K51" s="1"/>
      <c r="L51" s="1"/>
      <c r="M51" s="1"/>
      <c r="N51" s="10"/>
    </row>
    <row r="52" spans="1:14" ht="12.75" customHeight="1" x14ac:dyDescent="0.25">
      <c r="A52" s="222" t="s">
        <v>125</v>
      </c>
      <c r="B52" s="1" t="s">
        <v>126</v>
      </c>
      <c r="C52" s="1"/>
      <c r="D52" s="1"/>
      <c r="E52" s="1"/>
      <c r="F52" s="1"/>
      <c r="G52" s="1"/>
      <c r="H52" s="1"/>
      <c r="I52" s="1"/>
      <c r="J52" s="1"/>
      <c r="K52" s="1"/>
      <c r="L52" s="1"/>
      <c r="M52" s="1"/>
      <c r="N52" s="10"/>
    </row>
    <row r="53" spans="1:14" ht="12.75" customHeight="1" x14ac:dyDescent="0.25">
      <c r="A53" s="222" t="s">
        <v>127</v>
      </c>
      <c r="B53" s="1" t="s">
        <v>128</v>
      </c>
      <c r="C53" s="1"/>
      <c r="D53" s="1"/>
      <c r="E53" s="1"/>
      <c r="F53" s="1"/>
      <c r="G53" s="1"/>
      <c r="H53" s="1"/>
      <c r="I53" s="1"/>
      <c r="J53" s="1"/>
      <c r="K53" s="1"/>
      <c r="L53" s="1"/>
      <c r="M53" s="1"/>
      <c r="N53" s="10"/>
    </row>
    <row r="54" spans="1:14" ht="12.75" customHeight="1" x14ac:dyDescent="0.25">
      <c r="A54" s="222" t="s">
        <v>129</v>
      </c>
      <c r="B54" s="1" t="s">
        <v>130</v>
      </c>
      <c r="C54" s="1"/>
      <c r="D54" s="1"/>
      <c r="E54" s="1"/>
      <c r="F54" s="1"/>
      <c r="G54" s="1"/>
      <c r="H54" s="1"/>
      <c r="I54" s="1"/>
      <c r="J54" s="1"/>
      <c r="K54" s="1"/>
      <c r="L54" s="1"/>
      <c r="M54" s="1"/>
      <c r="N54" s="10"/>
    </row>
    <row r="55" spans="1:14" ht="12.75" customHeight="1" x14ac:dyDescent="0.25">
      <c r="A55" s="223"/>
      <c r="B55" s="1"/>
      <c r="C55" s="1"/>
      <c r="D55" s="1"/>
      <c r="E55" s="1"/>
      <c r="F55" s="1"/>
      <c r="G55" s="1"/>
      <c r="H55" s="1"/>
      <c r="I55" s="1"/>
      <c r="J55" s="1"/>
      <c r="K55" s="1"/>
      <c r="L55" s="1"/>
      <c r="M55" s="1"/>
      <c r="N55" s="10"/>
    </row>
    <row r="56" spans="1:14" ht="12.75" customHeight="1" x14ac:dyDescent="0.25">
      <c r="A56" s="72" t="s">
        <v>131</v>
      </c>
      <c r="B56" s="11"/>
      <c r="C56" s="11"/>
      <c r="D56" s="11"/>
      <c r="E56" s="11"/>
      <c r="F56" s="11"/>
      <c r="G56" s="11"/>
      <c r="H56" s="11"/>
      <c r="I56" s="11"/>
      <c r="J56" s="11"/>
      <c r="K56" s="11"/>
      <c r="L56" s="11"/>
      <c r="M56" s="11"/>
      <c r="N56" s="12"/>
    </row>
    <row r="57" spans="1:14" ht="12.75" customHeight="1" x14ac:dyDescent="0.25">
      <c r="A57" s="223"/>
      <c r="B57" s="1"/>
      <c r="C57" s="1"/>
      <c r="D57" s="1"/>
      <c r="E57" s="1"/>
      <c r="F57" s="1"/>
      <c r="G57" s="1"/>
      <c r="H57" s="1"/>
      <c r="I57" s="1"/>
      <c r="J57" s="1"/>
      <c r="K57" s="1"/>
      <c r="L57" s="1"/>
      <c r="M57" s="1"/>
      <c r="N57" s="10"/>
    </row>
    <row r="58" spans="1:14" ht="12.75" customHeight="1" x14ac:dyDescent="0.25">
      <c r="A58" s="224" t="s">
        <v>132</v>
      </c>
      <c r="B58" s="13"/>
      <c r="C58" s="13"/>
      <c r="D58" s="13"/>
      <c r="E58" s="13"/>
      <c r="F58" s="13"/>
      <c r="G58" s="13"/>
      <c r="H58" s="13"/>
      <c r="I58" s="13"/>
      <c r="J58" s="13"/>
      <c r="K58" s="13"/>
      <c r="L58" s="13"/>
      <c r="M58" s="13"/>
      <c r="N58" s="14"/>
    </row>
    <row r="59" spans="1:14" ht="12.75" customHeight="1" x14ac:dyDescent="0.25">
      <c r="A59" s="222" t="s">
        <v>115</v>
      </c>
      <c r="B59" s="1" t="s">
        <v>133</v>
      </c>
      <c r="C59" s="1"/>
      <c r="D59" s="1"/>
      <c r="E59" s="1"/>
      <c r="F59" s="1"/>
      <c r="G59" s="1"/>
      <c r="H59" s="1"/>
      <c r="I59" s="1"/>
      <c r="J59" s="1"/>
      <c r="K59" s="1"/>
      <c r="L59" s="1"/>
      <c r="M59" s="1"/>
      <c r="N59" s="10"/>
    </row>
    <row r="60" spans="1:14" ht="12.75" customHeight="1" x14ac:dyDescent="0.25">
      <c r="A60" s="222" t="s">
        <v>117</v>
      </c>
      <c r="B60" s="1" t="s">
        <v>134</v>
      </c>
      <c r="C60" s="1"/>
      <c r="D60" s="1"/>
      <c r="E60" s="1"/>
      <c r="F60" s="1"/>
      <c r="G60" s="1"/>
      <c r="H60" s="1"/>
      <c r="I60" s="1"/>
      <c r="J60" s="1"/>
      <c r="K60" s="1"/>
      <c r="L60" s="1"/>
      <c r="M60" s="1"/>
      <c r="N60" s="10"/>
    </row>
    <row r="61" spans="1:14" ht="12.5" x14ac:dyDescent="0.25">
      <c r="A61" s="222" t="s">
        <v>119</v>
      </c>
      <c r="B61" s="1" t="s">
        <v>135</v>
      </c>
      <c r="C61" s="1"/>
      <c r="D61" s="1"/>
      <c r="E61" s="1"/>
      <c r="F61" s="1"/>
      <c r="G61" s="1"/>
      <c r="H61" s="1"/>
      <c r="I61" s="1"/>
      <c r="J61" s="1"/>
      <c r="K61" s="1"/>
      <c r="L61" s="1"/>
      <c r="M61" s="1"/>
      <c r="N61" s="10"/>
    </row>
  </sheetData>
  <customSheetViews>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211"/>
  <sheetViews>
    <sheetView showRuler="0" zoomScale="80" zoomScaleNormal="80" zoomScalePageLayoutView="70" workbookViewId="0">
      <pane ySplit="2" topLeftCell="A3" activePane="bottomLeft" state="frozenSplit"/>
      <selection pane="bottomLeft" activeCell="F8" sqref="F8"/>
    </sheetView>
  </sheetViews>
  <sheetFormatPr defaultColWidth="18.7265625" defaultRowHeight="12.75" customHeight="1" x14ac:dyDescent="0.25"/>
  <cols>
    <col min="1" max="2" width="10" style="19" customWidth="1"/>
    <col min="3" max="3" width="16.54296875" style="18" customWidth="1"/>
    <col min="4" max="4" width="12.26953125" style="18" customWidth="1"/>
    <col min="5" max="5" width="30.54296875" style="18" customWidth="1"/>
    <col min="6" max="6" width="55.453125" style="18" customWidth="1"/>
    <col min="7" max="7" width="32.7265625" style="18" customWidth="1"/>
    <col min="8" max="8" width="30.26953125" style="18" customWidth="1"/>
    <col min="9" max="9" width="23.26953125" style="19" customWidth="1"/>
    <col min="10" max="10" width="10" style="19" customWidth="1"/>
    <col min="11" max="11" width="34" style="18" hidden="1" customWidth="1"/>
    <col min="12" max="12" width="16.453125" style="19" customWidth="1"/>
    <col min="13" max="13" width="15.26953125" style="18" customWidth="1"/>
    <col min="14" max="14" width="12.7265625" style="27" customWidth="1"/>
    <col min="15" max="15" width="56.26953125" style="63" customWidth="1"/>
    <col min="16" max="16" width="3.453125" style="19" customWidth="1"/>
    <col min="17" max="17" width="14" style="18" customWidth="1"/>
    <col min="18" max="18" width="12.7265625" style="18" customWidth="1"/>
    <col min="19" max="19" width="42.453125" style="18" customWidth="1"/>
    <col min="20" max="20" width="49.54296875" style="84" customWidth="1"/>
    <col min="21" max="21" width="45.26953125" style="18" customWidth="1"/>
    <col min="22" max="22" width="11.7265625" style="18" customWidth="1"/>
    <col min="23" max="23" width="52.453125" hidden="1" customWidth="1"/>
    <col min="24" max="24" width="18.7265625" style="19" hidden="1" customWidth="1"/>
    <col min="26" max="26" width="18.7265625" style="19"/>
    <col min="27" max="27" width="22.7265625" style="56" hidden="1" customWidth="1"/>
    <col min="28" max="16384" width="18.7265625" style="19"/>
  </cols>
  <sheetData>
    <row r="1" spans="1:33" customFormat="1" ht="13" x14ac:dyDescent="0.3">
      <c r="A1" s="174" t="s">
        <v>56</v>
      </c>
      <c r="B1" s="175"/>
      <c r="C1" s="175"/>
      <c r="D1" s="175"/>
      <c r="E1" s="175"/>
      <c r="F1" s="175"/>
      <c r="G1" s="175"/>
      <c r="H1" s="175"/>
      <c r="I1" s="175"/>
      <c r="J1" s="175"/>
      <c r="K1" s="225"/>
      <c r="L1" s="57"/>
      <c r="M1" s="226"/>
      <c r="N1" s="226"/>
      <c r="O1" s="227"/>
      <c r="P1" s="228"/>
      <c r="Q1" s="226"/>
      <c r="R1" s="226"/>
      <c r="S1" s="226"/>
      <c r="T1" s="229"/>
      <c r="U1" s="226"/>
      <c r="V1" s="230"/>
      <c r="W1" s="230"/>
      <c r="X1" s="230"/>
      <c r="AA1" s="230"/>
    </row>
    <row r="2" spans="1:33" ht="37.5" customHeight="1" x14ac:dyDescent="0.25">
      <c r="A2" s="231" t="s">
        <v>136</v>
      </c>
      <c r="B2" s="231" t="s">
        <v>137</v>
      </c>
      <c r="C2" s="231" t="s">
        <v>138</v>
      </c>
      <c r="D2" s="231" t="s">
        <v>139</v>
      </c>
      <c r="E2" s="231" t="s">
        <v>140</v>
      </c>
      <c r="F2" s="231" t="s">
        <v>141</v>
      </c>
      <c r="G2" s="231" t="s">
        <v>142</v>
      </c>
      <c r="H2" s="231" t="s">
        <v>143</v>
      </c>
      <c r="I2" s="231" t="s">
        <v>144</v>
      </c>
      <c r="J2" s="231" t="s">
        <v>145</v>
      </c>
      <c r="K2" s="232" t="s">
        <v>146</v>
      </c>
      <c r="L2" s="231" t="s">
        <v>147</v>
      </c>
      <c r="M2" s="231" t="s">
        <v>148</v>
      </c>
      <c r="N2" s="233" t="s">
        <v>149</v>
      </c>
      <c r="O2" s="233" t="s">
        <v>150</v>
      </c>
      <c r="P2" s="60"/>
      <c r="Q2" s="85" t="s">
        <v>151</v>
      </c>
      <c r="R2" s="85" t="s">
        <v>152</v>
      </c>
      <c r="S2" s="85" t="s">
        <v>153</v>
      </c>
      <c r="T2" s="85" t="s">
        <v>154</v>
      </c>
      <c r="U2" s="85" t="s">
        <v>155</v>
      </c>
      <c r="V2" s="85" t="s">
        <v>156</v>
      </c>
      <c r="W2" s="88" t="s">
        <v>157</v>
      </c>
      <c r="X2" s="89" t="s">
        <v>158</v>
      </c>
      <c r="AA2" s="28" t="s">
        <v>159</v>
      </c>
    </row>
    <row r="3" spans="1:33" s="18" customFormat="1" ht="94.5" customHeight="1" x14ac:dyDescent="0.25">
      <c r="A3" s="234" t="s">
        <v>160</v>
      </c>
      <c r="B3" s="81" t="s">
        <v>161</v>
      </c>
      <c r="C3" s="81" t="s">
        <v>162</v>
      </c>
      <c r="D3" s="92" t="s">
        <v>163</v>
      </c>
      <c r="E3" s="81" t="s">
        <v>164</v>
      </c>
      <c r="F3" s="81" t="s">
        <v>165</v>
      </c>
      <c r="G3" s="81" t="s">
        <v>166</v>
      </c>
      <c r="H3" s="92" t="s">
        <v>167</v>
      </c>
      <c r="I3" s="96"/>
      <c r="J3" s="36"/>
      <c r="K3" s="36" t="s">
        <v>168</v>
      </c>
      <c r="L3" s="235"/>
      <c r="M3" s="66" t="s">
        <v>169</v>
      </c>
      <c r="N3" s="37" t="s">
        <v>170</v>
      </c>
      <c r="O3" s="77" t="s">
        <v>171</v>
      </c>
      <c r="P3" s="59"/>
      <c r="Q3" s="34"/>
      <c r="R3" s="34"/>
      <c r="S3" s="34"/>
      <c r="T3" s="82" t="s">
        <v>172</v>
      </c>
      <c r="U3" s="34"/>
      <c r="V3" s="34"/>
      <c r="W3" s="86" t="s">
        <v>173</v>
      </c>
      <c r="X3" s="86" t="s">
        <v>174</v>
      </c>
      <c r="Z3" s="27"/>
      <c r="AA3" s="236" t="e">
        <f>IF(OR(J3="Fail",ISBLANK(J3)),INDEX('Issue Code Table'!C:C,MATCH(N:N,'Issue Code Table'!A:A,0)),IF(M3="Critical",6,IF(M3="Significant",5,IF(M3="Moderate",3,2))))</f>
        <v>#N/A</v>
      </c>
      <c r="AB3" s="27"/>
      <c r="AC3" s="27"/>
      <c r="AD3" s="27"/>
      <c r="AE3" s="27"/>
      <c r="AG3" s="27"/>
    </row>
    <row r="4" spans="1:33" s="18" customFormat="1" ht="78" customHeight="1" x14ac:dyDescent="0.25">
      <c r="A4" s="234" t="s">
        <v>175</v>
      </c>
      <c r="B4" s="81" t="s">
        <v>176</v>
      </c>
      <c r="C4" s="81" t="s">
        <v>177</v>
      </c>
      <c r="D4" s="92" t="s">
        <v>163</v>
      </c>
      <c r="E4" s="81" t="s">
        <v>178</v>
      </c>
      <c r="F4" s="81" t="s">
        <v>179</v>
      </c>
      <c r="G4" s="81" t="s">
        <v>180</v>
      </c>
      <c r="H4" s="92" t="s">
        <v>181</v>
      </c>
      <c r="I4" s="235"/>
      <c r="J4" s="36"/>
      <c r="K4" s="36" t="s">
        <v>182</v>
      </c>
      <c r="L4" s="235"/>
      <c r="M4" s="66" t="s">
        <v>183</v>
      </c>
      <c r="N4" s="37" t="s">
        <v>184</v>
      </c>
      <c r="O4" s="37" t="s">
        <v>185</v>
      </c>
      <c r="P4" s="59"/>
      <c r="Q4" s="34"/>
      <c r="R4" s="34"/>
      <c r="S4" s="34"/>
      <c r="T4" s="82" t="s">
        <v>186</v>
      </c>
      <c r="U4" s="34"/>
      <c r="V4" s="34"/>
      <c r="W4" s="82" t="s">
        <v>186</v>
      </c>
      <c r="X4" s="86" t="s">
        <v>187</v>
      </c>
      <c r="Z4" s="27"/>
      <c r="AA4" s="236" t="e">
        <f>IF(OR(J4="Fail",ISBLANK(J4)),INDEX('Issue Code Table'!C:C,MATCH(N:N,'Issue Code Table'!A:A,0)),IF(M4="Critical",6,IF(M4="Significant",5,IF(M4="Moderate",3,2))))</f>
        <v>#N/A</v>
      </c>
      <c r="AB4" s="27"/>
      <c r="AC4" s="27"/>
      <c r="AD4" s="27"/>
      <c r="AE4" s="27"/>
      <c r="AG4" s="27"/>
    </row>
    <row r="5" spans="1:33" s="99" customFormat="1" ht="62.25" customHeight="1" x14ac:dyDescent="0.25">
      <c r="A5" s="234" t="s">
        <v>188</v>
      </c>
      <c r="B5" s="66" t="s">
        <v>189</v>
      </c>
      <c r="C5" s="66" t="s">
        <v>190</v>
      </c>
      <c r="D5" s="94" t="s">
        <v>163</v>
      </c>
      <c r="E5" s="95" t="s">
        <v>191</v>
      </c>
      <c r="F5" s="66" t="s">
        <v>192</v>
      </c>
      <c r="G5" s="66" t="s">
        <v>193</v>
      </c>
      <c r="H5" s="66" t="s">
        <v>194</v>
      </c>
      <c r="I5" s="96"/>
      <c r="J5" s="66"/>
      <c r="K5" s="94" t="s">
        <v>195</v>
      </c>
      <c r="L5" s="66" t="s">
        <v>196</v>
      </c>
      <c r="M5" s="97" t="s">
        <v>183</v>
      </c>
      <c r="N5" s="98" t="s">
        <v>197</v>
      </c>
      <c r="O5" s="81" t="s">
        <v>198</v>
      </c>
      <c r="P5" s="85"/>
      <c r="Q5" s="96"/>
      <c r="R5" s="96"/>
      <c r="S5" s="94"/>
      <c r="T5" s="92" t="s">
        <v>199</v>
      </c>
      <c r="U5" s="69"/>
      <c r="V5" s="69"/>
      <c r="W5" s="92" t="s">
        <v>200</v>
      </c>
      <c r="X5" s="92" t="s">
        <v>201</v>
      </c>
      <c r="AA5" s="236" t="e">
        <f>IF(OR(J5="Fail",ISBLANK(J5)),INDEX('Issue Code Table'!C:C,MATCH(N:N,'Issue Code Table'!A:A,0)),IF(M5="Critical",6,IF(M5="Significant",5,IF(M5="Moderate",3,2))))</f>
        <v>#N/A</v>
      </c>
    </row>
    <row r="6" spans="1:33" s="99" customFormat="1" ht="62.25" customHeight="1" x14ac:dyDescent="0.25">
      <c r="A6" s="234" t="s">
        <v>202</v>
      </c>
      <c r="B6" s="66" t="s">
        <v>203</v>
      </c>
      <c r="C6" s="66" t="s">
        <v>204</v>
      </c>
      <c r="D6" s="94" t="s">
        <v>163</v>
      </c>
      <c r="E6" s="95" t="s">
        <v>205</v>
      </c>
      <c r="F6" s="66" t="s">
        <v>206</v>
      </c>
      <c r="G6" s="66" t="s">
        <v>207</v>
      </c>
      <c r="H6" s="66" t="s">
        <v>208</v>
      </c>
      <c r="I6" s="96"/>
      <c r="J6" s="66"/>
      <c r="K6" s="94" t="s">
        <v>209</v>
      </c>
      <c r="L6" s="66"/>
      <c r="M6" s="97" t="s">
        <v>183</v>
      </c>
      <c r="N6" s="81" t="s">
        <v>210</v>
      </c>
      <c r="O6" s="81" t="s">
        <v>211</v>
      </c>
      <c r="P6" s="85"/>
      <c r="Q6" s="96"/>
      <c r="R6" s="96"/>
      <c r="S6" s="94"/>
      <c r="T6" s="92" t="s">
        <v>212</v>
      </c>
      <c r="U6" s="69"/>
      <c r="V6" s="69"/>
      <c r="W6" s="92" t="s">
        <v>212</v>
      </c>
      <c r="X6" s="92" t="s">
        <v>213</v>
      </c>
      <c r="AA6" s="236">
        <f>IF(OR(J6="Fail",ISBLANK(J6)),INDEX('Issue Code Table'!C:C,MATCH(N:N,'Issue Code Table'!A:A,0)),IF(M6="Critical",6,IF(M6="Significant",5,IF(M6="Moderate",3,2))))</f>
        <v>6</v>
      </c>
    </row>
    <row r="7" spans="1:33" ht="83.15" customHeight="1" x14ac:dyDescent="0.25">
      <c r="A7" s="234" t="s">
        <v>214</v>
      </c>
      <c r="B7" s="38" t="s">
        <v>215</v>
      </c>
      <c r="C7" s="36" t="s">
        <v>216</v>
      </c>
      <c r="D7" s="36" t="s">
        <v>217</v>
      </c>
      <c r="E7" s="36" t="s">
        <v>218</v>
      </c>
      <c r="F7" s="81" t="s">
        <v>219</v>
      </c>
      <c r="G7" s="36" t="s">
        <v>220</v>
      </c>
      <c r="H7" s="36" t="s">
        <v>221</v>
      </c>
      <c r="I7" s="35"/>
      <c r="J7" s="36"/>
      <c r="K7" s="34" t="s">
        <v>222</v>
      </c>
      <c r="L7" s="35"/>
      <c r="M7" s="34" t="s">
        <v>223</v>
      </c>
      <c r="N7" s="33" t="s">
        <v>224</v>
      </c>
      <c r="O7" s="64" t="s">
        <v>225</v>
      </c>
      <c r="P7" s="237"/>
      <c r="Q7" s="34" t="s">
        <v>226</v>
      </c>
      <c r="R7" s="34" t="s">
        <v>227</v>
      </c>
      <c r="S7" s="81" t="s">
        <v>228</v>
      </c>
      <c r="T7" s="82" t="s">
        <v>229</v>
      </c>
      <c r="U7" s="81" t="s">
        <v>230</v>
      </c>
      <c r="V7" s="81" t="s">
        <v>231</v>
      </c>
      <c r="W7" s="34" t="s">
        <v>232</v>
      </c>
      <c r="X7" s="34"/>
      <c r="Y7" s="19"/>
      <c r="AA7" s="236">
        <f>IF(OR(J7="Fail",ISBLANK(J7)),INDEX('Issue Code Table'!C:C,MATCH(N:N,'Issue Code Table'!A:A,0)),IF(M7="Critical",6,IF(M7="Significant",5,IF(M7="Moderate",3,2))))</f>
        <v>4</v>
      </c>
    </row>
    <row r="8" spans="1:33" ht="83.15" customHeight="1" x14ac:dyDescent="0.25">
      <c r="A8" s="234" t="s">
        <v>233</v>
      </c>
      <c r="B8" s="38" t="s">
        <v>234</v>
      </c>
      <c r="C8" s="36" t="s">
        <v>235</v>
      </c>
      <c r="D8" s="36" t="s">
        <v>217</v>
      </c>
      <c r="E8" s="36" t="s">
        <v>236</v>
      </c>
      <c r="F8" s="81" t="s">
        <v>237</v>
      </c>
      <c r="G8" s="36" t="s">
        <v>238</v>
      </c>
      <c r="H8" s="36" t="s">
        <v>239</v>
      </c>
      <c r="I8" s="35"/>
      <c r="J8" s="36"/>
      <c r="K8" s="36" t="s">
        <v>240</v>
      </c>
      <c r="L8" s="35"/>
      <c r="M8" s="34" t="s">
        <v>183</v>
      </c>
      <c r="N8" s="33" t="s">
        <v>241</v>
      </c>
      <c r="O8" s="64" t="s">
        <v>242</v>
      </c>
      <c r="P8" s="237"/>
      <c r="Q8" s="34" t="s">
        <v>226</v>
      </c>
      <c r="R8" s="34" t="s">
        <v>243</v>
      </c>
      <c r="S8" s="81" t="s">
        <v>244</v>
      </c>
      <c r="T8" s="82" t="s">
        <v>245</v>
      </c>
      <c r="U8" s="81" t="s">
        <v>246</v>
      </c>
      <c r="V8" s="81" t="s">
        <v>247</v>
      </c>
      <c r="W8" s="34" t="s">
        <v>248</v>
      </c>
      <c r="X8" s="34" t="s">
        <v>249</v>
      </c>
      <c r="Y8" s="19"/>
      <c r="AA8" s="236">
        <f>IF(OR(J8="Fail",ISBLANK(J8)),INDEX('Issue Code Table'!C:C,MATCH(N:N,'Issue Code Table'!A:A,0)),IF(M8="Critical",6,IF(M8="Significant",5,IF(M8="Moderate",3,2))))</f>
        <v>6</v>
      </c>
    </row>
    <row r="9" spans="1:33" ht="83.15" customHeight="1" x14ac:dyDescent="0.25">
      <c r="A9" s="234" t="s">
        <v>250</v>
      </c>
      <c r="B9" s="38" t="s">
        <v>215</v>
      </c>
      <c r="C9" s="36" t="s">
        <v>216</v>
      </c>
      <c r="D9" s="36" t="s">
        <v>217</v>
      </c>
      <c r="E9" s="36" t="s">
        <v>251</v>
      </c>
      <c r="F9" s="81" t="s">
        <v>252</v>
      </c>
      <c r="G9" s="36" t="s">
        <v>253</v>
      </c>
      <c r="H9" s="36" t="s">
        <v>254</v>
      </c>
      <c r="I9" s="35"/>
      <c r="J9" s="36"/>
      <c r="K9" s="36" t="s">
        <v>255</v>
      </c>
      <c r="L9" s="35"/>
      <c r="M9" s="34" t="s">
        <v>183</v>
      </c>
      <c r="N9" s="33" t="s">
        <v>256</v>
      </c>
      <c r="O9" s="64" t="s">
        <v>257</v>
      </c>
      <c r="P9" s="237"/>
      <c r="Q9" s="34" t="s">
        <v>226</v>
      </c>
      <c r="R9" s="34" t="s">
        <v>258</v>
      </c>
      <c r="S9" s="81" t="s">
        <v>259</v>
      </c>
      <c r="T9" s="82" t="s">
        <v>260</v>
      </c>
      <c r="U9" s="81" t="s">
        <v>261</v>
      </c>
      <c r="V9" s="81" t="s">
        <v>262</v>
      </c>
      <c r="W9" s="34" t="s">
        <v>263</v>
      </c>
      <c r="X9" s="34" t="s">
        <v>249</v>
      </c>
      <c r="Y9" s="19"/>
      <c r="AA9" s="236">
        <f>IF(OR(J9="Fail",ISBLANK(J9)),INDEX('Issue Code Table'!C:C,MATCH(N:N,'Issue Code Table'!A:A,0)),IF(M9="Critical",6,IF(M9="Significant",5,IF(M9="Moderate",3,2))))</f>
        <v>5</v>
      </c>
    </row>
    <row r="10" spans="1:33" s="61" customFormat="1" ht="87" customHeight="1" x14ac:dyDescent="0.25">
      <c r="A10" s="234" t="s">
        <v>264</v>
      </c>
      <c r="B10" s="38" t="s">
        <v>234</v>
      </c>
      <c r="C10" s="36" t="s">
        <v>235</v>
      </c>
      <c r="D10" s="36" t="s">
        <v>217</v>
      </c>
      <c r="E10" s="36" t="s">
        <v>265</v>
      </c>
      <c r="F10" s="81" t="s">
        <v>266</v>
      </c>
      <c r="G10" s="36" t="s">
        <v>238</v>
      </c>
      <c r="H10" s="36" t="s">
        <v>267</v>
      </c>
      <c r="I10" s="67"/>
      <c r="J10" s="36"/>
      <c r="K10" s="68" t="s">
        <v>268</v>
      </c>
      <c r="L10" s="67"/>
      <c r="M10" s="78" t="s">
        <v>183</v>
      </c>
      <c r="N10" s="78" t="s">
        <v>269</v>
      </c>
      <c r="O10" s="78" t="s">
        <v>270</v>
      </c>
      <c r="P10" s="237"/>
      <c r="Q10" s="69" t="s">
        <v>226</v>
      </c>
      <c r="R10" s="69" t="s">
        <v>271</v>
      </c>
      <c r="S10" s="81" t="s">
        <v>272</v>
      </c>
      <c r="T10" s="82" t="s">
        <v>273</v>
      </c>
      <c r="U10" s="81" t="s">
        <v>274</v>
      </c>
      <c r="V10" s="81" t="s">
        <v>275</v>
      </c>
      <c r="W10" s="34" t="s">
        <v>276</v>
      </c>
      <c r="X10" s="34" t="s">
        <v>249</v>
      </c>
      <c r="AA10" s="236">
        <f>IF(OR(J10="Fail",ISBLANK(J10)),INDEX('Issue Code Table'!C:C,MATCH(N:N,'Issue Code Table'!A:A,0)),IF(M10="Critical",6,IF(M10="Significant",5,IF(M10="Moderate",3,2))))</f>
        <v>6</v>
      </c>
    </row>
    <row r="11" spans="1:33" s="61" customFormat="1" ht="83.15" customHeight="1" x14ac:dyDescent="0.25">
      <c r="A11" s="234" t="s">
        <v>277</v>
      </c>
      <c r="B11" s="38" t="s">
        <v>215</v>
      </c>
      <c r="C11" s="36" t="s">
        <v>216</v>
      </c>
      <c r="D11" s="36" t="s">
        <v>217</v>
      </c>
      <c r="E11" s="36" t="s">
        <v>278</v>
      </c>
      <c r="F11" s="81" t="s">
        <v>279</v>
      </c>
      <c r="G11" s="36" t="s">
        <v>238</v>
      </c>
      <c r="H11" s="36" t="s">
        <v>280</v>
      </c>
      <c r="I11" s="67"/>
      <c r="J11" s="36"/>
      <c r="K11" s="68" t="s">
        <v>281</v>
      </c>
      <c r="L11" s="69" t="s">
        <v>282</v>
      </c>
      <c r="M11" s="69" t="s">
        <v>183</v>
      </c>
      <c r="N11" s="70" t="s">
        <v>283</v>
      </c>
      <c r="O11" s="79" t="s">
        <v>284</v>
      </c>
      <c r="P11" s="237"/>
      <c r="Q11" s="69" t="s">
        <v>226</v>
      </c>
      <c r="R11" s="69" t="s">
        <v>285</v>
      </c>
      <c r="S11" s="81" t="s">
        <v>286</v>
      </c>
      <c r="T11" s="82" t="s">
        <v>287</v>
      </c>
      <c r="U11" s="81" t="s">
        <v>261</v>
      </c>
      <c r="V11" s="81" t="s">
        <v>288</v>
      </c>
      <c r="W11" s="34" t="s">
        <v>289</v>
      </c>
      <c r="X11" s="34" t="s">
        <v>249</v>
      </c>
      <c r="AA11" s="236">
        <f>IF(OR(J11="Fail",ISBLANK(J11)),INDEX('Issue Code Table'!C:C,MATCH(N:N,'Issue Code Table'!A:A,0)),IF(M11="Critical",6,IF(M11="Significant",5,IF(M11="Moderate",3,2))))</f>
        <v>5</v>
      </c>
    </row>
    <row r="12" spans="1:33" ht="83.15" customHeight="1" x14ac:dyDescent="0.25">
      <c r="A12" s="234" t="s">
        <v>290</v>
      </c>
      <c r="B12" s="38" t="s">
        <v>291</v>
      </c>
      <c r="C12" s="36" t="s">
        <v>292</v>
      </c>
      <c r="D12" s="36" t="s">
        <v>217</v>
      </c>
      <c r="E12" s="36" t="s">
        <v>293</v>
      </c>
      <c r="F12" s="81" t="s">
        <v>294</v>
      </c>
      <c r="G12" s="36" t="s">
        <v>295</v>
      </c>
      <c r="H12" s="36" t="s">
        <v>296</v>
      </c>
      <c r="I12" s="35"/>
      <c r="J12" s="36"/>
      <c r="K12" s="34" t="s">
        <v>297</v>
      </c>
      <c r="L12" s="35"/>
      <c r="M12" s="34" t="s">
        <v>183</v>
      </c>
      <c r="N12" s="93" t="s">
        <v>210</v>
      </c>
      <c r="O12" s="93" t="s">
        <v>211</v>
      </c>
      <c r="P12" s="237"/>
      <c r="Q12" s="34" t="s">
        <v>226</v>
      </c>
      <c r="R12" s="34" t="s">
        <v>298</v>
      </c>
      <c r="S12" s="81" t="s">
        <v>299</v>
      </c>
      <c r="T12" s="82" t="s">
        <v>300</v>
      </c>
      <c r="U12" s="81" t="s">
        <v>301</v>
      </c>
      <c r="V12" s="81" t="s">
        <v>302</v>
      </c>
      <c r="W12" s="34" t="s">
        <v>303</v>
      </c>
      <c r="X12" s="34" t="s">
        <v>249</v>
      </c>
      <c r="Y12" s="19"/>
      <c r="AA12" s="236">
        <f>IF(OR(J12="Fail",ISBLANK(J12)),INDEX('Issue Code Table'!C:C,MATCH(N:N,'Issue Code Table'!A:A,0)),IF(M12="Critical",6,IF(M12="Significant",5,IF(M12="Moderate",3,2))))</f>
        <v>6</v>
      </c>
    </row>
    <row r="13" spans="1:33" ht="99.75" customHeight="1" x14ac:dyDescent="0.25">
      <c r="A13" s="234" t="s">
        <v>304</v>
      </c>
      <c r="B13" s="38" t="s">
        <v>215</v>
      </c>
      <c r="C13" s="36" t="s">
        <v>216</v>
      </c>
      <c r="D13" s="36" t="s">
        <v>217</v>
      </c>
      <c r="E13" s="36" t="s">
        <v>305</v>
      </c>
      <c r="F13" s="81" t="s">
        <v>306</v>
      </c>
      <c r="G13" s="36" t="s">
        <v>307</v>
      </c>
      <c r="H13" s="36" t="s">
        <v>308</v>
      </c>
      <c r="I13" s="35"/>
      <c r="J13" s="36"/>
      <c r="K13" s="39" t="s">
        <v>309</v>
      </c>
      <c r="L13" s="35"/>
      <c r="M13" s="34" t="s">
        <v>183</v>
      </c>
      <c r="N13" s="33" t="s">
        <v>310</v>
      </c>
      <c r="O13" s="64" t="s">
        <v>311</v>
      </c>
      <c r="P13" s="237"/>
      <c r="Q13" s="34" t="s">
        <v>226</v>
      </c>
      <c r="R13" s="34" t="s">
        <v>312</v>
      </c>
      <c r="S13" s="81" t="s">
        <v>313</v>
      </c>
      <c r="T13" s="82" t="s">
        <v>314</v>
      </c>
      <c r="U13" s="81" t="s">
        <v>315</v>
      </c>
      <c r="V13" s="81" t="s">
        <v>316</v>
      </c>
      <c r="W13" s="34" t="s">
        <v>317</v>
      </c>
      <c r="X13" s="34" t="s">
        <v>249</v>
      </c>
      <c r="Y13" s="19"/>
      <c r="AA13" s="236">
        <f>IF(OR(J13="Fail",ISBLANK(J13)),INDEX('Issue Code Table'!C:C,MATCH(N:N,'Issue Code Table'!A:A,0)),IF(M13="Critical",6,IF(M13="Significant",5,IF(M13="Moderate",3,2))))</f>
        <v>5</v>
      </c>
    </row>
    <row r="14" spans="1:33" ht="83.15" customHeight="1" x14ac:dyDescent="0.25">
      <c r="A14" s="234" t="s">
        <v>318</v>
      </c>
      <c r="B14" s="38" t="s">
        <v>319</v>
      </c>
      <c r="C14" s="36" t="s">
        <v>320</v>
      </c>
      <c r="D14" s="36" t="s">
        <v>217</v>
      </c>
      <c r="E14" s="36" t="s">
        <v>321</v>
      </c>
      <c r="F14" s="81" t="s">
        <v>322</v>
      </c>
      <c r="G14" s="36" t="s">
        <v>323</v>
      </c>
      <c r="H14" s="36" t="s">
        <v>324</v>
      </c>
      <c r="I14" s="35"/>
      <c r="J14" s="36"/>
      <c r="K14" s="34" t="s">
        <v>325</v>
      </c>
      <c r="L14" s="35"/>
      <c r="M14" s="34" t="s">
        <v>183</v>
      </c>
      <c r="N14" s="33" t="s">
        <v>326</v>
      </c>
      <c r="O14" s="64" t="s">
        <v>327</v>
      </c>
      <c r="P14" s="237"/>
      <c r="Q14" s="34" t="s">
        <v>226</v>
      </c>
      <c r="R14" s="34" t="s">
        <v>328</v>
      </c>
      <c r="S14" s="81" t="s">
        <v>329</v>
      </c>
      <c r="T14" s="82" t="s">
        <v>330</v>
      </c>
      <c r="U14" s="81" t="s">
        <v>331</v>
      </c>
      <c r="V14" s="81" t="s">
        <v>332</v>
      </c>
      <c r="W14" s="34" t="s">
        <v>333</v>
      </c>
      <c r="X14" s="34" t="s">
        <v>249</v>
      </c>
      <c r="Y14" s="19"/>
      <c r="AA14" s="236">
        <f>IF(OR(J14="Fail",ISBLANK(J14)),INDEX('Issue Code Table'!C:C,MATCH(N:N,'Issue Code Table'!A:A,0)),IF(M14="Critical",6,IF(M14="Significant",5,IF(M14="Moderate",3,2))))</f>
        <v>5</v>
      </c>
    </row>
    <row r="15" spans="1:33" s="61" customFormat="1" ht="83.15" customHeight="1" x14ac:dyDescent="0.25">
      <c r="A15" s="234" t="s">
        <v>334</v>
      </c>
      <c r="B15" s="38" t="s">
        <v>215</v>
      </c>
      <c r="C15" s="36" t="s">
        <v>216</v>
      </c>
      <c r="D15" s="36" t="s">
        <v>217</v>
      </c>
      <c r="E15" s="36" t="s">
        <v>335</v>
      </c>
      <c r="F15" s="81" t="s">
        <v>336</v>
      </c>
      <c r="G15" s="36" t="s">
        <v>337</v>
      </c>
      <c r="H15" s="36" t="s">
        <v>338</v>
      </c>
      <c r="I15" s="67"/>
      <c r="J15" s="36"/>
      <c r="K15" s="68" t="s">
        <v>339</v>
      </c>
      <c r="L15" s="67"/>
      <c r="M15" s="69" t="s">
        <v>183</v>
      </c>
      <c r="N15" s="70" t="s">
        <v>326</v>
      </c>
      <c r="O15" s="79" t="s">
        <v>327</v>
      </c>
      <c r="P15" s="237"/>
      <c r="Q15" s="69" t="s">
        <v>226</v>
      </c>
      <c r="R15" s="69" t="s">
        <v>340</v>
      </c>
      <c r="S15" s="81" t="s">
        <v>341</v>
      </c>
      <c r="T15" s="82" t="s">
        <v>342</v>
      </c>
      <c r="U15" s="81" t="s">
        <v>343</v>
      </c>
      <c r="V15" s="81" t="s">
        <v>344</v>
      </c>
      <c r="W15" s="34" t="s">
        <v>345</v>
      </c>
      <c r="X15" s="34" t="s">
        <v>249</v>
      </c>
      <c r="AA15" s="236">
        <f>IF(OR(J15="Fail",ISBLANK(J15)),INDEX('Issue Code Table'!C:C,MATCH(N:N,'Issue Code Table'!A:A,0)),IF(M15="Critical",6,IF(M15="Significant",5,IF(M15="Moderate",3,2))))</f>
        <v>5</v>
      </c>
    </row>
    <row r="16" spans="1:33" ht="83.15" customHeight="1" x14ac:dyDescent="0.25">
      <c r="A16" s="234" t="s">
        <v>346</v>
      </c>
      <c r="B16" s="38" t="s">
        <v>215</v>
      </c>
      <c r="C16" s="36" t="s">
        <v>216</v>
      </c>
      <c r="D16" s="36" t="s">
        <v>217</v>
      </c>
      <c r="E16" s="36" t="s">
        <v>347</v>
      </c>
      <c r="F16" s="81" t="s">
        <v>348</v>
      </c>
      <c r="G16" s="36" t="s">
        <v>349</v>
      </c>
      <c r="H16" s="36" t="s">
        <v>350</v>
      </c>
      <c r="I16" s="35"/>
      <c r="J16" s="36"/>
      <c r="K16" s="36" t="s">
        <v>351</v>
      </c>
      <c r="L16" s="35"/>
      <c r="M16" s="34" t="s">
        <v>183</v>
      </c>
      <c r="N16" s="33" t="s">
        <v>326</v>
      </c>
      <c r="O16" s="64" t="s">
        <v>327</v>
      </c>
      <c r="P16" s="237"/>
      <c r="Q16" s="34" t="s">
        <v>226</v>
      </c>
      <c r="R16" s="34" t="s">
        <v>352</v>
      </c>
      <c r="S16" s="81" t="s">
        <v>353</v>
      </c>
      <c r="T16" s="82" t="s">
        <v>354</v>
      </c>
      <c r="U16" s="81" t="s">
        <v>355</v>
      </c>
      <c r="V16" s="81" t="s">
        <v>356</v>
      </c>
      <c r="W16" s="34" t="s">
        <v>357</v>
      </c>
      <c r="X16" s="34" t="s">
        <v>249</v>
      </c>
      <c r="Y16" s="19"/>
      <c r="AA16" s="236">
        <f>IF(OR(J16="Fail",ISBLANK(J16)),INDEX('Issue Code Table'!C:C,MATCH(N:N,'Issue Code Table'!A:A,0)),IF(M16="Critical",6,IF(M16="Significant",5,IF(M16="Moderate",3,2))))</f>
        <v>5</v>
      </c>
    </row>
    <row r="17" spans="1:27" ht="83.15" customHeight="1" x14ac:dyDescent="0.25">
      <c r="A17" s="234" t="s">
        <v>358</v>
      </c>
      <c r="B17" s="38" t="s">
        <v>215</v>
      </c>
      <c r="C17" s="36" t="s">
        <v>216</v>
      </c>
      <c r="D17" s="36" t="s">
        <v>217</v>
      </c>
      <c r="E17" s="36" t="s">
        <v>359</v>
      </c>
      <c r="F17" s="81" t="s">
        <v>360</v>
      </c>
      <c r="G17" s="36" t="s">
        <v>361</v>
      </c>
      <c r="H17" s="36" t="s">
        <v>362</v>
      </c>
      <c r="I17" s="35"/>
      <c r="J17" s="36"/>
      <c r="K17" s="34" t="s">
        <v>363</v>
      </c>
      <c r="L17" s="35"/>
      <c r="M17" s="34" t="s">
        <v>183</v>
      </c>
      <c r="N17" s="33" t="s">
        <v>326</v>
      </c>
      <c r="O17" s="64" t="s">
        <v>327</v>
      </c>
      <c r="P17" s="237"/>
      <c r="Q17" s="34" t="s">
        <v>226</v>
      </c>
      <c r="R17" s="34" t="s">
        <v>364</v>
      </c>
      <c r="S17" s="81" t="s">
        <v>365</v>
      </c>
      <c r="T17" s="82" t="s">
        <v>366</v>
      </c>
      <c r="U17" s="81" t="s">
        <v>367</v>
      </c>
      <c r="V17" s="81" t="s">
        <v>368</v>
      </c>
      <c r="W17" s="34" t="s">
        <v>369</v>
      </c>
      <c r="X17" s="34" t="s">
        <v>249</v>
      </c>
      <c r="Y17" s="19"/>
      <c r="AA17" s="236">
        <f>IF(OR(J17="Fail",ISBLANK(J17)),INDEX('Issue Code Table'!C:C,MATCH(N:N,'Issue Code Table'!A:A,0)),IF(M17="Critical",6,IF(M17="Significant",5,IF(M17="Moderate",3,2))))</f>
        <v>5</v>
      </c>
    </row>
    <row r="18" spans="1:27" ht="83.15" customHeight="1" x14ac:dyDescent="0.25">
      <c r="A18" s="234" t="s">
        <v>370</v>
      </c>
      <c r="B18" s="38" t="s">
        <v>215</v>
      </c>
      <c r="C18" s="36" t="s">
        <v>216</v>
      </c>
      <c r="D18" s="36" t="s">
        <v>217</v>
      </c>
      <c r="E18" s="36" t="s">
        <v>371</v>
      </c>
      <c r="F18" s="81" t="s">
        <v>372</v>
      </c>
      <c r="G18" s="36" t="s">
        <v>373</v>
      </c>
      <c r="H18" s="36" t="s">
        <v>374</v>
      </c>
      <c r="I18" s="35"/>
      <c r="J18" s="36"/>
      <c r="K18" s="36" t="s">
        <v>375</v>
      </c>
      <c r="L18" s="35"/>
      <c r="M18" s="34" t="s">
        <v>223</v>
      </c>
      <c r="N18" s="33" t="s">
        <v>376</v>
      </c>
      <c r="O18" s="64" t="s">
        <v>377</v>
      </c>
      <c r="P18" s="237"/>
      <c r="Q18" s="34" t="s">
        <v>226</v>
      </c>
      <c r="R18" s="34" t="s">
        <v>378</v>
      </c>
      <c r="S18" s="81" t="s">
        <v>379</v>
      </c>
      <c r="T18" s="82" t="s">
        <v>380</v>
      </c>
      <c r="U18" s="81" t="s">
        <v>381</v>
      </c>
      <c r="V18" s="81" t="s">
        <v>382</v>
      </c>
      <c r="W18" s="34" t="s">
        <v>383</v>
      </c>
      <c r="X18" s="34"/>
      <c r="Y18" s="19"/>
      <c r="AA18" s="236">
        <f>IF(OR(J18="Fail",ISBLANK(J18)),INDEX('Issue Code Table'!C:C,MATCH(N:N,'Issue Code Table'!A:A,0)),IF(M18="Critical",6,IF(M18="Significant",5,IF(M18="Moderate",3,2))))</f>
        <v>4</v>
      </c>
    </row>
    <row r="19" spans="1:27" ht="83.15" customHeight="1" x14ac:dyDescent="0.25">
      <c r="A19" s="234" t="s">
        <v>384</v>
      </c>
      <c r="B19" s="38" t="s">
        <v>385</v>
      </c>
      <c r="C19" s="36" t="s">
        <v>386</v>
      </c>
      <c r="D19" s="36" t="s">
        <v>217</v>
      </c>
      <c r="E19" s="36" t="s">
        <v>387</v>
      </c>
      <c r="F19" s="81" t="s">
        <v>388</v>
      </c>
      <c r="G19" s="36" t="s">
        <v>389</v>
      </c>
      <c r="H19" s="36" t="s">
        <v>390</v>
      </c>
      <c r="I19" s="35"/>
      <c r="J19" s="36"/>
      <c r="K19" s="36" t="s">
        <v>391</v>
      </c>
      <c r="L19" s="35"/>
      <c r="M19" s="34" t="s">
        <v>223</v>
      </c>
      <c r="N19" s="33" t="s">
        <v>326</v>
      </c>
      <c r="O19" s="64" t="s">
        <v>327</v>
      </c>
      <c r="P19" s="237"/>
      <c r="Q19" s="34" t="s">
        <v>226</v>
      </c>
      <c r="R19" s="34" t="s">
        <v>392</v>
      </c>
      <c r="S19" s="81" t="s">
        <v>393</v>
      </c>
      <c r="T19" s="82" t="s">
        <v>394</v>
      </c>
      <c r="U19" s="81" t="s">
        <v>395</v>
      </c>
      <c r="V19" s="81" t="s">
        <v>396</v>
      </c>
      <c r="W19" s="34" t="s">
        <v>397</v>
      </c>
      <c r="X19" s="34"/>
      <c r="Y19" s="19"/>
      <c r="AA19" s="236">
        <f>IF(OR(J19="Fail",ISBLANK(J19)),INDEX('Issue Code Table'!C:C,MATCH(N:N,'Issue Code Table'!A:A,0)),IF(M19="Critical",6,IF(M19="Significant",5,IF(M19="Moderate",3,2))))</f>
        <v>5</v>
      </c>
    </row>
    <row r="20" spans="1:27" ht="83.15" customHeight="1" x14ac:dyDescent="0.25">
      <c r="A20" s="234" t="s">
        <v>398</v>
      </c>
      <c r="B20" s="38" t="s">
        <v>215</v>
      </c>
      <c r="C20" s="36" t="s">
        <v>216</v>
      </c>
      <c r="D20" s="36" t="s">
        <v>217</v>
      </c>
      <c r="E20" s="36" t="s">
        <v>399</v>
      </c>
      <c r="F20" s="81" t="s">
        <v>400</v>
      </c>
      <c r="G20" s="36" t="s">
        <v>401</v>
      </c>
      <c r="H20" s="36" t="s">
        <v>402</v>
      </c>
      <c r="I20" s="35"/>
      <c r="J20" s="36"/>
      <c r="K20" s="34" t="s">
        <v>403</v>
      </c>
      <c r="L20" s="35"/>
      <c r="M20" s="34" t="s">
        <v>223</v>
      </c>
      <c r="N20" s="33" t="s">
        <v>404</v>
      </c>
      <c r="O20" s="64" t="s">
        <v>405</v>
      </c>
      <c r="P20" s="237"/>
      <c r="Q20" s="34" t="s">
        <v>226</v>
      </c>
      <c r="R20" s="34" t="s">
        <v>406</v>
      </c>
      <c r="S20" s="81" t="s">
        <v>407</v>
      </c>
      <c r="T20" s="82" t="s">
        <v>408</v>
      </c>
      <c r="U20" s="81" t="s">
        <v>261</v>
      </c>
      <c r="V20" s="81" t="s">
        <v>409</v>
      </c>
      <c r="W20" s="34" t="s">
        <v>410</v>
      </c>
      <c r="X20" s="34"/>
      <c r="Y20" s="19"/>
      <c r="AA20" s="236">
        <f>IF(OR(J20="Fail",ISBLANK(J20)),INDEX('Issue Code Table'!C:C,MATCH(N:N,'Issue Code Table'!A:A,0)),IF(M20="Critical",6,IF(M20="Significant",5,IF(M20="Moderate",3,2))))</f>
        <v>4</v>
      </c>
    </row>
    <row r="21" spans="1:27" ht="83.15" customHeight="1" x14ac:dyDescent="0.25">
      <c r="A21" s="234" t="s">
        <v>411</v>
      </c>
      <c r="B21" s="38" t="s">
        <v>215</v>
      </c>
      <c r="C21" s="36" t="s">
        <v>216</v>
      </c>
      <c r="D21" s="36" t="s">
        <v>217</v>
      </c>
      <c r="E21" s="36" t="s">
        <v>412</v>
      </c>
      <c r="F21" s="81" t="s">
        <v>413</v>
      </c>
      <c r="G21" s="36" t="s">
        <v>414</v>
      </c>
      <c r="H21" s="36" t="s">
        <v>415</v>
      </c>
      <c r="I21" s="35"/>
      <c r="J21" s="36"/>
      <c r="K21" s="36" t="s">
        <v>416</v>
      </c>
      <c r="L21" s="35"/>
      <c r="M21" s="34" t="s">
        <v>183</v>
      </c>
      <c r="N21" s="33" t="s">
        <v>417</v>
      </c>
      <c r="O21" s="64" t="s">
        <v>418</v>
      </c>
      <c r="P21" s="237"/>
      <c r="Q21" s="34" t="s">
        <v>226</v>
      </c>
      <c r="R21" s="34" t="s">
        <v>419</v>
      </c>
      <c r="S21" s="81" t="s">
        <v>420</v>
      </c>
      <c r="T21" s="82" t="s">
        <v>421</v>
      </c>
      <c r="U21" s="81" t="s">
        <v>422</v>
      </c>
      <c r="V21" s="81" t="s">
        <v>423</v>
      </c>
      <c r="W21" s="34" t="s">
        <v>424</v>
      </c>
      <c r="X21" s="34" t="s">
        <v>249</v>
      </c>
      <c r="Y21" s="19"/>
      <c r="AA21" s="236">
        <f>IF(OR(J21="Fail",ISBLANK(J21)),INDEX('Issue Code Table'!C:C,MATCH(N:N,'Issue Code Table'!A:A,0)),IF(M21="Critical",6,IF(M21="Significant",5,IF(M21="Moderate",3,2))))</f>
        <v>3</v>
      </c>
    </row>
    <row r="22" spans="1:27" ht="83.15" customHeight="1" x14ac:dyDescent="0.25">
      <c r="A22" s="234" t="s">
        <v>425</v>
      </c>
      <c r="B22" s="38" t="s">
        <v>215</v>
      </c>
      <c r="C22" s="36" t="s">
        <v>216</v>
      </c>
      <c r="D22" s="36" t="s">
        <v>217</v>
      </c>
      <c r="E22" s="36" t="s">
        <v>426</v>
      </c>
      <c r="F22" s="81" t="s">
        <v>427</v>
      </c>
      <c r="G22" s="36" t="s">
        <v>428</v>
      </c>
      <c r="H22" s="36" t="s">
        <v>429</v>
      </c>
      <c r="I22" s="35"/>
      <c r="J22" s="36"/>
      <c r="K22" s="39" t="s">
        <v>430</v>
      </c>
      <c r="L22" s="34" t="s">
        <v>431</v>
      </c>
      <c r="M22" s="34" t="s">
        <v>183</v>
      </c>
      <c r="N22" s="33" t="s">
        <v>326</v>
      </c>
      <c r="O22" s="64" t="s">
        <v>327</v>
      </c>
      <c r="P22" s="237"/>
      <c r="Q22" s="34" t="s">
        <v>226</v>
      </c>
      <c r="R22" s="34" t="s">
        <v>432</v>
      </c>
      <c r="S22" s="81" t="s">
        <v>433</v>
      </c>
      <c r="T22" s="82" t="s">
        <v>434</v>
      </c>
      <c r="U22" s="81" t="s">
        <v>435</v>
      </c>
      <c r="V22" s="81" t="s">
        <v>436</v>
      </c>
      <c r="W22" s="34" t="s">
        <v>437</v>
      </c>
      <c r="X22" s="34" t="s">
        <v>249</v>
      </c>
      <c r="Y22" s="19"/>
      <c r="AA22" s="236">
        <f>IF(OR(J22="Fail",ISBLANK(J22)),INDEX('Issue Code Table'!C:C,MATCH(N:N,'Issue Code Table'!A:A,0)),IF(M22="Critical",6,IF(M22="Significant",5,IF(M22="Moderate",3,2))))</f>
        <v>5</v>
      </c>
    </row>
    <row r="23" spans="1:27" ht="83.15" customHeight="1" x14ac:dyDescent="0.25">
      <c r="A23" s="234" t="s">
        <v>438</v>
      </c>
      <c r="B23" s="38" t="s">
        <v>439</v>
      </c>
      <c r="C23" s="36" t="s">
        <v>440</v>
      </c>
      <c r="D23" s="36" t="s">
        <v>217</v>
      </c>
      <c r="E23" s="36" t="s">
        <v>441</v>
      </c>
      <c r="F23" s="81" t="s">
        <v>442</v>
      </c>
      <c r="G23" s="36" t="s">
        <v>443</v>
      </c>
      <c r="H23" s="36" t="s">
        <v>444</v>
      </c>
      <c r="I23" s="35"/>
      <c r="J23" s="36"/>
      <c r="K23" s="36" t="s">
        <v>445</v>
      </c>
      <c r="L23" s="35"/>
      <c r="M23" s="34" t="s">
        <v>183</v>
      </c>
      <c r="N23" s="33" t="s">
        <v>326</v>
      </c>
      <c r="O23" s="64" t="s">
        <v>327</v>
      </c>
      <c r="P23" s="237"/>
      <c r="Q23" s="34" t="s">
        <v>226</v>
      </c>
      <c r="R23" s="34" t="s">
        <v>446</v>
      </c>
      <c r="S23" s="81" t="s">
        <v>447</v>
      </c>
      <c r="T23" s="82" t="s">
        <v>448</v>
      </c>
      <c r="U23" s="81" t="s">
        <v>261</v>
      </c>
      <c r="V23" s="81" t="s">
        <v>449</v>
      </c>
      <c r="W23" s="34" t="s">
        <v>450</v>
      </c>
      <c r="X23" s="34" t="s">
        <v>249</v>
      </c>
      <c r="Y23" s="19"/>
      <c r="AA23" s="236">
        <f>IF(OR(J23="Fail",ISBLANK(J23)),INDEX('Issue Code Table'!C:C,MATCH(N:N,'Issue Code Table'!A:A,0)),IF(M23="Critical",6,IF(M23="Significant",5,IF(M23="Moderate",3,2))))</f>
        <v>5</v>
      </c>
    </row>
    <row r="24" spans="1:27" ht="83.15" customHeight="1" x14ac:dyDescent="0.25">
      <c r="A24" s="234" t="s">
        <v>451</v>
      </c>
      <c r="B24" s="38" t="s">
        <v>452</v>
      </c>
      <c r="C24" s="36" t="s">
        <v>453</v>
      </c>
      <c r="D24" s="36" t="s">
        <v>217</v>
      </c>
      <c r="E24" s="36" t="s">
        <v>454</v>
      </c>
      <c r="F24" s="81" t="s">
        <v>455</v>
      </c>
      <c r="G24" s="36" t="s">
        <v>456</v>
      </c>
      <c r="H24" s="36" t="s">
        <v>457</v>
      </c>
      <c r="I24" s="35"/>
      <c r="J24" s="36"/>
      <c r="K24" s="34" t="s">
        <v>458</v>
      </c>
      <c r="L24" s="35"/>
      <c r="M24" s="34" t="s">
        <v>183</v>
      </c>
      <c r="N24" s="33" t="s">
        <v>459</v>
      </c>
      <c r="O24" s="64" t="s">
        <v>460</v>
      </c>
      <c r="P24" s="237"/>
      <c r="Q24" s="34" t="s">
        <v>226</v>
      </c>
      <c r="R24" s="34" t="s">
        <v>461</v>
      </c>
      <c r="S24" s="81" t="s">
        <v>462</v>
      </c>
      <c r="T24" s="82" t="s">
        <v>463</v>
      </c>
      <c r="U24" s="81" t="s">
        <v>464</v>
      </c>
      <c r="V24" s="81" t="s">
        <v>465</v>
      </c>
      <c r="W24" s="34" t="s">
        <v>466</v>
      </c>
      <c r="X24" s="34" t="s">
        <v>249</v>
      </c>
      <c r="Y24" s="19"/>
      <c r="AA24" s="236">
        <f>IF(OR(J24="Fail",ISBLANK(J24)),INDEX('Issue Code Table'!C:C,MATCH(N:N,'Issue Code Table'!A:A,0)),IF(M24="Critical",6,IF(M24="Significant",5,IF(M24="Moderate",3,2))))</f>
        <v>5</v>
      </c>
    </row>
    <row r="25" spans="1:27" ht="83.15" customHeight="1" x14ac:dyDescent="0.25">
      <c r="A25" s="234" t="s">
        <v>467</v>
      </c>
      <c r="B25" s="38" t="s">
        <v>215</v>
      </c>
      <c r="C25" s="36" t="s">
        <v>216</v>
      </c>
      <c r="D25" s="36" t="s">
        <v>217</v>
      </c>
      <c r="E25" s="36" t="s">
        <v>468</v>
      </c>
      <c r="F25" s="81" t="s">
        <v>469</v>
      </c>
      <c r="G25" s="36" t="s">
        <v>470</v>
      </c>
      <c r="H25" s="36" t="s">
        <v>471</v>
      </c>
      <c r="I25" s="35"/>
      <c r="J25" s="36"/>
      <c r="K25" s="34" t="s">
        <v>472</v>
      </c>
      <c r="L25" s="35"/>
      <c r="M25" s="34" t="s">
        <v>183</v>
      </c>
      <c r="N25" s="33" t="s">
        <v>326</v>
      </c>
      <c r="O25" s="64" t="s">
        <v>327</v>
      </c>
      <c r="P25" s="237"/>
      <c r="Q25" s="34" t="s">
        <v>226</v>
      </c>
      <c r="R25" s="34" t="s">
        <v>473</v>
      </c>
      <c r="S25" s="81" t="s">
        <v>474</v>
      </c>
      <c r="T25" s="82" t="s">
        <v>475</v>
      </c>
      <c r="U25" s="81" t="s">
        <v>476</v>
      </c>
      <c r="V25" s="81" t="s">
        <v>477</v>
      </c>
      <c r="W25" s="34" t="s">
        <v>478</v>
      </c>
      <c r="X25" s="34" t="s">
        <v>249</v>
      </c>
      <c r="Y25" s="19"/>
      <c r="AA25" s="236">
        <f>IF(OR(J25="Fail",ISBLANK(J25)),INDEX('Issue Code Table'!C:C,MATCH(N:N,'Issue Code Table'!A:A,0)),IF(M25="Critical",6,IF(M25="Significant",5,IF(M25="Moderate",3,2))))</f>
        <v>5</v>
      </c>
    </row>
    <row r="26" spans="1:27" ht="83.15" customHeight="1" x14ac:dyDescent="0.25">
      <c r="A26" s="234" t="s">
        <v>479</v>
      </c>
      <c r="B26" s="81" t="s">
        <v>480</v>
      </c>
      <c r="C26" s="100" t="s">
        <v>481</v>
      </c>
      <c r="D26" s="36" t="s">
        <v>217</v>
      </c>
      <c r="E26" s="36" t="s">
        <v>482</v>
      </c>
      <c r="F26" s="81" t="s">
        <v>483</v>
      </c>
      <c r="G26" s="36" t="s">
        <v>484</v>
      </c>
      <c r="H26" s="36" t="s">
        <v>485</v>
      </c>
      <c r="I26" s="35"/>
      <c r="J26" s="36"/>
      <c r="K26" s="36" t="s">
        <v>486</v>
      </c>
      <c r="L26" s="38" t="s">
        <v>487</v>
      </c>
      <c r="M26" s="34" t="s">
        <v>223</v>
      </c>
      <c r="N26" s="33" t="s">
        <v>488</v>
      </c>
      <c r="O26" s="64" t="s">
        <v>489</v>
      </c>
      <c r="P26" s="237"/>
      <c r="Q26" s="34" t="s">
        <v>226</v>
      </c>
      <c r="R26" s="34" t="s">
        <v>490</v>
      </c>
      <c r="S26" s="81" t="s">
        <v>491</v>
      </c>
      <c r="T26" s="82" t="s">
        <v>492</v>
      </c>
      <c r="U26" s="81" t="s">
        <v>493</v>
      </c>
      <c r="V26" s="81" t="s">
        <v>494</v>
      </c>
      <c r="W26" s="34" t="s">
        <v>495</v>
      </c>
      <c r="X26" s="34"/>
      <c r="Y26" s="19"/>
      <c r="AA26" s="236">
        <f>IF(OR(J26="Fail",ISBLANK(J26)),INDEX('Issue Code Table'!C:C,MATCH(N:N,'Issue Code Table'!A:A,0)),IF(M26="Critical",6,IF(M26="Significant",5,IF(M26="Moderate",3,2))))</f>
        <v>4</v>
      </c>
    </row>
    <row r="27" spans="1:27" ht="83.15" customHeight="1" x14ac:dyDescent="0.25">
      <c r="A27" s="234" t="s">
        <v>496</v>
      </c>
      <c r="B27" s="38" t="s">
        <v>291</v>
      </c>
      <c r="C27" s="36" t="s">
        <v>292</v>
      </c>
      <c r="D27" s="36" t="s">
        <v>217</v>
      </c>
      <c r="E27" s="36" t="s">
        <v>497</v>
      </c>
      <c r="F27" s="81" t="s">
        <v>498</v>
      </c>
      <c r="G27" s="36" t="s">
        <v>499</v>
      </c>
      <c r="H27" s="36" t="s">
        <v>500</v>
      </c>
      <c r="I27" s="35"/>
      <c r="J27" s="36"/>
      <c r="K27" s="36" t="s">
        <v>501</v>
      </c>
      <c r="L27" s="35"/>
      <c r="M27" s="34" t="s">
        <v>183</v>
      </c>
      <c r="N27" s="33" t="s">
        <v>502</v>
      </c>
      <c r="O27" s="64" t="s">
        <v>503</v>
      </c>
      <c r="P27" s="237"/>
      <c r="Q27" s="34" t="s">
        <v>226</v>
      </c>
      <c r="R27" s="34" t="s">
        <v>504</v>
      </c>
      <c r="S27" s="81" t="s">
        <v>505</v>
      </c>
      <c r="T27" s="82" t="s">
        <v>506</v>
      </c>
      <c r="U27" s="81" t="s">
        <v>507</v>
      </c>
      <c r="V27" s="81" t="s">
        <v>508</v>
      </c>
      <c r="W27" s="34" t="s">
        <v>509</v>
      </c>
      <c r="X27" s="34" t="s">
        <v>249</v>
      </c>
      <c r="Y27" s="19"/>
      <c r="AA27" s="236">
        <f>IF(OR(J27="Fail",ISBLANK(J27)),INDEX('Issue Code Table'!C:C,MATCH(N:N,'Issue Code Table'!A:A,0)),IF(M27="Critical",6,IF(M27="Significant",5,IF(M27="Moderate",3,2))))</f>
        <v>6</v>
      </c>
    </row>
    <row r="28" spans="1:27" s="61" customFormat="1" ht="83.15" customHeight="1" x14ac:dyDescent="0.25">
      <c r="A28" s="234" t="s">
        <v>510</v>
      </c>
      <c r="B28" s="38" t="s">
        <v>215</v>
      </c>
      <c r="C28" s="36" t="s">
        <v>216</v>
      </c>
      <c r="D28" s="36" t="s">
        <v>217</v>
      </c>
      <c r="E28" s="36" t="s">
        <v>511</v>
      </c>
      <c r="F28" s="81" t="s">
        <v>512</v>
      </c>
      <c r="G28" s="36" t="s">
        <v>513</v>
      </c>
      <c r="H28" s="36" t="s">
        <v>514</v>
      </c>
      <c r="I28" s="67"/>
      <c r="J28" s="36"/>
      <c r="K28" s="68" t="s">
        <v>515</v>
      </c>
      <c r="L28" s="67"/>
      <c r="M28" s="69" t="s">
        <v>183</v>
      </c>
      <c r="N28" s="71" t="s">
        <v>326</v>
      </c>
      <c r="O28" s="71" t="s">
        <v>516</v>
      </c>
      <c r="P28" s="237"/>
      <c r="Q28" s="69" t="s">
        <v>226</v>
      </c>
      <c r="R28" s="69" t="s">
        <v>517</v>
      </c>
      <c r="S28" s="81" t="s">
        <v>518</v>
      </c>
      <c r="T28" s="82" t="s">
        <v>519</v>
      </c>
      <c r="U28" s="81" t="s">
        <v>520</v>
      </c>
      <c r="V28" s="81" t="s">
        <v>521</v>
      </c>
      <c r="W28" s="34" t="s">
        <v>522</v>
      </c>
      <c r="X28" s="34" t="s">
        <v>249</v>
      </c>
      <c r="AA28" s="236">
        <f>IF(OR(J28="Fail",ISBLANK(J28)),INDEX('Issue Code Table'!C:C,MATCH(N:N,'Issue Code Table'!A:A,0)),IF(M28="Critical",6,IF(M28="Significant",5,IF(M28="Moderate",3,2))))</f>
        <v>5</v>
      </c>
    </row>
    <row r="29" spans="1:27" ht="83.15" customHeight="1" x14ac:dyDescent="0.25">
      <c r="A29" s="234" t="s">
        <v>523</v>
      </c>
      <c r="B29" s="38" t="s">
        <v>234</v>
      </c>
      <c r="C29" s="36" t="s">
        <v>235</v>
      </c>
      <c r="D29" s="36" t="s">
        <v>217</v>
      </c>
      <c r="E29" s="36" t="s">
        <v>524</v>
      </c>
      <c r="F29" s="81" t="s">
        <v>525</v>
      </c>
      <c r="G29" s="36" t="s">
        <v>526</v>
      </c>
      <c r="H29" s="36" t="s">
        <v>527</v>
      </c>
      <c r="I29" s="35"/>
      <c r="J29" s="36"/>
      <c r="K29" s="36" t="s">
        <v>528</v>
      </c>
      <c r="L29" s="35"/>
      <c r="M29" s="34" t="s">
        <v>183</v>
      </c>
      <c r="N29" s="37" t="s">
        <v>326</v>
      </c>
      <c r="O29" s="37" t="s">
        <v>516</v>
      </c>
      <c r="P29" s="237"/>
      <c r="Q29" s="34" t="s">
        <v>226</v>
      </c>
      <c r="R29" s="34" t="s">
        <v>529</v>
      </c>
      <c r="S29" s="81" t="s">
        <v>530</v>
      </c>
      <c r="T29" s="82" t="s">
        <v>531</v>
      </c>
      <c r="U29" s="81" t="s">
        <v>532</v>
      </c>
      <c r="V29" s="81" t="s">
        <v>533</v>
      </c>
      <c r="W29" s="34" t="s">
        <v>534</v>
      </c>
      <c r="X29" s="34" t="s">
        <v>249</v>
      </c>
      <c r="Y29" s="19"/>
      <c r="AA29" s="236">
        <f>IF(OR(J29="Fail",ISBLANK(J29)),INDEX('Issue Code Table'!C:C,MATCH(N:N,'Issue Code Table'!A:A,0)),IF(M29="Critical",6,IF(M29="Significant",5,IF(M29="Moderate",3,2))))</f>
        <v>5</v>
      </c>
    </row>
    <row r="30" spans="1:27" ht="83.15" customHeight="1" x14ac:dyDescent="0.25">
      <c r="A30" s="234" t="s">
        <v>535</v>
      </c>
      <c r="B30" s="38" t="s">
        <v>215</v>
      </c>
      <c r="C30" s="36" t="s">
        <v>216</v>
      </c>
      <c r="D30" s="36" t="s">
        <v>217</v>
      </c>
      <c r="E30" s="36" t="s">
        <v>536</v>
      </c>
      <c r="F30" s="81" t="s">
        <v>537</v>
      </c>
      <c r="G30" s="36" t="s">
        <v>538</v>
      </c>
      <c r="H30" s="36" t="s">
        <v>539</v>
      </c>
      <c r="I30" s="35"/>
      <c r="J30" s="36"/>
      <c r="K30" s="36" t="s">
        <v>540</v>
      </c>
      <c r="L30" s="35"/>
      <c r="M30" s="34" t="s">
        <v>183</v>
      </c>
      <c r="N30" s="33" t="s">
        <v>326</v>
      </c>
      <c r="O30" s="64" t="s">
        <v>327</v>
      </c>
      <c r="P30" s="237"/>
      <c r="Q30" s="34" t="s">
        <v>226</v>
      </c>
      <c r="R30" s="34" t="s">
        <v>541</v>
      </c>
      <c r="S30" s="81" t="s">
        <v>542</v>
      </c>
      <c r="T30" s="82" t="s">
        <v>543</v>
      </c>
      <c r="U30" s="81" t="s">
        <v>544</v>
      </c>
      <c r="V30" s="81" t="s">
        <v>545</v>
      </c>
      <c r="W30" s="34" t="s">
        <v>546</v>
      </c>
      <c r="X30" s="34" t="s">
        <v>249</v>
      </c>
      <c r="Y30" s="19"/>
      <c r="AA30" s="236">
        <f>IF(OR(J30="Fail",ISBLANK(J30)),INDEX('Issue Code Table'!C:C,MATCH(N:N,'Issue Code Table'!A:A,0)),IF(M30="Critical",6,IF(M30="Significant",5,IF(M30="Moderate",3,2))))</f>
        <v>5</v>
      </c>
    </row>
    <row r="31" spans="1:27" ht="83.15" customHeight="1" x14ac:dyDescent="0.25">
      <c r="A31" s="234" t="s">
        <v>547</v>
      </c>
      <c r="B31" s="38" t="s">
        <v>176</v>
      </c>
      <c r="C31" s="36" t="s">
        <v>177</v>
      </c>
      <c r="D31" s="36" t="s">
        <v>217</v>
      </c>
      <c r="E31" s="36" t="s">
        <v>548</v>
      </c>
      <c r="F31" s="81" t="s">
        <v>549</v>
      </c>
      <c r="G31" s="36" t="s">
        <v>550</v>
      </c>
      <c r="H31" s="36" t="s">
        <v>551</v>
      </c>
      <c r="I31" s="35"/>
      <c r="J31" s="36"/>
      <c r="K31" s="36" t="s">
        <v>552</v>
      </c>
      <c r="L31" s="35"/>
      <c r="M31" s="238" t="s">
        <v>183</v>
      </c>
      <c r="N31" s="93" t="s">
        <v>210</v>
      </c>
      <c r="O31" s="93" t="s">
        <v>211</v>
      </c>
      <c r="P31" s="237"/>
      <c r="Q31" s="34" t="s">
        <v>226</v>
      </c>
      <c r="R31" s="34" t="s">
        <v>553</v>
      </c>
      <c r="S31" s="81" t="s">
        <v>554</v>
      </c>
      <c r="T31" s="82" t="s">
        <v>555</v>
      </c>
      <c r="U31" s="81" t="s">
        <v>556</v>
      </c>
      <c r="V31" s="81" t="s">
        <v>557</v>
      </c>
      <c r="W31" s="34" t="s">
        <v>558</v>
      </c>
      <c r="X31" s="34" t="s">
        <v>249</v>
      </c>
      <c r="Y31" s="19"/>
      <c r="AA31" s="236">
        <f>IF(OR(J31="Fail",ISBLANK(J31)),INDEX('Issue Code Table'!C:C,MATCH(N:N,'Issue Code Table'!A:A,0)),IF(M31="Critical",6,IF(M31="Significant",5,IF(M31="Moderate",3,2))))</f>
        <v>6</v>
      </c>
    </row>
    <row r="32" spans="1:27" ht="83.15" customHeight="1" x14ac:dyDescent="0.25">
      <c r="A32" s="234" t="s">
        <v>559</v>
      </c>
      <c r="B32" s="38" t="s">
        <v>215</v>
      </c>
      <c r="C32" s="36" t="s">
        <v>216</v>
      </c>
      <c r="D32" s="36" t="s">
        <v>217</v>
      </c>
      <c r="E32" s="36" t="s">
        <v>560</v>
      </c>
      <c r="F32" s="81" t="s">
        <v>561</v>
      </c>
      <c r="G32" s="36" t="s">
        <v>562</v>
      </c>
      <c r="H32" s="36" t="s">
        <v>563</v>
      </c>
      <c r="I32" s="35"/>
      <c r="J32" s="36"/>
      <c r="K32" s="36" t="s">
        <v>564</v>
      </c>
      <c r="L32" s="35"/>
      <c r="M32" s="34" t="s">
        <v>183</v>
      </c>
      <c r="N32" s="37" t="s">
        <v>326</v>
      </c>
      <c r="O32" s="37" t="s">
        <v>516</v>
      </c>
      <c r="P32" s="237"/>
      <c r="Q32" s="34" t="s">
        <v>226</v>
      </c>
      <c r="R32" s="34" t="s">
        <v>565</v>
      </c>
      <c r="S32" s="81" t="s">
        <v>566</v>
      </c>
      <c r="T32" s="82" t="s">
        <v>567</v>
      </c>
      <c r="U32" s="81" t="s">
        <v>568</v>
      </c>
      <c r="V32" s="81" t="s">
        <v>569</v>
      </c>
      <c r="W32" s="34" t="s">
        <v>570</v>
      </c>
      <c r="X32" s="34" t="s">
        <v>249</v>
      </c>
      <c r="Y32" s="19"/>
      <c r="AA32" s="236">
        <f>IF(OR(J32="Fail",ISBLANK(J32)),INDEX('Issue Code Table'!C:C,MATCH(N:N,'Issue Code Table'!A:A,0)),IF(M32="Critical",6,IF(M32="Significant",5,IF(M32="Moderate",3,2))))</f>
        <v>5</v>
      </c>
    </row>
    <row r="33" spans="1:27" s="61" customFormat="1" ht="83.15" customHeight="1" x14ac:dyDescent="0.25">
      <c r="A33" s="234" t="s">
        <v>571</v>
      </c>
      <c r="B33" s="38" t="s">
        <v>215</v>
      </c>
      <c r="C33" s="36" t="s">
        <v>216</v>
      </c>
      <c r="D33" s="36" t="s">
        <v>217</v>
      </c>
      <c r="E33" s="36" t="s">
        <v>572</v>
      </c>
      <c r="F33" s="81" t="s">
        <v>573</v>
      </c>
      <c r="G33" s="36" t="s">
        <v>574</v>
      </c>
      <c r="H33" s="36" t="s">
        <v>575</v>
      </c>
      <c r="I33" s="67"/>
      <c r="J33" s="36"/>
      <c r="K33" s="68" t="s">
        <v>576</v>
      </c>
      <c r="L33" s="67"/>
      <c r="M33" s="69" t="s">
        <v>183</v>
      </c>
      <c r="N33" s="71" t="s">
        <v>326</v>
      </c>
      <c r="O33" s="71" t="s">
        <v>516</v>
      </c>
      <c r="P33" s="237"/>
      <c r="Q33" s="69" t="s">
        <v>226</v>
      </c>
      <c r="R33" s="69" t="s">
        <v>577</v>
      </c>
      <c r="S33" s="81" t="s">
        <v>518</v>
      </c>
      <c r="T33" s="82" t="s">
        <v>578</v>
      </c>
      <c r="U33" s="81" t="s">
        <v>520</v>
      </c>
      <c r="V33" s="81" t="s">
        <v>579</v>
      </c>
      <c r="W33" s="34" t="s">
        <v>580</v>
      </c>
      <c r="X33" s="34" t="s">
        <v>249</v>
      </c>
      <c r="AA33" s="236">
        <f>IF(OR(J33="Fail",ISBLANK(J33)),INDEX('Issue Code Table'!C:C,MATCH(N:N,'Issue Code Table'!A:A,0)),IF(M33="Critical",6,IF(M33="Significant",5,IF(M33="Moderate",3,2))))</f>
        <v>5</v>
      </c>
    </row>
    <row r="34" spans="1:27" ht="83.15" customHeight="1" x14ac:dyDescent="0.25">
      <c r="A34" s="234" t="s">
        <v>581</v>
      </c>
      <c r="B34" s="38" t="s">
        <v>291</v>
      </c>
      <c r="C34" s="36" t="s">
        <v>292</v>
      </c>
      <c r="D34" s="36" t="s">
        <v>217</v>
      </c>
      <c r="E34" s="36" t="s">
        <v>582</v>
      </c>
      <c r="F34" s="81" t="s">
        <v>583</v>
      </c>
      <c r="G34" s="36" t="s">
        <v>584</v>
      </c>
      <c r="H34" s="36" t="s">
        <v>585</v>
      </c>
      <c r="I34" s="35"/>
      <c r="J34" s="36"/>
      <c r="K34" s="34" t="s">
        <v>586</v>
      </c>
      <c r="L34" s="35"/>
      <c r="M34" s="34" t="s">
        <v>183</v>
      </c>
      <c r="N34" s="37" t="s">
        <v>502</v>
      </c>
      <c r="O34" s="65" t="s">
        <v>587</v>
      </c>
      <c r="P34" s="237"/>
      <c r="Q34" s="34" t="s">
        <v>226</v>
      </c>
      <c r="R34" s="34" t="s">
        <v>588</v>
      </c>
      <c r="S34" s="81" t="s">
        <v>589</v>
      </c>
      <c r="T34" s="82" t="s">
        <v>590</v>
      </c>
      <c r="U34" s="81" t="s">
        <v>591</v>
      </c>
      <c r="V34" s="81" t="s">
        <v>592</v>
      </c>
      <c r="W34" s="34" t="s">
        <v>593</v>
      </c>
      <c r="X34" s="34" t="s">
        <v>249</v>
      </c>
      <c r="Y34" s="19"/>
      <c r="AA34" s="236">
        <f>IF(OR(J34="Fail",ISBLANK(J34)),INDEX('Issue Code Table'!C:C,MATCH(N:N,'Issue Code Table'!A:A,0)),IF(M34="Critical",6,IF(M34="Significant",5,IF(M34="Moderate",3,2))))</f>
        <v>6</v>
      </c>
    </row>
    <row r="35" spans="1:27" ht="108.75" customHeight="1" x14ac:dyDescent="0.25">
      <c r="A35" s="234" t="s">
        <v>594</v>
      </c>
      <c r="B35" s="38" t="s">
        <v>234</v>
      </c>
      <c r="C35" s="36" t="s">
        <v>235</v>
      </c>
      <c r="D35" s="36" t="s">
        <v>217</v>
      </c>
      <c r="E35" s="36" t="s">
        <v>595</v>
      </c>
      <c r="F35" s="81" t="s">
        <v>596</v>
      </c>
      <c r="G35" s="36" t="s">
        <v>597</v>
      </c>
      <c r="H35" s="36" t="s">
        <v>598</v>
      </c>
      <c r="I35" s="35"/>
      <c r="J35" s="36"/>
      <c r="K35" s="36" t="s">
        <v>599</v>
      </c>
      <c r="L35" s="35"/>
      <c r="M35" s="34" t="s">
        <v>183</v>
      </c>
      <c r="N35" s="65" t="s">
        <v>326</v>
      </c>
      <c r="O35" s="65" t="s">
        <v>516</v>
      </c>
      <c r="P35" s="237"/>
      <c r="Q35" s="34" t="s">
        <v>226</v>
      </c>
      <c r="R35" s="34" t="s">
        <v>600</v>
      </c>
      <c r="S35" s="81" t="s">
        <v>601</v>
      </c>
      <c r="T35" s="82" t="s">
        <v>602</v>
      </c>
      <c r="U35" s="81" t="s">
        <v>603</v>
      </c>
      <c r="V35" s="81" t="s">
        <v>604</v>
      </c>
      <c r="W35" s="34" t="s">
        <v>605</v>
      </c>
      <c r="X35" s="34" t="s">
        <v>249</v>
      </c>
      <c r="Y35" s="19"/>
      <c r="AA35" s="236">
        <f>IF(OR(J35="Fail",ISBLANK(J35)),INDEX('Issue Code Table'!C:C,MATCH(N:N,'Issue Code Table'!A:A,0)),IF(M35="Critical",6,IF(M35="Significant",5,IF(M35="Moderate",3,2))))</f>
        <v>5</v>
      </c>
    </row>
    <row r="36" spans="1:27" ht="83.15" customHeight="1" x14ac:dyDescent="0.25">
      <c r="A36" s="234" t="s">
        <v>606</v>
      </c>
      <c r="B36" s="38" t="s">
        <v>215</v>
      </c>
      <c r="C36" s="36" t="s">
        <v>216</v>
      </c>
      <c r="D36" s="36" t="s">
        <v>217</v>
      </c>
      <c r="E36" s="36" t="s">
        <v>607</v>
      </c>
      <c r="F36" s="81" t="s">
        <v>608</v>
      </c>
      <c r="G36" s="36" t="s">
        <v>609</v>
      </c>
      <c r="H36" s="36" t="s">
        <v>610</v>
      </c>
      <c r="I36" s="35"/>
      <c r="J36" s="36"/>
      <c r="K36" s="34" t="s">
        <v>611</v>
      </c>
      <c r="L36" s="35"/>
      <c r="M36" s="34" t="s">
        <v>183</v>
      </c>
      <c r="N36" s="37" t="s">
        <v>256</v>
      </c>
      <c r="O36" s="64" t="s">
        <v>612</v>
      </c>
      <c r="P36" s="237"/>
      <c r="Q36" s="34" t="s">
        <v>226</v>
      </c>
      <c r="R36" s="34" t="s">
        <v>613</v>
      </c>
      <c r="S36" s="81" t="s">
        <v>614</v>
      </c>
      <c r="T36" s="82" t="s">
        <v>615</v>
      </c>
      <c r="U36" s="81" t="s">
        <v>616</v>
      </c>
      <c r="V36" s="81" t="s">
        <v>617</v>
      </c>
      <c r="W36" s="34" t="s">
        <v>618</v>
      </c>
      <c r="X36" s="34" t="s">
        <v>249</v>
      </c>
      <c r="Y36" s="19"/>
      <c r="AA36" s="236">
        <f>IF(OR(J36="Fail",ISBLANK(J36)),INDEX('Issue Code Table'!C:C,MATCH(N:N,'Issue Code Table'!A:A,0)),IF(M36="Critical",6,IF(M36="Significant",5,IF(M36="Moderate",3,2))))</f>
        <v>5</v>
      </c>
    </row>
    <row r="37" spans="1:27" ht="83.15" customHeight="1" x14ac:dyDescent="0.25">
      <c r="A37" s="234" t="s">
        <v>619</v>
      </c>
      <c r="B37" s="38" t="s">
        <v>215</v>
      </c>
      <c r="C37" s="36" t="s">
        <v>216</v>
      </c>
      <c r="D37" s="36" t="s">
        <v>217</v>
      </c>
      <c r="E37" s="36" t="s">
        <v>620</v>
      </c>
      <c r="F37" s="81" t="s">
        <v>621</v>
      </c>
      <c r="G37" s="36" t="s">
        <v>622</v>
      </c>
      <c r="H37" s="36" t="s">
        <v>623</v>
      </c>
      <c r="I37" s="35"/>
      <c r="J37" s="36"/>
      <c r="K37" s="34" t="s">
        <v>624</v>
      </c>
      <c r="L37" s="35"/>
      <c r="M37" s="34" t="s">
        <v>183</v>
      </c>
      <c r="N37" s="65" t="s">
        <v>326</v>
      </c>
      <c r="O37" s="65" t="s">
        <v>516</v>
      </c>
      <c r="P37" s="237"/>
      <c r="Q37" s="34" t="s">
        <v>226</v>
      </c>
      <c r="R37" s="34" t="s">
        <v>625</v>
      </c>
      <c r="S37" s="81" t="s">
        <v>626</v>
      </c>
      <c r="T37" s="82" t="s">
        <v>627</v>
      </c>
      <c r="U37" s="81" t="s">
        <v>628</v>
      </c>
      <c r="V37" s="81" t="s">
        <v>629</v>
      </c>
      <c r="W37" s="34" t="s">
        <v>630</v>
      </c>
      <c r="X37" s="34" t="s">
        <v>249</v>
      </c>
      <c r="Y37" s="19"/>
      <c r="AA37" s="236">
        <f>IF(OR(J37="Fail",ISBLANK(J37)),INDEX('Issue Code Table'!C:C,MATCH(N:N,'Issue Code Table'!A:A,0)),IF(M37="Critical",6,IF(M37="Significant",5,IF(M37="Moderate",3,2))))</f>
        <v>5</v>
      </c>
    </row>
    <row r="38" spans="1:27" ht="83.15" customHeight="1" x14ac:dyDescent="0.25">
      <c r="A38" s="234" t="s">
        <v>631</v>
      </c>
      <c r="B38" s="38" t="s">
        <v>215</v>
      </c>
      <c r="C38" s="36" t="s">
        <v>216</v>
      </c>
      <c r="D38" s="36" t="s">
        <v>217</v>
      </c>
      <c r="E38" s="36" t="s">
        <v>632</v>
      </c>
      <c r="F38" s="81" t="s">
        <v>633</v>
      </c>
      <c r="G38" s="36" t="s">
        <v>634</v>
      </c>
      <c r="H38" s="36" t="s">
        <v>635</v>
      </c>
      <c r="I38" s="35"/>
      <c r="J38" s="36"/>
      <c r="K38" s="34" t="s">
        <v>636</v>
      </c>
      <c r="L38" s="35"/>
      <c r="M38" s="34" t="s">
        <v>183</v>
      </c>
      <c r="N38" s="65" t="s">
        <v>637</v>
      </c>
      <c r="O38" s="65" t="s">
        <v>638</v>
      </c>
      <c r="P38" s="237"/>
      <c r="Q38" s="34" t="s">
        <v>226</v>
      </c>
      <c r="R38" s="34" t="s">
        <v>639</v>
      </c>
      <c r="S38" s="81" t="s">
        <v>640</v>
      </c>
      <c r="T38" s="82" t="s">
        <v>641</v>
      </c>
      <c r="U38" s="81" t="s">
        <v>642</v>
      </c>
      <c r="V38" s="81" t="s">
        <v>643</v>
      </c>
      <c r="W38" s="34" t="s">
        <v>644</v>
      </c>
      <c r="X38" s="34" t="s">
        <v>249</v>
      </c>
      <c r="Y38" s="19"/>
      <c r="AA38" s="236">
        <f>IF(OR(J38="Fail",ISBLANK(J38)),INDEX('Issue Code Table'!C:C,MATCH(N:N,'Issue Code Table'!A:A,0)),IF(M38="Critical",6,IF(M38="Significant",5,IF(M38="Moderate",3,2))))</f>
        <v>5</v>
      </c>
    </row>
    <row r="39" spans="1:27" ht="83.15" customHeight="1" x14ac:dyDescent="0.25">
      <c r="A39" s="234" t="s">
        <v>645</v>
      </c>
      <c r="B39" s="38" t="s">
        <v>215</v>
      </c>
      <c r="C39" s="36" t="s">
        <v>216</v>
      </c>
      <c r="D39" s="36" t="s">
        <v>217</v>
      </c>
      <c r="E39" s="36" t="s">
        <v>646</v>
      </c>
      <c r="F39" s="81" t="s">
        <v>647</v>
      </c>
      <c r="G39" s="36" t="s">
        <v>648</v>
      </c>
      <c r="H39" s="36" t="s">
        <v>649</v>
      </c>
      <c r="I39" s="35"/>
      <c r="J39" s="36"/>
      <c r="K39" s="36" t="s">
        <v>650</v>
      </c>
      <c r="L39" s="35"/>
      <c r="M39" s="34" t="s">
        <v>223</v>
      </c>
      <c r="N39" s="37" t="s">
        <v>651</v>
      </c>
      <c r="O39" s="64" t="s">
        <v>652</v>
      </c>
      <c r="P39" s="237"/>
      <c r="Q39" s="34" t="s">
        <v>226</v>
      </c>
      <c r="R39" s="34" t="s">
        <v>653</v>
      </c>
      <c r="S39" s="81" t="s">
        <v>654</v>
      </c>
      <c r="T39" s="82" t="s">
        <v>655</v>
      </c>
      <c r="U39" s="81" t="s">
        <v>656</v>
      </c>
      <c r="V39" s="81" t="s">
        <v>657</v>
      </c>
      <c r="W39" s="34" t="s">
        <v>658</v>
      </c>
      <c r="X39" s="34"/>
      <c r="Y39" s="19"/>
      <c r="AA39" s="236">
        <f>IF(OR(J39="Fail",ISBLANK(J39)),INDEX('Issue Code Table'!C:C,MATCH(N:N,'Issue Code Table'!A:A,0)),IF(M39="Critical",6,IF(M39="Significant",5,IF(M39="Moderate",3,2))))</f>
        <v>5</v>
      </c>
    </row>
    <row r="40" spans="1:27" ht="83.15" customHeight="1" x14ac:dyDescent="0.25">
      <c r="A40" s="234" t="s">
        <v>659</v>
      </c>
      <c r="B40" s="38" t="s">
        <v>291</v>
      </c>
      <c r="C40" s="36" t="s">
        <v>292</v>
      </c>
      <c r="D40" s="36" t="s">
        <v>217</v>
      </c>
      <c r="E40" s="36" t="s">
        <v>660</v>
      </c>
      <c r="F40" s="81" t="s">
        <v>661</v>
      </c>
      <c r="G40" s="36" t="s">
        <v>662</v>
      </c>
      <c r="H40" s="36" t="s">
        <v>663</v>
      </c>
      <c r="I40" s="35"/>
      <c r="J40" s="36"/>
      <c r="K40" s="34" t="s">
        <v>664</v>
      </c>
      <c r="L40" s="35"/>
      <c r="M40" s="34" t="s">
        <v>183</v>
      </c>
      <c r="N40" s="93" t="s">
        <v>210</v>
      </c>
      <c r="O40" s="93" t="s">
        <v>211</v>
      </c>
      <c r="P40" s="237"/>
      <c r="Q40" s="34" t="s">
        <v>226</v>
      </c>
      <c r="R40" s="34" t="s">
        <v>665</v>
      </c>
      <c r="S40" s="81" t="s">
        <v>666</v>
      </c>
      <c r="T40" s="82" t="s">
        <v>667</v>
      </c>
      <c r="U40" s="81" t="s">
        <v>301</v>
      </c>
      <c r="V40" s="81" t="s">
        <v>668</v>
      </c>
      <c r="W40" s="34" t="s">
        <v>669</v>
      </c>
      <c r="X40" s="34" t="s">
        <v>249</v>
      </c>
      <c r="Y40" s="19"/>
      <c r="AA40" s="236">
        <f>IF(OR(J40="Fail",ISBLANK(J40)),INDEX('Issue Code Table'!C:C,MATCH(N:N,'Issue Code Table'!A:A,0)),IF(M40="Critical",6,IF(M40="Significant",5,IF(M40="Moderate",3,2))))</f>
        <v>6</v>
      </c>
    </row>
    <row r="41" spans="1:27" ht="83.15" customHeight="1" x14ac:dyDescent="0.25">
      <c r="A41" s="234" t="s">
        <v>670</v>
      </c>
      <c r="B41" s="38" t="s">
        <v>215</v>
      </c>
      <c r="C41" s="36" t="s">
        <v>216</v>
      </c>
      <c r="D41" s="36" t="s">
        <v>217</v>
      </c>
      <c r="E41" s="36" t="s">
        <v>671</v>
      </c>
      <c r="F41" s="81" t="s">
        <v>672</v>
      </c>
      <c r="G41" s="36" t="s">
        <v>673</v>
      </c>
      <c r="H41" s="36" t="s">
        <v>674</v>
      </c>
      <c r="I41" s="35"/>
      <c r="J41" s="36"/>
      <c r="K41" s="36" t="s">
        <v>675</v>
      </c>
      <c r="L41" s="35"/>
      <c r="M41" s="34" t="s">
        <v>183</v>
      </c>
      <c r="N41" s="65" t="s">
        <v>326</v>
      </c>
      <c r="O41" s="65" t="s">
        <v>516</v>
      </c>
      <c r="P41" s="237"/>
      <c r="Q41" s="34" t="s">
        <v>226</v>
      </c>
      <c r="R41" s="34" t="s">
        <v>676</v>
      </c>
      <c r="S41" s="81" t="s">
        <v>677</v>
      </c>
      <c r="T41" s="82" t="s">
        <v>678</v>
      </c>
      <c r="U41" s="81" t="s">
        <v>603</v>
      </c>
      <c r="V41" s="81" t="s">
        <v>679</v>
      </c>
      <c r="W41" s="34" t="s">
        <v>680</v>
      </c>
      <c r="X41" s="34" t="s">
        <v>249</v>
      </c>
      <c r="Y41" s="19"/>
      <c r="AA41" s="236">
        <f>IF(OR(J41="Fail",ISBLANK(J41)),INDEX('Issue Code Table'!C:C,MATCH(N:N,'Issue Code Table'!A:A,0)),IF(M41="Critical",6,IF(M41="Significant",5,IF(M41="Moderate",3,2))))</f>
        <v>5</v>
      </c>
    </row>
    <row r="42" spans="1:27" ht="83.15" customHeight="1" x14ac:dyDescent="0.25">
      <c r="A42" s="234" t="s">
        <v>681</v>
      </c>
      <c r="B42" s="38" t="s">
        <v>215</v>
      </c>
      <c r="C42" s="36" t="s">
        <v>216</v>
      </c>
      <c r="D42" s="36" t="s">
        <v>217</v>
      </c>
      <c r="E42" s="36" t="s">
        <v>682</v>
      </c>
      <c r="F42" s="81" t="s">
        <v>683</v>
      </c>
      <c r="G42" s="36" t="s">
        <v>684</v>
      </c>
      <c r="H42" s="36" t="s">
        <v>685</v>
      </c>
      <c r="I42" s="35"/>
      <c r="J42" s="36"/>
      <c r="K42" s="39" t="s">
        <v>686</v>
      </c>
      <c r="L42" s="35"/>
      <c r="M42" s="34" t="s">
        <v>183</v>
      </c>
      <c r="N42" s="65" t="s">
        <v>326</v>
      </c>
      <c r="O42" s="65" t="s">
        <v>516</v>
      </c>
      <c r="P42" s="237"/>
      <c r="Q42" s="34" t="s">
        <v>226</v>
      </c>
      <c r="R42" s="34" t="s">
        <v>687</v>
      </c>
      <c r="S42" s="81" t="s">
        <v>688</v>
      </c>
      <c r="T42" s="82" t="s">
        <v>689</v>
      </c>
      <c r="U42" s="81" t="s">
        <v>690</v>
      </c>
      <c r="V42" s="81" t="s">
        <v>691</v>
      </c>
      <c r="W42" s="34" t="s">
        <v>692</v>
      </c>
      <c r="X42" s="34" t="s">
        <v>249</v>
      </c>
      <c r="Y42" s="19"/>
      <c r="AA42" s="236">
        <f>IF(OR(J42="Fail",ISBLANK(J42)),INDEX('Issue Code Table'!C:C,MATCH(N:N,'Issue Code Table'!A:A,0)),IF(M42="Critical",6,IF(M42="Significant",5,IF(M42="Moderate",3,2))))</f>
        <v>5</v>
      </c>
    </row>
    <row r="43" spans="1:27" ht="83.15" customHeight="1" x14ac:dyDescent="0.25">
      <c r="A43" s="234" t="s">
        <v>693</v>
      </c>
      <c r="B43" s="38" t="s">
        <v>215</v>
      </c>
      <c r="C43" s="36" t="s">
        <v>216</v>
      </c>
      <c r="D43" s="36" t="s">
        <v>217</v>
      </c>
      <c r="E43" s="36" t="s">
        <v>694</v>
      </c>
      <c r="F43" s="81" t="s">
        <v>695</v>
      </c>
      <c r="G43" s="36" t="s">
        <v>696</v>
      </c>
      <c r="H43" s="36" t="s">
        <v>697</v>
      </c>
      <c r="I43" s="35"/>
      <c r="J43" s="36"/>
      <c r="K43" s="34" t="s">
        <v>698</v>
      </c>
      <c r="L43" s="35"/>
      <c r="M43" s="34" t="s">
        <v>183</v>
      </c>
      <c r="N43" s="93" t="s">
        <v>210</v>
      </c>
      <c r="O43" s="93" t="s">
        <v>211</v>
      </c>
      <c r="P43" s="237"/>
      <c r="Q43" s="34" t="s">
        <v>226</v>
      </c>
      <c r="R43" s="34" t="s">
        <v>699</v>
      </c>
      <c r="S43" s="81" t="s">
        <v>666</v>
      </c>
      <c r="T43" s="82" t="s">
        <v>700</v>
      </c>
      <c r="U43" s="81" t="s">
        <v>301</v>
      </c>
      <c r="V43" s="81" t="s">
        <v>701</v>
      </c>
      <c r="W43" s="34" t="s">
        <v>702</v>
      </c>
      <c r="X43" s="34" t="s">
        <v>249</v>
      </c>
      <c r="Y43" s="19"/>
      <c r="AA43" s="236">
        <f>IF(OR(J43="Fail",ISBLANK(J43)),INDEX('Issue Code Table'!C:C,MATCH(N:N,'Issue Code Table'!A:A,0)),IF(M43="Critical",6,IF(M43="Significant",5,IF(M43="Moderate",3,2))))</f>
        <v>6</v>
      </c>
    </row>
    <row r="44" spans="1:27" ht="83.15" customHeight="1" x14ac:dyDescent="0.25">
      <c r="A44" s="234" t="s">
        <v>703</v>
      </c>
      <c r="B44" s="38" t="s">
        <v>452</v>
      </c>
      <c r="C44" s="36" t="s">
        <v>453</v>
      </c>
      <c r="D44" s="36" t="s">
        <v>217</v>
      </c>
      <c r="E44" s="36" t="s">
        <v>704</v>
      </c>
      <c r="F44" s="81" t="s">
        <v>705</v>
      </c>
      <c r="G44" s="36" t="s">
        <v>706</v>
      </c>
      <c r="H44" s="36" t="s">
        <v>707</v>
      </c>
      <c r="I44" s="35"/>
      <c r="J44" s="36"/>
      <c r="K44" s="36" t="s">
        <v>708</v>
      </c>
      <c r="L44" s="35"/>
      <c r="M44" s="34" t="s">
        <v>183</v>
      </c>
      <c r="N44" s="93" t="s">
        <v>210</v>
      </c>
      <c r="O44" s="93" t="s">
        <v>211</v>
      </c>
      <c r="P44" s="237"/>
      <c r="Q44" s="34" t="s">
        <v>226</v>
      </c>
      <c r="R44" s="34" t="s">
        <v>709</v>
      </c>
      <c r="S44" s="81" t="s">
        <v>710</v>
      </c>
      <c r="T44" s="82" t="s">
        <v>711</v>
      </c>
      <c r="U44" s="81" t="s">
        <v>712</v>
      </c>
      <c r="V44" s="81" t="s">
        <v>713</v>
      </c>
      <c r="W44" s="34" t="s">
        <v>714</v>
      </c>
      <c r="X44" s="34" t="s">
        <v>249</v>
      </c>
      <c r="Y44" s="19"/>
      <c r="AA44" s="236">
        <f>IF(OR(J44="Fail",ISBLANK(J44)),INDEX('Issue Code Table'!C:C,MATCH(N:N,'Issue Code Table'!A:A,0)),IF(M44="Critical",6,IF(M44="Significant",5,IF(M44="Moderate",3,2))))</f>
        <v>6</v>
      </c>
    </row>
    <row r="45" spans="1:27" ht="83.15" customHeight="1" x14ac:dyDescent="0.25">
      <c r="A45" s="234" t="s">
        <v>715</v>
      </c>
      <c r="B45" s="38" t="s">
        <v>215</v>
      </c>
      <c r="C45" s="36" t="s">
        <v>216</v>
      </c>
      <c r="D45" s="36" t="s">
        <v>217</v>
      </c>
      <c r="E45" s="36" t="s">
        <v>716</v>
      </c>
      <c r="F45" s="81" t="s">
        <v>717</v>
      </c>
      <c r="G45" s="36" t="s">
        <v>718</v>
      </c>
      <c r="H45" s="36" t="s">
        <v>719</v>
      </c>
      <c r="I45" s="35"/>
      <c r="J45" s="36"/>
      <c r="K45" s="36" t="s">
        <v>720</v>
      </c>
      <c r="L45" s="35"/>
      <c r="M45" s="66" t="s">
        <v>223</v>
      </c>
      <c r="N45" s="65" t="s">
        <v>224</v>
      </c>
      <c r="O45" s="65" t="s">
        <v>721</v>
      </c>
      <c r="P45" s="237"/>
      <c r="Q45" s="34" t="s">
        <v>226</v>
      </c>
      <c r="R45" s="34" t="s">
        <v>722</v>
      </c>
      <c r="S45" s="81" t="s">
        <v>723</v>
      </c>
      <c r="T45" s="82" t="s">
        <v>724</v>
      </c>
      <c r="U45" s="81" t="s">
        <v>725</v>
      </c>
      <c r="V45" s="81" t="s">
        <v>726</v>
      </c>
      <c r="W45" s="34" t="s">
        <v>727</v>
      </c>
      <c r="X45" s="34"/>
      <c r="Y45" s="19"/>
      <c r="AA45" s="236">
        <f>IF(OR(J45="Fail",ISBLANK(J45)),INDEX('Issue Code Table'!C:C,MATCH(N:N,'Issue Code Table'!A:A,0)),IF(M45="Critical",6,IF(M45="Significant",5,IF(M45="Moderate",3,2))))</f>
        <v>4</v>
      </c>
    </row>
    <row r="46" spans="1:27" ht="83.15" customHeight="1" x14ac:dyDescent="0.25">
      <c r="A46" s="234" t="s">
        <v>728</v>
      </c>
      <c r="B46" s="38" t="s">
        <v>176</v>
      </c>
      <c r="C46" s="36" t="s">
        <v>177</v>
      </c>
      <c r="D46" s="36" t="s">
        <v>217</v>
      </c>
      <c r="E46" s="36" t="s">
        <v>729</v>
      </c>
      <c r="F46" s="81" t="s">
        <v>730</v>
      </c>
      <c r="G46" s="36" t="s">
        <v>731</v>
      </c>
      <c r="H46" s="36" t="s">
        <v>732</v>
      </c>
      <c r="I46" s="35"/>
      <c r="J46" s="36"/>
      <c r="K46" s="36" t="s">
        <v>733</v>
      </c>
      <c r="L46" s="35"/>
      <c r="M46" s="66" t="s">
        <v>183</v>
      </c>
      <c r="N46" s="93" t="s">
        <v>210</v>
      </c>
      <c r="O46" s="93" t="s">
        <v>211</v>
      </c>
      <c r="P46" s="237"/>
      <c r="Q46" s="34" t="s">
        <v>226</v>
      </c>
      <c r="R46" s="34" t="s">
        <v>734</v>
      </c>
      <c r="S46" s="81" t="s">
        <v>735</v>
      </c>
      <c r="T46" s="82" t="s">
        <v>736</v>
      </c>
      <c r="U46" s="81" t="s">
        <v>737</v>
      </c>
      <c r="V46" s="81" t="s">
        <v>738</v>
      </c>
      <c r="W46" s="34" t="s">
        <v>739</v>
      </c>
      <c r="X46" s="34" t="s">
        <v>249</v>
      </c>
      <c r="Y46" s="19"/>
      <c r="AA46" s="236">
        <f>IF(OR(J46="Fail",ISBLANK(J46)),INDEX('Issue Code Table'!C:C,MATCH(N:N,'Issue Code Table'!A:A,0)),IF(M46="Critical",6,IF(M46="Significant",5,IF(M46="Moderate",3,2))))</f>
        <v>6</v>
      </c>
    </row>
    <row r="47" spans="1:27" ht="83.15" customHeight="1" x14ac:dyDescent="0.25">
      <c r="A47" s="234" t="s">
        <v>740</v>
      </c>
      <c r="B47" s="38" t="s">
        <v>176</v>
      </c>
      <c r="C47" s="36" t="s">
        <v>177</v>
      </c>
      <c r="D47" s="36" t="s">
        <v>217</v>
      </c>
      <c r="E47" s="36" t="s">
        <v>741</v>
      </c>
      <c r="F47" s="81" t="s">
        <v>742</v>
      </c>
      <c r="G47" s="36" t="s">
        <v>743</v>
      </c>
      <c r="H47" s="36" t="s">
        <v>744</v>
      </c>
      <c r="I47" s="35"/>
      <c r="J47" s="36"/>
      <c r="K47" s="36" t="s">
        <v>745</v>
      </c>
      <c r="L47" s="35"/>
      <c r="M47" s="66" t="s">
        <v>183</v>
      </c>
      <c r="N47" s="37" t="s">
        <v>746</v>
      </c>
      <c r="O47" s="65" t="s">
        <v>747</v>
      </c>
      <c r="P47" s="237"/>
      <c r="Q47" s="34" t="s">
        <v>226</v>
      </c>
      <c r="R47" s="34" t="s">
        <v>748</v>
      </c>
      <c r="S47" s="81" t="s">
        <v>749</v>
      </c>
      <c r="T47" s="82" t="s">
        <v>750</v>
      </c>
      <c r="U47" s="81" t="s">
        <v>261</v>
      </c>
      <c r="V47" s="81" t="s">
        <v>751</v>
      </c>
      <c r="W47" s="34" t="s">
        <v>752</v>
      </c>
      <c r="X47" s="34" t="s">
        <v>249</v>
      </c>
      <c r="Y47" s="19"/>
      <c r="AA47" s="236">
        <f>IF(OR(J47="Fail",ISBLANK(J47)),INDEX('Issue Code Table'!C:C,MATCH(N:N,'Issue Code Table'!A:A,0)),IF(M47="Critical",6,IF(M47="Significant",5,IF(M47="Moderate",3,2))))</f>
        <v>7</v>
      </c>
    </row>
    <row r="48" spans="1:27" ht="83.15" customHeight="1" x14ac:dyDescent="0.25">
      <c r="A48" s="234" t="s">
        <v>753</v>
      </c>
      <c r="B48" s="38" t="s">
        <v>215</v>
      </c>
      <c r="C48" s="36" t="s">
        <v>216</v>
      </c>
      <c r="D48" s="36" t="s">
        <v>217</v>
      </c>
      <c r="E48" s="36" t="s">
        <v>754</v>
      </c>
      <c r="F48" s="81" t="s">
        <v>755</v>
      </c>
      <c r="G48" s="36" t="s">
        <v>238</v>
      </c>
      <c r="H48" s="36" t="s">
        <v>756</v>
      </c>
      <c r="I48" s="35"/>
      <c r="J48" s="36"/>
      <c r="K48" s="36" t="s">
        <v>757</v>
      </c>
      <c r="L48" s="35"/>
      <c r="M48" s="65" t="s">
        <v>183</v>
      </c>
      <c r="N48" s="65" t="s">
        <v>326</v>
      </c>
      <c r="O48" s="65" t="s">
        <v>516</v>
      </c>
      <c r="P48" s="237"/>
      <c r="Q48" s="34" t="s">
        <v>226</v>
      </c>
      <c r="R48" s="34" t="s">
        <v>758</v>
      </c>
      <c r="S48" s="81" t="s">
        <v>759</v>
      </c>
      <c r="T48" s="82" t="s">
        <v>760</v>
      </c>
      <c r="U48" s="81" t="s">
        <v>761</v>
      </c>
      <c r="V48" s="81" t="s">
        <v>762</v>
      </c>
      <c r="W48" s="34" t="s">
        <v>763</v>
      </c>
      <c r="X48" s="34" t="s">
        <v>249</v>
      </c>
      <c r="Y48" s="19"/>
      <c r="AA48" s="236">
        <f>IF(OR(J48="Fail",ISBLANK(J48)),INDEX('Issue Code Table'!C:C,MATCH(N:N,'Issue Code Table'!A:A,0)),IF(M48="Critical",6,IF(M48="Significant",5,IF(M48="Moderate",3,2))))</f>
        <v>5</v>
      </c>
    </row>
    <row r="49" spans="1:27" ht="83.15" customHeight="1" x14ac:dyDescent="0.25">
      <c r="A49" s="234" t="s">
        <v>764</v>
      </c>
      <c r="B49" s="38" t="s">
        <v>291</v>
      </c>
      <c r="C49" s="36" t="s">
        <v>292</v>
      </c>
      <c r="D49" s="36" t="s">
        <v>217</v>
      </c>
      <c r="E49" s="36" t="s">
        <v>765</v>
      </c>
      <c r="F49" s="81" t="s">
        <v>766</v>
      </c>
      <c r="G49" s="36" t="s">
        <v>767</v>
      </c>
      <c r="H49" s="36" t="s">
        <v>768</v>
      </c>
      <c r="I49" s="35"/>
      <c r="J49" s="36"/>
      <c r="K49" s="34" t="s">
        <v>769</v>
      </c>
      <c r="L49" s="35"/>
      <c r="M49" s="66" t="s">
        <v>183</v>
      </c>
      <c r="N49" s="37" t="s">
        <v>502</v>
      </c>
      <c r="O49" s="65" t="s">
        <v>587</v>
      </c>
      <c r="P49" s="237"/>
      <c r="Q49" s="34" t="s">
        <v>226</v>
      </c>
      <c r="R49" s="34" t="s">
        <v>770</v>
      </c>
      <c r="S49" s="81" t="s">
        <v>771</v>
      </c>
      <c r="T49" s="82" t="s">
        <v>772</v>
      </c>
      <c r="U49" s="81" t="s">
        <v>773</v>
      </c>
      <c r="V49" s="81" t="s">
        <v>774</v>
      </c>
      <c r="W49" s="34" t="s">
        <v>775</v>
      </c>
      <c r="X49" s="34" t="s">
        <v>249</v>
      </c>
      <c r="Y49" s="19"/>
      <c r="AA49" s="236">
        <f>IF(OR(J49="Fail",ISBLANK(J49)),INDEX('Issue Code Table'!C:C,MATCH(N:N,'Issue Code Table'!A:A,0)),IF(M49="Critical",6,IF(M49="Significant",5,IF(M49="Moderate",3,2))))</f>
        <v>6</v>
      </c>
    </row>
    <row r="50" spans="1:27" ht="83.15" customHeight="1" x14ac:dyDescent="0.25">
      <c r="A50" s="234" t="s">
        <v>776</v>
      </c>
      <c r="B50" s="38" t="s">
        <v>215</v>
      </c>
      <c r="C50" s="36" t="s">
        <v>216</v>
      </c>
      <c r="D50" s="36" t="s">
        <v>217</v>
      </c>
      <c r="E50" s="36" t="s">
        <v>777</v>
      </c>
      <c r="F50" s="81" t="s">
        <v>778</v>
      </c>
      <c r="G50" s="36" t="s">
        <v>779</v>
      </c>
      <c r="H50" s="36" t="s">
        <v>780</v>
      </c>
      <c r="I50" s="35"/>
      <c r="J50" s="36"/>
      <c r="K50" s="34" t="s">
        <v>781</v>
      </c>
      <c r="L50" s="35"/>
      <c r="M50" s="65" t="s">
        <v>183</v>
      </c>
      <c r="N50" s="65" t="s">
        <v>326</v>
      </c>
      <c r="O50" s="65" t="s">
        <v>516</v>
      </c>
      <c r="P50" s="237"/>
      <c r="Q50" s="34" t="s">
        <v>226</v>
      </c>
      <c r="R50" s="34" t="s">
        <v>782</v>
      </c>
      <c r="S50" s="81" t="s">
        <v>783</v>
      </c>
      <c r="T50" s="82" t="s">
        <v>784</v>
      </c>
      <c r="U50" s="81" t="s">
        <v>261</v>
      </c>
      <c r="V50" s="81" t="s">
        <v>785</v>
      </c>
      <c r="W50" s="34" t="s">
        <v>786</v>
      </c>
      <c r="X50" s="34" t="s">
        <v>249</v>
      </c>
      <c r="Y50" s="19"/>
      <c r="AA50" s="236">
        <f>IF(OR(J50="Fail",ISBLANK(J50)),INDEX('Issue Code Table'!C:C,MATCH(N:N,'Issue Code Table'!A:A,0)),IF(M50="Critical",6,IF(M50="Significant",5,IF(M50="Moderate",3,2))))</f>
        <v>5</v>
      </c>
    </row>
    <row r="51" spans="1:27" ht="83.15" customHeight="1" x14ac:dyDescent="0.25">
      <c r="A51" s="234" t="s">
        <v>787</v>
      </c>
      <c r="B51" s="38" t="s">
        <v>215</v>
      </c>
      <c r="C51" s="36" t="s">
        <v>216</v>
      </c>
      <c r="D51" s="36" t="s">
        <v>217</v>
      </c>
      <c r="E51" s="36" t="s">
        <v>788</v>
      </c>
      <c r="F51" s="81" t="s">
        <v>789</v>
      </c>
      <c r="G51" s="36" t="s">
        <v>790</v>
      </c>
      <c r="H51" s="36" t="s">
        <v>791</v>
      </c>
      <c r="I51" s="35"/>
      <c r="J51" s="36"/>
      <c r="K51" s="34" t="s">
        <v>792</v>
      </c>
      <c r="L51" s="35"/>
      <c r="M51" s="66" t="s">
        <v>183</v>
      </c>
      <c r="N51" s="65" t="s">
        <v>326</v>
      </c>
      <c r="O51" s="65" t="s">
        <v>516</v>
      </c>
      <c r="P51" s="237"/>
      <c r="Q51" s="34" t="s">
        <v>226</v>
      </c>
      <c r="R51" s="34" t="s">
        <v>793</v>
      </c>
      <c r="S51" s="81" t="s">
        <v>794</v>
      </c>
      <c r="T51" s="82" t="s">
        <v>795</v>
      </c>
      <c r="U51" s="81" t="s">
        <v>796</v>
      </c>
      <c r="V51" s="81" t="s">
        <v>797</v>
      </c>
      <c r="W51" s="34" t="s">
        <v>798</v>
      </c>
      <c r="X51" s="34" t="s">
        <v>249</v>
      </c>
      <c r="Y51" s="19"/>
      <c r="AA51" s="236">
        <f>IF(OR(J51="Fail",ISBLANK(J51)),INDEX('Issue Code Table'!C:C,MATCH(N:N,'Issue Code Table'!A:A,0)),IF(M51="Critical",6,IF(M51="Significant",5,IF(M51="Moderate",3,2))))</f>
        <v>5</v>
      </c>
    </row>
    <row r="52" spans="1:27" ht="83.15" customHeight="1" x14ac:dyDescent="0.25">
      <c r="A52" s="234" t="s">
        <v>799</v>
      </c>
      <c r="B52" s="38" t="s">
        <v>215</v>
      </c>
      <c r="C52" s="36" t="s">
        <v>216</v>
      </c>
      <c r="D52" s="36" t="s">
        <v>217</v>
      </c>
      <c r="E52" s="36" t="s">
        <v>800</v>
      </c>
      <c r="F52" s="81" t="s">
        <v>801</v>
      </c>
      <c r="G52" s="36" t="s">
        <v>802</v>
      </c>
      <c r="H52" s="36" t="s">
        <v>803</v>
      </c>
      <c r="I52" s="35"/>
      <c r="J52" s="36"/>
      <c r="K52" s="36" t="s">
        <v>804</v>
      </c>
      <c r="L52" s="35"/>
      <c r="M52" s="66" t="s">
        <v>805</v>
      </c>
      <c r="N52" s="37" t="s">
        <v>806</v>
      </c>
      <c r="O52" s="65" t="s">
        <v>807</v>
      </c>
      <c r="P52" s="237"/>
      <c r="Q52" s="34" t="s">
        <v>226</v>
      </c>
      <c r="R52" s="34" t="s">
        <v>808</v>
      </c>
      <c r="S52" s="81" t="s">
        <v>809</v>
      </c>
      <c r="T52" s="82" t="s">
        <v>810</v>
      </c>
      <c r="U52" s="81" t="s">
        <v>811</v>
      </c>
      <c r="V52" s="81" t="s">
        <v>812</v>
      </c>
      <c r="W52" s="34" t="s">
        <v>813</v>
      </c>
      <c r="X52" s="34"/>
      <c r="Y52" s="19"/>
      <c r="AA52" s="236">
        <f>IF(OR(J52="Fail",ISBLANK(J52)),INDEX('Issue Code Table'!C:C,MATCH(N:N,'Issue Code Table'!A:A,0)),IF(M52="Critical",6,IF(M52="Significant",5,IF(M52="Moderate",3,2))))</f>
        <v>1</v>
      </c>
    </row>
    <row r="53" spans="1:27" ht="83.15" customHeight="1" x14ac:dyDescent="0.25">
      <c r="A53" s="234" t="s">
        <v>814</v>
      </c>
      <c r="B53" s="38" t="s">
        <v>215</v>
      </c>
      <c r="C53" s="36" t="s">
        <v>216</v>
      </c>
      <c r="D53" s="36" t="s">
        <v>217</v>
      </c>
      <c r="E53" s="36" t="s">
        <v>815</v>
      </c>
      <c r="F53" s="81" t="s">
        <v>816</v>
      </c>
      <c r="G53" s="36" t="s">
        <v>817</v>
      </c>
      <c r="H53" s="36" t="s">
        <v>818</v>
      </c>
      <c r="I53" s="35"/>
      <c r="J53" s="36"/>
      <c r="K53" s="34" t="s">
        <v>819</v>
      </c>
      <c r="L53" s="35"/>
      <c r="M53" s="66" t="s">
        <v>183</v>
      </c>
      <c r="N53" s="65" t="s">
        <v>326</v>
      </c>
      <c r="O53" s="65" t="s">
        <v>516</v>
      </c>
      <c r="P53" s="237"/>
      <c r="Q53" s="34" t="s">
        <v>226</v>
      </c>
      <c r="R53" s="34" t="s">
        <v>820</v>
      </c>
      <c r="S53" s="81" t="s">
        <v>821</v>
      </c>
      <c r="T53" s="82" t="s">
        <v>822</v>
      </c>
      <c r="U53" s="81" t="s">
        <v>261</v>
      </c>
      <c r="V53" s="81" t="s">
        <v>823</v>
      </c>
      <c r="W53" s="34" t="s">
        <v>824</v>
      </c>
      <c r="X53" s="34" t="s">
        <v>249</v>
      </c>
      <c r="Y53" s="19"/>
      <c r="AA53" s="236">
        <f>IF(OR(J53="Fail",ISBLANK(J53)),INDEX('Issue Code Table'!C:C,MATCH(N:N,'Issue Code Table'!A:A,0)),IF(M53="Critical",6,IF(M53="Significant",5,IF(M53="Moderate",3,2))))</f>
        <v>5</v>
      </c>
    </row>
    <row r="54" spans="1:27" ht="83.15" customHeight="1" x14ac:dyDescent="0.25">
      <c r="A54" s="234" t="s">
        <v>825</v>
      </c>
      <c r="B54" s="38" t="s">
        <v>215</v>
      </c>
      <c r="C54" s="36" t="s">
        <v>216</v>
      </c>
      <c r="D54" s="36" t="s">
        <v>217</v>
      </c>
      <c r="E54" s="36" t="s">
        <v>826</v>
      </c>
      <c r="F54" s="81" t="s">
        <v>827</v>
      </c>
      <c r="G54" s="36" t="s">
        <v>828</v>
      </c>
      <c r="H54" s="36" t="s">
        <v>829</v>
      </c>
      <c r="I54" s="35"/>
      <c r="J54" s="36"/>
      <c r="K54" s="34" t="s">
        <v>830</v>
      </c>
      <c r="L54" s="35"/>
      <c r="M54" s="65" t="s">
        <v>183</v>
      </c>
      <c r="N54" s="65" t="s">
        <v>256</v>
      </c>
      <c r="O54" s="65" t="s">
        <v>612</v>
      </c>
      <c r="P54" s="237"/>
      <c r="Q54" s="34" t="s">
        <v>226</v>
      </c>
      <c r="R54" s="34" t="s">
        <v>831</v>
      </c>
      <c r="S54" s="81" t="s">
        <v>832</v>
      </c>
      <c r="T54" s="82" t="s">
        <v>833</v>
      </c>
      <c r="U54" s="81" t="s">
        <v>834</v>
      </c>
      <c r="V54" s="81" t="s">
        <v>835</v>
      </c>
      <c r="W54" s="34" t="s">
        <v>836</v>
      </c>
      <c r="X54" s="34" t="s">
        <v>249</v>
      </c>
      <c r="Y54" s="19"/>
      <c r="AA54" s="236">
        <f>IF(OR(J54="Fail",ISBLANK(J54)),INDEX('Issue Code Table'!C:C,MATCH(N:N,'Issue Code Table'!A:A,0)),IF(M54="Critical",6,IF(M54="Significant",5,IF(M54="Moderate",3,2))))</f>
        <v>5</v>
      </c>
    </row>
    <row r="55" spans="1:27" ht="83.15" customHeight="1" x14ac:dyDescent="0.25">
      <c r="A55" s="234" t="s">
        <v>837</v>
      </c>
      <c r="B55" s="38" t="s">
        <v>234</v>
      </c>
      <c r="C55" s="36" t="s">
        <v>235</v>
      </c>
      <c r="D55" s="36" t="s">
        <v>217</v>
      </c>
      <c r="E55" s="36" t="s">
        <v>838</v>
      </c>
      <c r="F55" s="81" t="s">
        <v>839</v>
      </c>
      <c r="G55" s="36" t="s">
        <v>840</v>
      </c>
      <c r="H55" s="36" t="s">
        <v>841</v>
      </c>
      <c r="I55" s="35"/>
      <c r="J55" s="36"/>
      <c r="K55" s="34" t="s">
        <v>842</v>
      </c>
      <c r="L55" s="35"/>
      <c r="M55" s="66" t="s">
        <v>223</v>
      </c>
      <c r="N55" s="65" t="s">
        <v>326</v>
      </c>
      <c r="O55" s="65" t="s">
        <v>516</v>
      </c>
      <c r="P55" s="237"/>
      <c r="Q55" s="34" t="s">
        <v>226</v>
      </c>
      <c r="R55" s="34" t="s">
        <v>843</v>
      </c>
      <c r="S55" s="81" t="s">
        <v>844</v>
      </c>
      <c r="T55" s="82" t="s">
        <v>845</v>
      </c>
      <c r="U55" s="81" t="s">
        <v>846</v>
      </c>
      <c r="V55" s="81" t="s">
        <v>847</v>
      </c>
      <c r="W55" s="34" t="s">
        <v>848</v>
      </c>
      <c r="X55" s="34"/>
      <c r="Y55" s="19"/>
      <c r="AA55" s="236">
        <f>IF(OR(J55="Fail",ISBLANK(J55)),INDEX('Issue Code Table'!C:C,MATCH(N:N,'Issue Code Table'!A:A,0)),IF(M55="Critical",6,IF(M55="Significant",5,IF(M55="Moderate",3,2))))</f>
        <v>5</v>
      </c>
    </row>
    <row r="56" spans="1:27" ht="83.15" customHeight="1" x14ac:dyDescent="0.25">
      <c r="A56" s="234" t="s">
        <v>849</v>
      </c>
      <c r="B56" s="38" t="s">
        <v>176</v>
      </c>
      <c r="C56" s="36" t="s">
        <v>177</v>
      </c>
      <c r="D56" s="36" t="s">
        <v>217</v>
      </c>
      <c r="E56" s="36" t="s">
        <v>850</v>
      </c>
      <c r="F56" s="81" t="s">
        <v>851</v>
      </c>
      <c r="G56" s="36" t="s">
        <v>852</v>
      </c>
      <c r="H56" s="36" t="s">
        <v>853</v>
      </c>
      <c r="I56" s="35"/>
      <c r="J56" s="36"/>
      <c r="K56" s="36" t="s">
        <v>854</v>
      </c>
      <c r="L56" s="35"/>
      <c r="M56" s="65" t="s">
        <v>805</v>
      </c>
      <c r="N56" s="65" t="s">
        <v>855</v>
      </c>
      <c r="O56" s="65" t="s">
        <v>856</v>
      </c>
      <c r="P56" s="237"/>
      <c r="Q56" s="34" t="s">
        <v>226</v>
      </c>
      <c r="R56" s="34" t="s">
        <v>857</v>
      </c>
      <c r="S56" s="81" t="s">
        <v>858</v>
      </c>
      <c r="T56" s="82" t="s">
        <v>859</v>
      </c>
      <c r="U56" s="81" t="s">
        <v>860</v>
      </c>
      <c r="V56" s="81" t="s">
        <v>861</v>
      </c>
      <c r="W56" s="34" t="s">
        <v>862</v>
      </c>
      <c r="X56" s="34"/>
      <c r="Y56" s="19"/>
      <c r="AA56" s="236">
        <f>IF(OR(J56="Fail",ISBLANK(J56)),INDEX('Issue Code Table'!C:C,MATCH(N:N,'Issue Code Table'!A:A,0)),IF(M56="Critical",6,IF(M56="Significant",5,IF(M56="Moderate",3,2))))</f>
        <v>4</v>
      </c>
    </row>
    <row r="57" spans="1:27" ht="83.15" customHeight="1" x14ac:dyDescent="0.25">
      <c r="A57" s="234" t="s">
        <v>863</v>
      </c>
      <c r="B57" s="38" t="s">
        <v>864</v>
      </c>
      <c r="C57" s="36" t="s">
        <v>865</v>
      </c>
      <c r="D57" s="36" t="s">
        <v>217</v>
      </c>
      <c r="E57" s="36" t="s">
        <v>866</v>
      </c>
      <c r="F57" s="81" t="s">
        <v>867</v>
      </c>
      <c r="G57" s="36" t="s">
        <v>868</v>
      </c>
      <c r="H57" s="36" t="s">
        <v>869</v>
      </c>
      <c r="I57" s="35"/>
      <c r="J57" s="36"/>
      <c r="K57" s="36" t="s">
        <v>870</v>
      </c>
      <c r="L57" s="35"/>
      <c r="M57" s="66" t="s">
        <v>223</v>
      </c>
      <c r="N57" s="37" t="s">
        <v>224</v>
      </c>
      <c r="O57" s="64" t="s">
        <v>721</v>
      </c>
      <c r="P57" s="237"/>
      <c r="Q57" s="34" t="s">
        <v>226</v>
      </c>
      <c r="R57" s="34" t="s">
        <v>871</v>
      </c>
      <c r="S57" s="81" t="s">
        <v>872</v>
      </c>
      <c r="T57" s="82" t="s">
        <v>873</v>
      </c>
      <c r="U57" s="81" t="s">
        <v>874</v>
      </c>
      <c r="V57" s="81" t="s">
        <v>875</v>
      </c>
      <c r="W57" s="34" t="s">
        <v>876</v>
      </c>
      <c r="X57" s="34"/>
      <c r="Y57" s="19"/>
      <c r="AA57" s="236">
        <f>IF(OR(J57="Fail",ISBLANK(J57)),INDEX('Issue Code Table'!C:C,MATCH(N:N,'Issue Code Table'!A:A,0)),IF(M57="Critical",6,IF(M57="Significant",5,IF(M57="Moderate",3,2))))</f>
        <v>4</v>
      </c>
    </row>
    <row r="58" spans="1:27" ht="83.15" customHeight="1" x14ac:dyDescent="0.25">
      <c r="A58" s="234" t="s">
        <v>877</v>
      </c>
      <c r="B58" s="38" t="s">
        <v>234</v>
      </c>
      <c r="C58" s="36" t="s">
        <v>235</v>
      </c>
      <c r="D58" s="36" t="s">
        <v>217</v>
      </c>
      <c r="E58" s="36" t="s">
        <v>878</v>
      </c>
      <c r="F58" s="81" t="s">
        <v>879</v>
      </c>
      <c r="G58" s="36" t="s">
        <v>880</v>
      </c>
      <c r="H58" s="36" t="s">
        <v>881</v>
      </c>
      <c r="I58" s="35"/>
      <c r="J58" s="36"/>
      <c r="K58" s="34" t="s">
        <v>882</v>
      </c>
      <c r="L58" s="35"/>
      <c r="M58" s="66" t="s">
        <v>183</v>
      </c>
      <c r="N58" s="93" t="s">
        <v>210</v>
      </c>
      <c r="O58" s="93" t="s">
        <v>211</v>
      </c>
      <c r="P58" s="237"/>
      <c r="Q58" s="34" t="s">
        <v>226</v>
      </c>
      <c r="R58" s="34" t="s">
        <v>883</v>
      </c>
      <c r="S58" s="81" t="s">
        <v>884</v>
      </c>
      <c r="T58" s="82" t="s">
        <v>885</v>
      </c>
      <c r="U58" s="81" t="s">
        <v>301</v>
      </c>
      <c r="V58" s="81" t="s">
        <v>886</v>
      </c>
      <c r="W58" s="34" t="s">
        <v>887</v>
      </c>
      <c r="X58" s="34" t="s">
        <v>249</v>
      </c>
      <c r="Y58" s="19"/>
      <c r="AA58" s="236">
        <f>IF(OR(J58="Fail",ISBLANK(J58)),INDEX('Issue Code Table'!C:C,MATCH(N:N,'Issue Code Table'!A:A,0)),IF(M58="Critical",6,IF(M58="Significant",5,IF(M58="Moderate",3,2))))</f>
        <v>6</v>
      </c>
    </row>
    <row r="59" spans="1:27" s="32" customFormat="1" ht="83.15" customHeight="1" x14ac:dyDescent="0.25">
      <c r="A59" s="234" t="s">
        <v>888</v>
      </c>
      <c r="B59" s="38" t="s">
        <v>889</v>
      </c>
      <c r="C59" s="36" t="s">
        <v>890</v>
      </c>
      <c r="D59" s="36" t="s">
        <v>163</v>
      </c>
      <c r="E59" s="36" t="s">
        <v>891</v>
      </c>
      <c r="F59" s="81" t="s">
        <v>892</v>
      </c>
      <c r="G59" s="36" t="s">
        <v>893</v>
      </c>
      <c r="H59" s="36" t="s">
        <v>894</v>
      </c>
      <c r="I59" s="35"/>
      <c r="J59" s="36"/>
      <c r="K59" s="39" t="s">
        <v>895</v>
      </c>
      <c r="L59" s="34" t="s">
        <v>896</v>
      </c>
      <c r="M59" s="34" t="s">
        <v>805</v>
      </c>
      <c r="N59" s="64" t="s">
        <v>897</v>
      </c>
      <c r="O59" s="64" t="s">
        <v>898</v>
      </c>
      <c r="P59" s="237"/>
      <c r="Q59" s="34" t="s">
        <v>226</v>
      </c>
      <c r="R59" s="34" t="s">
        <v>899</v>
      </c>
      <c r="S59" s="81" t="s">
        <v>900</v>
      </c>
      <c r="T59" s="82" t="s">
        <v>901</v>
      </c>
      <c r="U59" s="81" t="s">
        <v>902</v>
      </c>
      <c r="V59" s="81" t="s">
        <v>903</v>
      </c>
      <c r="W59" s="34" t="s">
        <v>904</v>
      </c>
      <c r="X59" s="34"/>
      <c r="Y59" s="239"/>
      <c r="Z59" s="239"/>
      <c r="AA59" s="236" t="e">
        <f>IF(OR(J59="Fail",ISBLANK(J59)),INDEX('Issue Code Table'!C:C,MATCH(N:N,'Issue Code Table'!A:A,0)),IF(M59="Critical",6,IF(M59="Significant",5,IF(M59="Moderate",3,2))))</f>
        <v>#N/A</v>
      </c>
    </row>
    <row r="60" spans="1:27" ht="83.15" customHeight="1" x14ac:dyDescent="0.25">
      <c r="A60" s="234" t="s">
        <v>905</v>
      </c>
      <c r="B60" s="38" t="s">
        <v>215</v>
      </c>
      <c r="C60" s="36" t="s">
        <v>216</v>
      </c>
      <c r="D60" s="36" t="s">
        <v>217</v>
      </c>
      <c r="E60" s="36" t="s">
        <v>906</v>
      </c>
      <c r="F60" s="81" t="s">
        <v>907</v>
      </c>
      <c r="G60" s="36" t="s">
        <v>908</v>
      </c>
      <c r="H60" s="36" t="s">
        <v>909</v>
      </c>
      <c r="I60" s="35"/>
      <c r="J60" s="36"/>
      <c r="K60" s="34" t="s">
        <v>910</v>
      </c>
      <c r="L60" s="35"/>
      <c r="M60" s="34" t="s">
        <v>183</v>
      </c>
      <c r="N60" s="33" t="s">
        <v>256</v>
      </c>
      <c r="O60" s="64" t="s">
        <v>257</v>
      </c>
      <c r="P60" s="237"/>
      <c r="Q60" s="34" t="s">
        <v>226</v>
      </c>
      <c r="R60" s="34" t="s">
        <v>911</v>
      </c>
      <c r="S60" s="81" t="s">
        <v>912</v>
      </c>
      <c r="T60" s="82" t="s">
        <v>913</v>
      </c>
      <c r="U60" s="81" t="s">
        <v>914</v>
      </c>
      <c r="V60" s="81" t="s">
        <v>915</v>
      </c>
      <c r="W60" s="34" t="s">
        <v>916</v>
      </c>
      <c r="X60" s="34" t="s">
        <v>249</v>
      </c>
      <c r="Y60" s="19"/>
      <c r="AA60" s="236">
        <f>IF(OR(J60="Fail",ISBLANK(J60)),INDEX('Issue Code Table'!C:C,MATCH(N:N,'Issue Code Table'!A:A,0)),IF(M60="Critical",6,IF(M60="Significant",5,IF(M60="Moderate",3,2))))</f>
        <v>5</v>
      </c>
    </row>
    <row r="61" spans="1:27" ht="83.15" customHeight="1" x14ac:dyDescent="0.25">
      <c r="A61" s="234" t="s">
        <v>917</v>
      </c>
      <c r="B61" s="38" t="s">
        <v>215</v>
      </c>
      <c r="C61" s="36" t="s">
        <v>216</v>
      </c>
      <c r="D61" s="36" t="s">
        <v>217</v>
      </c>
      <c r="E61" s="36" t="s">
        <v>918</v>
      </c>
      <c r="F61" s="81" t="s">
        <v>919</v>
      </c>
      <c r="G61" s="36" t="s">
        <v>920</v>
      </c>
      <c r="H61" s="36" t="s">
        <v>921</v>
      </c>
      <c r="I61" s="35"/>
      <c r="J61" s="36"/>
      <c r="K61" s="34" t="s">
        <v>922</v>
      </c>
      <c r="L61" s="35"/>
      <c r="M61" s="34" t="s">
        <v>223</v>
      </c>
      <c r="N61" s="33" t="s">
        <v>224</v>
      </c>
      <c r="O61" s="64" t="s">
        <v>225</v>
      </c>
      <c r="P61" s="237"/>
      <c r="Q61" s="34" t="s">
        <v>226</v>
      </c>
      <c r="R61" s="34" t="s">
        <v>923</v>
      </c>
      <c r="S61" s="81" t="s">
        <v>924</v>
      </c>
      <c r="T61" s="82" t="s">
        <v>925</v>
      </c>
      <c r="U61" s="81" t="s">
        <v>926</v>
      </c>
      <c r="V61" s="81" t="s">
        <v>927</v>
      </c>
      <c r="W61" s="34" t="s">
        <v>928</v>
      </c>
      <c r="X61" s="34"/>
      <c r="Y61" s="19"/>
      <c r="AA61" s="236">
        <f>IF(OR(J61="Fail",ISBLANK(J61)),INDEX('Issue Code Table'!C:C,MATCH(N:N,'Issue Code Table'!A:A,0)),IF(M61="Critical",6,IF(M61="Significant",5,IF(M61="Moderate",3,2))))</f>
        <v>4</v>
      </c>
    </row>
    <row r="62" spans="1:27" ht="83.15" customHeight="1" x14ac:dyDescent="0.25">
      <c r="A62" s="234" t="s">
        <v>929</v>
      </c>
      <c r="B62" s="38" t="s">
        <v>189</v>
      </c>
      <c r="C62" s="36" t="s">
        <v>930</v>
      </c>
      <c r="D62" s="36" t="s">
        <v>217</v>
      </c>
      <c r="E62" s="36" t="s">
        <v>931</v>
      </c>
      <c r="F62" s="81" t="s">
        <v>932</v>
      </c>
      <c r="G62" s="36" t="s">
        <v>933</v>
      </c>
      <c r="H62" s="36" t="s">
        <v>934</v>
      </c>
      <c r="I62" s="35"/>
      <c r="J62" s="36"/>
      <c r="K62" s="36" t="s">
        <v>935</v>
      </c>
      <c r="L62" s="35"/>
      <c r="M62" s="34" t="s">
        <v>183</v>
      </c>
      <c r="N62" s="33" t="s">
        <v>502</v>
      </c>
      <c r="O62" s="64" t="s">
        <v>503</v>
      </c>
      <c r="P62" s="237"/>
      <c r="Q62" s="34" t="s">
        <v>226</v>
      </c>
      <c r="R62" s="34" t="s">
        <v>936</v>
      </c>
      <c r="S62" s="81" t="s">
        <v>937</v>
      </c>
      <c r="T62" s="82" t="s">
        <v>938</v>
      </c>
      <c r="U62" s="81" t="s">
        <v>939</v>
      </c>
      <c r="V62" s="81" t="s">
        <v>940</v>
      </c>
      <c r="W62" s="34" t="s">
        <v>941</v>
      </c>
      <c r="X62" s="34" t="s">
        <v>249</v>
      </c>
      <c r="Y62" s="19"/>
      <c r="AA62" s="236">
        <f>IF(OR(J62="Fail",ISBLANK(J62)),INDEX('Issue Code Table'!C:C,MATCH(N:N,'Issue Code Table'!A:A,0)),IF(M62="Critical",6,IF(M62="Significant",5,IF(M62="Moderate",3,2))))</f>
        <v>6</v>
      </c>
    </row>
    <row r="63" spans="1:27" ht="83.15" customHeight="1" x14ac:dyDescent="0.25">
      <c r="A63" s="234" t="s">
        <v>942</v>
      </c>
      <c r="B63" s="38" t="s">
        <v>291</v>
      </c>
      <c r="C63" s="36" t="s">
        <v>292</v>
      </c>
      <c r="D63" s="36" t="s">
        <v>217</v>
      </c>
      <c r="E63" s="36" t="s">
        <v>943</v>
      </c>
      <c r="F63" s="81" t="s">
        <v>944</v>
      </c>
      <c r="G63" s="36" t="s">
        <v>945</v>
      </c>
      <c r="H63" s="36" t="s">
        <v>946</v>
      </c>
      <c r="I63" s="35"/>
      <c r="J63" s="36"/>
      <c r="K63" s="34" t="s">
        <v>947</v>
      </c>
      <c r="L63" s="35"/>
      <c r="M63" s="34" t="s">
        <v>183</v>
      </c>
      <c r="N63" s="33" t="s">
        <v>502</v>
      </c>
      <c r="O63" s="64" t="s">
        <v>503</v>
      </c>
      <c r="P63" s="237"/>
      <c r="Q63" s="34" t="s">
        <v>226</v>
      </c>
      <c r="R63" s="34" t="s">
        <v>948</v>
      </c>
      <c r="S63" s="81" t="s">
        <v>589</v>
      </c>
      <c r="T63" s="82" t="s">
        <v>949</v>
      </c>
      <c r="U63" s="81" t="s">
        <v>950</v>
      </c>
      <c r="V63" s="81" t="s">
        <v>951</v>
      </c>
      <c r="W63" s="34" t="s">
        <v>952</v>
      </c>
      <c r="X63" s="34" t="s">
        <v>249</v>
      </c>
      <c r="Y63" s="19"/>
      <c r="AA63" s="236">
        <f>IF(OR(J63="Fail",ISBLANK(J63)),INDEX('Issue Code Table'!C:C,MATCH(N:N,'Issue Code Table'!A:A,0)),IF(M63="Critical",6,IF(M63="Significant",5,IF(M63="Moderate",3,2))))</f>
        <v>6</v>
      </c>
    </row>
    <row r="64" spans="1:27" ht="83.15" customHeight="1" x14ac:dyDescent="0.25">
      <c r="A64" s="234" t="s">
        <v>953</v>
      </c>
      <c r="B64" s="38" t="s">
        <v>864</v>
      </c>
      <c r="C64" s="36" t="s">
        <v>865</v>
      </c>
      <c r="D64" s="36" t="s">
        <v>217</v>
      </c>
      <c r="E64" s="36" t="s">
        <v>954</v>
      </c>
      <c r="F64" s="81" t="s">
        <v>955</v>
      </c>
      <c r="G64" s="36" t="s">
        <v>956</v>
      </c>
      <c r="H64" s="36" t="s">
        <v>957</v>
      </c>
      <c r="I64" s="35"/>
      <c r="J64" s="36"/>
      <c r="K64" s="34" t="s">
        <v>958</v>
      </c>
      <c r="L64" s="35"/>
      <c r="M64" s="34" t="s">
        <v>223</v>
      </c>
      <c r="N64" s="33" t="s">
        <v>224</v>
      </c>
      <c r="O64" s="64" t="s">
        <v>225</v>
      </c>
      <c r="P64" s="237"/>
      <c r="Q64" s="34" t="s">
        <v>226</v>
      </c>
      <c r="R64" s="34" t="s">
        <v>959</v>
      </c>
      <c r="S64" s="81" t="s">
        <v>960</v>
      </c>
      <c r="T64" s="82" t="s">
        <v>961</v>
      </c>
      <c r="U64" s="81" t="s">
        <v>962</v>
      </c>
      <c r="V64" s="81" t="s">
        <v>963</v>
      </c>
      <c r="W64" s="34" t="s">
        <v>964</v>
      </c>
      <c r="X64" s="34"/>
      <c r="Y64" s="19"/>
      <c r="AA64" s="236">
        <f>IF(OR(J64="Fail",ISBLANK(J64)),INDEX('Issue Code Table'!C:C,MATCH(N:N,'Issue Code Table'!A:A,0)),IF(M64="Critical",6,IF(M64="Significant",5,IF(M64="Moderate",3,2))))</f>
        <v>4</v>
      </c>
    </row>
    <row r="65" spans="1:27" ht="83.15" customHeight="1" x14ac:dyDescent="0.25">
      <c r="A65" s="234" t="s">
        <v>965</v>
      </c>
      <c r="B65" s="38" t="s">
        <v>234</v>
      </c>
      <c r="C65" s="36" t="s">
        <v>235</v>
      </c>
      <c r="D65" s="36" t="s">
        <v>217</v>
      </c>
      <c r="E65" s="36" t="s">
        <v>966</v>
      </c>
      <c r="F65" s="81" t="s">
        <v>967</v>
      </c>
      <c r="G65" s="36" t="s">
        <v>968</v>
      </c>
      <c r="H65" s="36" t="s">
        <v>969</v>
      </c>
      <c r="I65" s="35"/>
      <c r="J65" s="36"/>
      <c r="K65" s="34" t="s">
        <v>970</v>
      </c>
      <c r="L65" s="35"/>
      <c r="M65" s="34" t="s">
        <v>183</v>
      </c>
      <c r="N65" s="93" t="s">
        <v>210</v>
      </c>
      <c r="O65" s="93" t="s">
        <v>211</v>
      </c>
      <c r="P65" s="237"/>
      <c r="Q65" s="34" t="s">
        <v>226</v>
      </c>
      <c r="R65" s="34" t="s">
        <v>971</v>
      </c>
      <c r="S65" s="81" t="s">
        <v>972</v>
      </c>
      <c r="T65" s="82" t="s">
        <v>973</v>
      </c>
      <c r="U65" s="81" t="s">
        <v>974</v>
      </c>
      <c r="V65" s="81" t="s">
        <v>975</v>
      </c>
      <c r="W65" s="34" t="s">
        <v>976</v>
      </c>
      <c r="X65" s="34" t="s">
        <v>249</v>
      </c>
      <c r="Y65" s="19"/>
      <c r="AA65" s="236">
        <f>IF(OR(J65="Fail",ISBLANK(J65)),INDEX('Issue Code Table'!C:C,MATCH(N:N,'Issue Code Table'!A:A,0)),IF(M65="Critical",6,IF(M65="Significant",5,IF(M65="Moderate",3,2))))</f>
        <v>6</v>
      </c>
    </row>
    <row r="66" spans="1:27" ht="83.15" customHeight="1" x14ac:dyDescent="0.25">
      <c r="A66" s="234" t="s">
        <v>977</v>
      </c>
      <c r="B66" s="38" t="s">
        <v>234</v>
      </c>
      <c r="C66" s="36" t="s">
        <v>235</v>
      </c>
      <c r="D66" s="36" t="s">
        <v>217</v>
      </c>
      <c r="E66" s="36" t="s">
        <v>978</v>
      </c>
      <c r="F66" s="81" t="s">
        <v>979</v>
      </c>
      <c r="G66" s="36" t="s">
        <v>980</v>
      </c>
      <c r="H66" s="36" t="s">
        <v>981</v>
      </c>
      <c r="I66" s="35"/>
      <c r="J66" s="36"/>
      <c r="K66" s="34" t="s">
        <v>982</v>
      </c>
      <c r="L66" s="35"/>
      <c r="M66" s="34" t="s">
        <v>183</v>
      </c>
      <c r="N66" s="33" t="s">
        <v>256</v>
      </c>
      <c r="O66" s="64" t="s">
        <v>257</v>
      </c>
      <c r="P66" s="237"/>
      <c r="Q66" s="34" t="s">
        <v>226</v>
      </c>
      <c r="R66" s="34" t="s">
        <v>983</v>
      </c>
      <c r="S66" s="81" t="s">
        <v>984</v>
      </c>
      <c r="T66" s="82" t="s">
        <v>985</v>
      </c>
      <c r="U66" s="81" t="s">
        <v>261</v>
      </c>
      <c r="V66" s="81" t="s">
        <v>986</v>
      </c>
      <c r="W66" s="34" t="s">
        <v>987</v>
      </c>
      <c r="X66" s="34" t="s">
        <v>249</v>
      </c>
      <c r="Y66" s="19"/>
      <c r="AA66" s="236">
        <f>IF(OR(J66="Fail",ISBLANK(J66)),INDEX('Issue Code Table'!C:C,MATCH(N:N,'Issue Code Table'!A:A,0)),IF(M66="Critical",6,IF(M66="Significant",5,IF(M66="Moderate",3,2))))</f>
        <v>5</v>
      </c>
    </row>
    <row r="67" spans="1:27" ht="83.15" customHeight="1" x14ac:dyDescent="0.25">
      <c r="A67" s="234" t="s">
        <v>988</v>
      </c>
      <c r="B67" s="38" t="s">
        <v>176</v>
      </c>
      <c r="C67" s="36" t="s">
        <v>177</v>
      </c>
      <c r="D67" s="36" t="s">
        <v>217</v>
      </c>
      <c r="E67" s="36" t="s">
        <v>989</v>
      </c>
      <c r="F67" s="81" t="s">
        <v>990</v>
      </c>
      <c r="G67" s="36" t="s">
        <v>991</v>
      </c>
      <c r="H67" s="36" t="s">
        <v>992</v>
      </c>
      <c r="I67" s="35"/>
      <c r="J67" s="36"/>
      <c r="K67" s="36" t="s">
        <v>993</v>
      </c>
      <c r="L67" s="34" t="s">
        <v>994</v>
      </c>
      <c r="M67" s="34" t="s">
        <v>183</v>
      </c>
      <c r="N67" s="93" t="s">
        <v>210</v>
      </c>
      <c r="O67" s="93" t="s">
        <v>211</v>
      </c>
      <c r="P67" s="237"/>
      <c r="Q67" s="34" t="s">
        <v>226</v>
      </c>
      <c r="R67" s="36" t="s">
        <v>995</v>
      </c>
      <c r="S67" s="81" t="s">
        <v>996</v>
      </c>
      <c r="T67" s="82" t="s">
        <v>997</v>
      </c>
      <c r="U67" s="81" t="s">
        <v>998</v>
      </c>
      <c r="V67" s="81" t="s">
        <v>999</v>
      </c>
      <c r="W67" s="34" t="s">
        <v>1000</v>
      </c>
      <c r="X67" s="34" t="s">
        <v>249</v>
      </c>
      <c r="Y67" s="19"/>
      <c r="AA67" s="236">
        <f>IF(OR(J67="Fail",ISBLANK(J67)),INDEX('Issue Code Table'!C:C,MATCH(N:N,'Issue Code Table'!A:A,0)),IF(M67="Critical",6,IF(M67="Significant",5,IF(M67="Moderate",3,2))))</f>
        <v>6</v>
      </c>
    </row>
    <row r="68" spans="1:27" s="61" customFormat="1" ht="83.15" customHeight="1" x14ac:dyDescent="0.25">
      <c r="A68" s="234" t="s">
        <v>1001</v>
      </c>
      <c r="B68" s="38" t="s">
        <v>215</v>
      </c>
      <c r="C68" s="36" t="s">
        <v>216</v>
      </c>
      <c r="D68" s="36" t="s">
        <v>217</v>
      </c>
      <c r="E68" s="36" t="s">
        <v>1002</v>
      </c>
      <c r="F68" s="81" t="s">
        <v>1003</v>
      </c>
      <c r="G68" s="36" t="s">
        <v>1004</v>
      </c>
      <c r="H68" s="36" t="s">
        <v>1005</v>
      </c>
      <c r="I68" s="67"/>
      <c r="J68" s="36"/>
      <c r="K68" s="68" t="s">
        <v>1006</v>
      </c>
      <c r="L68" s="67"/>
      <c r="M68" s="240" t="s">
        <v>805</v>
      </c>
      <c r="N68" s="240" t="s">
        <v>1007</v>
      </c>
      <c r="O68" s="80" t="s">
        <v>1008</v>
      </c>
      <c r="P68" s="237"/>
      <c r="Q68" s="69" t="s">
        <v>226</v>
      </c>
      <c r="R68" s="69" t="s">
        <v>1009</v>
      </c>
      <c r="S68" s="81" t="s">
        <v>1010</v>
      </c>
      <c r="T68" s="82" t="s">
        <v>1011</v>
      </c>
      <c r="U68" s="81" t="s">
        <v>1012</v>
      </c>
      <c r="V68" s="81" t="s">
        <v>1013</v>
      </c>
      <c r="W68" s="34" t="s">
        <v>1014</v>
      </c>
      <c r="X68" s="34"/>
      <c r="AA68" s="236">
        <f>IF(OR(J68="Fail",ISBLANK(J68)),INDEX('Issue Code Table'!C:C,MATCH(N:N,'Issue Code Table'!A:A,0)),IF(M68="Critical",6,IF(M68="Significant",5,IF(M68="Moderate",3,2))))</f>
        <v>2</v>
      </c>
    </row>
    <row r="69" spans="1:27" ht="83.15" customHeight="1" x14ac:dyDescent="0.25">
      <c r="A69" s="234" t="s">
        <v>1015</v>
      </c>
      <c r="B69" s="38" t="s">
        <v>1016</v>
      </c>
      <c r="C69" s="36" t="s">
        <v>1017</v>
      </c>
      <c r="D69" s="36" t="s">
        <v>217</v>
      </c>
      <c r="E69" s="36" t="s">
        <v>1018</v>
      </c>
      <c r="F69" s="81" t="s">
        <v>1019</v>
      </c>
      <c r="G69" s="36" t="s">
        <v>1020</v>
      </c>
      <c r="H69" s="36" t="s">
        <v>1021</v>
      </c>
      <c r="I69" s="35"/>
      <c r="J69" s="36"/>
      <c r="K69" s="34" t="s">
        <v>1022</v>
      </c>
      <c r="L69" s="35"/>
      <c r="M69" s="34" t="s">
        <v>183</v>
      </c>
      <c r="N69" s="33" t="s">
        <v>1023</v>
      </c>
      <c r="O69" s="64" t="s">
        <v>1024</v>
      </c>
      <c r="P69" s="237"/>
      <c r="Q69" s="34" t="s">
        <v>226</v>
      </c>
      <c r="R69" s="34" t="s">
        <v>1025</v>
      </c>
      <c r="S69" s="81" t="s">
        <v>1026</v>
      </c>
      <c r="T69" s="82" t="s">
        <v>1027</v>
      </c>
      <c r="U69" s="81" t="s">
        <v>1028</v>
      </c>
      <c r="V69" s="81" t="s">
        <v>1029</v>
      </c>
      <c r="W69" s="34" t="s">
        <v>1030</v>
      </c>
      <c r="X69" s="34" t="s">
        <v>249</v>
      </c>
      <c r="Y69" s="19"/>
      <c r="AA69" s="236">
        <f>IF(OR(J69="Fail",ISBLANK(J69)),INDEX('Issue Code Table'!C:C,MATCH(N:N,'Issue Code Table'!A:A,0)),IF(M69="Critical",6,IF(M69="Significant",5,IF(M69="Moderate",3,2))))</f>
        <v>5</v>
      </c>
    </row>
    <row r="70" spans="1:27" ht="83.15" customHeight="1" x14ac:dyDescent="0.25">
      <c r="A70" s="234" t="s">
        <v>1031</v>
      </c>
      <c r="B70" s="38" t="s">
        <v>234</v>
      </c>
      <c r="C70" s="36" t="s">
        <v>235</v>
      </c>
      <c r="D70" s="36" t="s">
        <v>217</v>
      </c>
      <c r="E70" s="36" t="s">
        <v>1032</v>
      </c>
      <c r="F70" s="81" t="s">
        <v>1033</v>
      </c>
      <c r="G70" s="36" t="s">
        <v>1034</v>
      </c>
      <c r="H70" s="36" t="s">
        <v>1035</v>
      </c>
      <c r="I70" s="35"/>
      <c r="J70" s="36"/>
      <c r="K70" s="36" t="s">
        <v>1036</v>
      </c>
      <c r="L70" s="35"/>
      <c r="M70" s="34" t="s">
        <v>223</v>
      </c>
      <c r="N70" s="33" t="s">
        <v>376</v>
      </c>
      <c r="O70" s="64" t="s">
        <v>377</v>
      </c>
      <c r="P70" s="237"/>
      <c r="Q70" s="34" t="s">
        <v>226</v>
      </c>
      <c r="R70" s="34" t="s">
        <v>1037</v>
      </c>
      <c r="S70" s="81" t="s">
        <v>1038</v>
      </c>
      <c r="T70" s="82" t="s">
        <v>1039</v>
      </c>
      <c r="U70" s="81" t="s">
        <v>1040</v>
      </c>
      <c r="V70" s="81" t="s">
        <v>1041</v>
      </c>
      <c r="W70" s="34" t="s">
        <v>1042</v>
      </c>
      <c r="X70" s="34"/>
      <c r="Y70" s="19"/>
      <c r="AA70" s="236">
        <f>IF(OR(J70="Fail",ISBLANK(J70)),INDEX('Issue Code Table'!C:C,MATCH(N:N,'Issue Code Table'!A:A,0)),IF(M70="Critical",6,IF(M70="Significant",5,IF(M70="Moderate",3,2))))</f>
        <v>4</v>
      </c>
    </row>
    <row r="71" spans="1:27" ht="83.15" customHeight="1" x14ac:dyDescent="0.25">
      <c r="A71" s="234" t="s">
        <v>1043</v>
      </c>
      <c r="B71" s="38" t="s">
        <v>385</v>
      </c>
      <c r="C71" s="36" t="s">
        <v>386</v>
      </c>
      <c r="D71" s="36" t="s">
        <v>217</v>
      </c>
      <c r="E71" s="36" t="s">
        <v>1044</v>
      </c>
      <c r="F71" s="81" t="s">
        <v>1045</v>
      </c>
      <c r="G71" s="36" t="s">
        <v>1046</v>
      </c>
      <c r="H71" s="36" t="s">
        <v>1047</v>
      </c>
      <c r="I71" s="35"/>
      <c r="J71" s="36"/>
      <c r="K71" s="34" t="s">
        <v>1048</v>
      </c>
      <c r="L71" s="35"/>
      <c r="M71" s="34" t="s">
        <v>183</v>
      </c>
      <c r="N71" s="33" t="s">
        <v>310</v>
      </c>
      <c r="O71" s="64" t="s">
        <v>311</v>
      </c>
      <c r="P71" s="237"/>
      <c r="Q71" s="34" t="s">
        <v>226</v>
      </c>
      <c r="R71" s="34" t="s">
        <v>1049</v>
      </c>
      <c r="S71" s="81" t="s">
        <v>1050</v>
      </c>
      <c r="T71" s="82" t="s">
        <v>1051</v>
      </c>
      <c r="U71" s="81" t="s">
        <v>1052</v>
      </c>
      <c r="V71" s="81" t="s">
        <v>1053</v>
      </c>
      <c r="W71" s="34" t="s">
        <v>1054</v>
      </c>
      <c r="X71" s="34" t="s">
        <v>249</v>
      </c>
      <c r="Y71" s="19"/>
      <c r="AA71" s="236">
        <f>IF(OR(J71="Fail",ISBLANK(J71)),INDEX('Issue Code Table'!C:C,MATCH(N:N,'Issue Code Table'!A:A,0)),IF(M71="Critical",6,IF(M71="Significant",5,IF(M71="Moderate",3,2))))</f>
        <v>5</v>
      </c>
    </row>
    <row r="72" spans="1:27" ht="120.75" customHeight="1" x14ac:dyDescent="0.25">
      <c r="A72" s="234" t="s">
        <v>1055</v>
      </c>
      <c r="B72" s="38" t="s">
        <v>215</v>
      </c>
      <c r="C72" s="36" t="s">
        <v>216</v>
      </c>
      <c r="D72" s="36" t="s">
        <v>217</v>
      </c>
      <c r="E72" s="36" t="s">
        <v>1056</v>
      </c>
      <c r="F72" s="81" t="s">
        <v>1057</v>
      </c>
      <c r="G72" s="36" t="s">
        <v>1058</v>
      </c>
      <c r="H72" s="36" t="s">
        <v>1059</v>
      </c>
      <c r="I72" s="35"/>
      <c r="J72" s="36"/>
      <c r="K72" s="39" t="s">
        <v>1060</v>
      </c>
      <c r="L72" s="40"/>
      <c r="M72" s="34" t="s">
        <v>183</v>
      </c>
      <c r="N72" s="33" t="s">
        <v>326</v>
      </c>
      <c r="O72" s="64" t="s">
        <v>327</v>
      </c>
      <c r="P72" s="237"/>
      <c r="Q72" s="34" t="s">
        <v>226</v>
      </c>
      <c r="R72" s="34" t="s">
        <v>1061</v>
      </c>
      <c r="S72" s="81" t="s">
        <v>688</v>
      </c>
      <c r="T72" s="82" t="s">
        <v>1062</v>
      </c>
      <c r="U72" s="81" t="s">
        <v>690</v>
      </c>
      <c r="V72" s="81" t="s">
        <v>1063</v>
      </c>
      <c r="W72" s="34" t="s">
        <v>1064</v>
      </c>
      <c r="X72" s="34" t="s">
        <v>249</v>
      </c>
      <c r="Y72" s="19"/>
      <c r="AA72" s="236">
        <f>IF(OR(J72="Fail",ISBLANK(J72)),INDEX('Issue Code Table'!C:C,MATCH(N:N,'Issue Code Table'!A:A,0)),IF(M72="Critical",6,IF(M72="Significant",5,IF(M72="Moderate",3,2))))</f>
        <v>5</v>
      </c>
    </row>
    <row r="73" spans="1:27" ht="83.15" customHeight="1" x14ac:dyDescent="0.25">
      <c r="A73" s="234" t="s">
        <v>1065</v>
      </c>
      <c r="B73" s="38" t="s">
        <v>234</v>
      </c>
      <c r="C73" s="36" t="s">
        <v>235</v>
      </c>
      <c r="D73" s="36" t="s">
        <v>217</v>
      </c>
      <c r="E73" s="36" t="s">
        <v>1066</v>
      </c>
      <c r="F73" s="81" t="s">
        <v>1067</v>
      </c>
      <c r="G73" s="36" t="s">
        <v>238</v>
      </c>
      <c r="H73" s="36" t="s">
        <v>1068</v>
      </c>
      <c r="I73" s="35"/>
      <c r="J73" s="36"/>
      <c r="K73" s="36" t="s">
        <v>1069</v>
      </c>
      <c r="L73" s="35"/>
      <c r="M73" s="34" t="s">
        <v>223</v>
      </c>
      <c r="N73" s="33" t="s">
        <v>376</v>
      </c>
      <c r="O73" s="64" t="s">
        <v>377</v>
      </c>
      <c r="P73" s="237"/>
      <c r="Q73" s="34" t="s">
        <v>1070</v>
      </c>
      <c r="R73" s="34" t="s">
        <v>1071</v>
      </c>
      <c r="S73" s="81" t="s">
        <v>1072</v>
      </c>
      <c r="T73" s="82" t="s">
        <v>1073</v>
      </c>
      <c r="U73" s="81" t="s">
        <v>1074</v>
      </c>
      <c r="V73" s="81" t="s">
        <v>1075</v>
      </c>
      <c r="W73" s="34" t="s">
        <v>1076</v>
      </c>
      <c r="X73" s="34"/>
      <c r="Y73" s="19"/>
      <c r="AA73" s="236">
        <f>IF(OR(J73="Fail",ISBLANK(J73)),INDEX('Issue Code Table'!C:C,MATCH(N:N,'Issue Code Table'!A:A,0)),IF(M73="Critical",6,IF(M73="Significant",5,IF(M73="Moderate",3,2))))</f>
        <v>4</v>
      </c>
    </row>
    <row r="74" spans="1:27" ht="83.15" customHeight="1" x14ac:dyDescent="0.25">
      <c r="A74" s="234" t="s">
        <v>1077</v>
      </c>
      <c r="B74" s="38" t="s">
        <v>215</v>
      </c>
      <c r="C74" s="36" t="s">
        <v>216</v>
      </c>
      <c r="D74" s="36" t="s">
        <v>217</v>
      </c>
      <c r="E74" s="36" t="s">
        <v>1078</v>
      </c>
      <c r="F74" s="81" t="s">
        <v>1079</v>
      </c>
      <c r="G74" s="36" t="s">
        <v>238</v>
      </c>
      <c r="H74" s="36" t="s">
        <v>1080</v>
      </c>
      <c r="I74" s="35"/>
      <c r="J74" s="36"/>
      <c r="K74" s="36" t="s">
        <v>1081</v>
      </c>
      <c r="L74" s="35"/>
      <c r="M74" s="34" t="s">
        <v>183</v>
      </c>
      <c r="N74" s="33" t="s">
        <v>256</v>
      </c>
      <c r="O74" s="64" t="s">
        <v>257</v>
      </c>
      <c r="P74" s="237"/>
      <c r="Q74" s="34" t="s">
        <v>1070</v>
      </c>
      <c r="R74" s="34" t="s">
        <v>1082</v>
      </c>
      <c r="S74" s="81" t="s">
        <v>1083</v>
      </c>
      <c r="T74" s="82" t="s">
        <v>1084</v>
      </c>
      <c r="U74" s="81" t="s">
        <v>1085</v>
      </c>
      <c r="V74" s="81" t="s">
        <v>1086</v>
      </c>
      <c r="W74" s="34" t="s">
        <v>1087</v>
      </c>
      <c r="X74" s="34" t="s">
        <v>249</v>
      </c>
      <c r="Y74" s="19"/>
      <c r="AA74" s="236">
        <f>IF(OR(J74="Fail",ISBLANK(J74)),INDEX('Issue Code Table'!C:C,MATCH(N:N,'Issue Code Table'!A:A,0)),IF(M74="Critical",6,IF(M74="Significant",5,IF(M74="Moderate",3,2))))</f>
        <v>5</v>
      </c>
    </row>
    <row r="75" spans="1:27" ht="83.15" customHeight="1" x14ac:dyDescent="0.25">
      <c r="A75" s="234" t="s">
        <v>1088</v>
      </c>
      <c r="B75" s="38" t="s">
        <v>215</v>
      </c>
      <c r="C75" s="36" t="s">
        <v>216</v>
      </c>
      <c r="D75" s="36" t="s">
        <v>217</v>
      </c>
      <c r="E75" s="36" t="s">
        <v>1089</v>
      </c>
      <c r="F75" s="81" t="s">
        <v>1090</v>
      </c>
      <c r="G75" s="36" t="s">
        <v>238</v>
      </c>
      <c r="H75" s="36" t="s">
        <v>1091</v>
      </c>
      <c r="I75" s="35"/>
      <c r="J75" s="36"/>
      <c r="K75" s="36" t="s">
        <v>1092</v>
      </c>
      <c r="L75" s="35"/>
      <c r="M75" s="34" t="s">
        <v>223</v>
      </c>
      <c r="N75" s="33" t="s">
        <v>376</v>
      </c>
      <c r="O75" s="64" t="s">
        <v>377</v>
      </c>
      <c r="P75" s="237"/>
      <c r="Q75" s="34" t="s">
        <v>1070</v>
      </c>
      <c r="R75" s="34" t="s">
        <v>1093</v>
      </c>
      <c r="S75" s="81" t="s">
        <v>1094</v>
      </c>
      <c r="T75" s="82" t="s">
        <v>1095</v>
      </c>
      <c r="U75" s="81" t="s">
        <v>1096</v>
      </c>
      <c r="V75" s="81" t="s">
        <v>1097</v>
      </c>
      <c r="W75" s="34" t="s">
        <v>1098</v>
      </c>
      <c r="X75" s="34"/>
      <c r="Y75" s="19"/>
      <c r="AA75" s="236">
        <f>IF(OR(J75="Fail",ISBLANK(J75)),INDEX('Issue Code Table'!C:C,MATCH(N:N,'Issue Code Table'!A:A,0)),IF(M75="Critical",6,IF(M75="Significant",5,IF(M75="Moderate",3,2))))</f>
        <v>4</v>
      </c>
    </row>
    <row r="76" spans="1:27" s="61" customFormat="1" ht="83.15" customHeight="1" x14ac:dyDescent="0.25">
      <c r="A76" s="234" t="s">
        <v>1099</v>
      </c>
      <c r="B76" s="97" t="s">
        <v>234</v>
      </c>
      <c r="C76" s="36" t="s">
        <v>235</v>
      </c>
      <c r="D76" s="36" t="s">
        <v>217</v>
      </c>
      <c r="E76" s="36" t="s">
        <v>1100</v>
      </c>
      <c r="F76" s="81" t="s">
        <v>1101</v>
      </c>
      <c r="G76" s="36" t="s">
        <v>238</v>
      </c>
      <c r="H76" s="36" t="s">
        <v>1102</v>
      </c>
      <c r="I76" s="67"/>
      <c r="J76" s="36"/>
      <c r="K76" s="68" t="s">
        <v>1103</v>
      </c>
      <c r="L76" s="67"/>
      <c r="M76" s="78" t="s">
        <v>223</v>
      </c>
      <c r="N76" s="78" t="s">
        <v>376</v>
      </c>
      <c r="O76" s="78" t="s">
        <v>1104</v>
      </c>
      <c r="P76" s="237"/>
      <c r="Q76" s="69" t="s">
        <v>1070</v>
      </c>
      <c r="R76" s="69" t="s">
        <v>1105</v>
      </c>
      <c r="S76" s="81" t="s">
        <v>1106</v>
      </c>
      <c r="T76" s="82" t="s">
        <v>1107</v>
      </c>
      <c r="U76" s="81" t="s">
        <v>1108</v>
      </c>
      <c r="V76" s="81" t="s">
        <v>1109</v>
      </c>
      <c r="W76" s="34" t="s">
        <v>1110</v>
      </c>
      <c r="X76" s="34"/>
      <c r="AA76" s="236">
        <f>IF(OR(J76="Fail",ISBLANK(J76)),INDEX('Issue Code Table'!C:C,MATCH(N:N,'Issue Code Table'!A:A,0)),IF(M76="Critical",6,IF(M76="Significant",5,IF(M76="Moderate",3,2))))</f>
        <v>4</v>
      </c>
    </row>
    <row r="77" spans="1:27" ht="83.15" customHeight="1" x14ac:dyDescent="0.25">
      <c r="A77" s="234" t="s">
        <v>1111</v>
      </c>
      <c r="B77" s="38" t="s">
        <v>215</v>
      </c>
      <c r="C77" s="36" t="s">
        <v>216</v>
      </c>
      <c r="D77" s="36" t="s">
        <v>217</v>
      </c>
      <c r="E77" s="36" t="s">
        <v>1112</v>
      </c>
      <c r="F77" s="81" t="s">
        <v>1113</v>
      </c>
      <c r="G77" s="36" t="s">
        <v>238</v>
      </c>
      <c r="H77" s="36" t="s">
        <v>1114</v>
      </c>
      <c r="I77" s="35"/>
      <c r="J77" s="36"/>
      <c r="K77" s="36" t="s">
        <v>1115</v>
      </c>
      <c r="L77" s="35"/>
      <c r="M77" s="34" t="s">
        <v>183</v>
      </c>
      <c r="N77" s="33" t="s">
        <v>241</v>
      </c>
      <c r="O77" s="64" t="s">
        <v>242</v>
      </c>
      <c r="P77" s="237"/>
      <c r="Q77" s="34" t="s">
        <v>1070</v>
      </c>
      <c r="R77" s="34" t="s">
        <v>1116</v>
      </c>
      <c r="S77" s="81" t="s">
        <v>1117</v>
      </c>
      <c r="T77" s="82" t="s">
        <v>1118</v>
      </c>
      <c r="U77" s="81" t="s">
        <v>1119</v>
      </c>
      <c r="V77" s="81" t="s">
        <v>1120</v>
      </c>
      <c r="W77" s="34" t="s">
        <v>1121</v>
      </c>
      <c r="X77" s="34" t="s">
        <v>249</v>
      </c>
      <c r="Y77" s="19"/>
      <c r="AA77" s="236">
        <f>IF(OR(J77="Fail",ISBLANK(J77)),INDEX('Issue Code Table'!C:C,MATCH(N:N,'Issue Code Table'!A:A,0)),IF(M77="Critical",6,IF(M77="Significant",5,IF(M77="Moderate",3,2))))</f>
        <v>6</v>
      </c>
    </row>
    <row r="78" spans="1:27" s="61" customFormat="1" ht="83.15" customHeight="1" x14ac:dyDescent="0.25">
      <c r="A78" s="234" t="s">
        <v>1122</v>
      </c>
      <c r="B78" s="97" t="s">
        <v>234</v>
      </c>
      <c r="C78" s="36" t="s">
        <v>235</v>
      </c>
      <c r="D78" s="36" t="s">
        <v>217</v>
      </c>
      <c r="E78" s="36" t="s">
        <v>1123</v>
      </c>
      <c r="F78" s="81" t="s">
        <v>1124</v>
      </c>
      <c r="G78" s="36" t="s">
        <v>238</v>
      </c>
      <c r="H78" s="36" t="s">
        <v>1125</v>
      </c>
      <c r="I78" s="67"/>
      <c r="J78" s="36"/>
      <c r="K78" s="69" t="s">
        <v>1126</v>
      </c>
      <c r="L78" s="67"/>
      <c r="M78" s="78" t="s">
        <v>223</v>
      </c>
      <c r="N78" s="78" t="s">
        <v>376</v>
      </c>
      <c r="O78" s="78" t="s">
        <v>1104</v>
      </c>
      <c r="P78" s="237"/>
      <c r="Q78" s="69" t="s">
        <v>1070</v>
      </c>
      <c r="R78" s="69" t="s">
        <v>1127</v>
      </c>
      <c r="S78" s="81" t="s">
        <v>1128</v>
      </c>
      <c r="T78" s="82" t="s">
        <v>1129</v>
      </c>
      <c r="U78" s="81" t="s">
        <v>261</v>
      </c>
      <c r="V78" s="81" t="s">
        <v>1130</v>
      </c>
      <c r="W78" s="34" t="s">
        <v>1131</v>
      </c>
      <c r="X78" s="34"/>
      <c r="AA78" s="236">
        <f>IF(OR(J78="Fail",ISBLANK(J78)),INDEX('Issue Code Table'!C:C,MATCH(N:N,'Issue Code Table'!A:A,0)),IF(M78="Critical",6,IF(M78="Significant",5,IF(M78="Moderate",3,2))))</f>
        <v>4</v>
      </c>
    </row>
    <row r="79" spans="1:27" s="61" customFormat="1" ht="83.15" customHeight="1" x14ac:dyDescent="0.25">
      <c r="A79" s="234" t="s">
        <v>1132</v>
      </c>
      <c r="B79" s="97" t="s">
        <v>234</v>
      </c>
      <c r="C79" s="36" t="s">
        <v>235</v>
      </c>
      <c r="D79" s="36" t="s">
        <v>217</v>
      </c>
      <c r="E79" s="36" t="s">
        <v>1133</v>
      </c>
      <c r="F79" s="81" t="s">
        <v>1134</v>
      </c>
      <c r="G79" s="36" t="s">
        <v>238</v>
      </c>
      <c r="H79" s="36" t="s">
        <v>1135</v>
      </c>
      <c r="I79" s="67"/>
      <c r="J79" s="36"/>
      <c r="K79" s="68" t="s">
        <v>1136</v>
      </c>
      <c r="L79" s="67"/>
      <c r="M79" s="78" t="s">
        <v>223</v>
      </c>
      <c r="N79" s="78" t="s">
        <v>376</v>
      </c>
      <c r="O79" s="78" t="s">
        <v>1104</v>
      </c>
      <c r="P79" s="237"/>
      <c r="Q79" s="69" t="s">
        <v>1070</v>
      </c>
      <c r="R79" s="69" t="s">
        <v>1137</v>
      </c>
      <c r="S79" s="81" t="s">
        <v>1138</v>
      </c>
      <c r="T79" s="82" t="s">
        <v>1139</v>
      </c>
      <c r="U79" s="81" t="s">
        <v>1140</v>
      </c>
      <c r="V79" s="81" t="s">
        <v>1141</v>
      </c>
      <c r="W79" s="34" t="s">
        <v>1142</v>
      </c>
      <c r="X79" s="34"/>
      <c r="AA79" s="236">
        <f>IF(OR(J79="Fail",ISBLANK(J79)),INDEX('Issue Code Table'!C:C,MATCH(N:N,'Issue Code Table'!A:A,0)),IF(M79="Critical",6,IF(M79="Significant",5,IF(M79="Moderate",3,2))))</f>
        <v>4</v>
      </c>
    </row>
    <row r="80" spans="1:27" ht="83.15" customHeight="1" x14ac:dyDescent="0.25">
      <c r="A80" s="234" t="s">
        <v>1143</v>
      </c>
      <c r="B80" s="38" t="s">
        <v>234</v>
      </c>
      <c r="C80" s="36" t="s">
        <v>235</v>
      </c>
      <c r="D80" s="36" t="s">
        <v>217</v>
      </c>
      <c r="E80" s="36" t="s">
        <v>1144</v>
      </c>
      <c r="F80" s="81" t="s">
        <v>1145</v>
      </c>
      <c r="G80" s="36" t="s">
        <v>238</v>
      </c>
      <c r="H80" s="36" t="s">
        <v>1146</v>
      </c>
      <c r="I80" s="35"/>
      <c r="J80" s="36"/>
      <c r="K80" s="36" t="s">
        <v>1147</v>
      </c>
      <c r="L80" s="35"/>
      <c r="M80" s="34" t="s">
        <v>183</v>
      </c>
      <c r="N80" s="33" t="s">
        <v>256</v>
      </c>
      <c r="O80" s="64" t="s">
        <v>257</v>
      </c>
      <c r="P80" s="237"/>
      <c r="Q80" s="34" t="s">
        <v>1070</v>
      </c>
      <c r="R80" s="34" t="s">
        <v>1148</v>
      </c>
      <c r="S80" s="81" t="s">
        <v>1149</v>
      </c>
      <c r="T80" s="82" t="s">
        <v>1150</v>
      </c>
      <c r="U80" s="81" t="s">
        <v>1151</v>
      </c>
      <c r="V80" s="81" t="s">
        <v>1152</v>
      </c>
      <c r="W80" s="34" t="s">
        <v>1153</v>
      </c>
      <c r="X80" s="34" t="s">
        <v>249</v>
      </c>
      <c r="Y80" s="19"/>
      <c r="AA80" s="236">
        <f>IF(OR(J80="Fail",ISBLANK(J80)),INDEX('Issue Code Table'!C:C,MATCH(N:N,'Issue Code Table'!A:A,0)),IF(M80="Critical",6,IF(M80="Significant",5,IF(M80="Moderate",3,2))))</f>
        <v>5</v>
      </c>
    </row>
    <row r="81" spans="1:27" ht="83.15" customHeight="1" x14ac:dyDescent="0.25">
      <c r="A81" s="234" t="s">
        <v>1154</v>
      </c>
      <c r="B81" s="38" t="s">
        <v>176</v>
      </c>
      <c r="C81" s="36" t="s">
        <v>177</v>
      </c>
      <c r="D81" s="36" t="s">
        <v>217</v>
      </c>
      <c r="E81" s="36" t="s">
        <v>1155</v>
      </c>
      <c r="F81" s="81" t="s">
        <v>1156</v>
      </c>
      <c r="G81" s="36" t="s">
        <v>238</v>
      </c>
      <c r="H81" s="36" t="s">
        <v>1157</v>
      </c>
      <c r="I81" s="35"/>
      <c r="J81" s="36"/>
      <c r="K81" s="36" t="s">
        <v>1158</v>
      </c>
      <c r="L81" s="35"/>
      <c r="M81" s="34" t="s">
        <v>223</v>
      </c>
      <c r="N81" s="33" t="s">
        <v>376</v>
      </c>
      <c r="O81" s="64" t="s">
        <v>377</v>
      </c>
      <c r="P81" s="237"/>
      <c r="Q81" s="34" t="s">
        <v>1070</v>
      </c>
      <c r="R81" s="34" t="s">
        <v>1159</v>
      </c>
      <c r="S81" s="81" t="s">
        <v>1160</v>
      </c>
      <c r="T81" s="82" t="s">
        <v>1161</v>
      </c>
      <c r="U81" s="81" t="s">
        <v>261</v>
      </c>
      <c r="V81" s="81" t="s">
        <v>1162</v>
      </c>
      <c r="W81" s="34" t="s">
        <v>1163</v>
      </c>
      <c r="X81" s="34"/>
      <c r="Y81" s="19"/>
      <c r="AA81" s="236">
        <f>IF(OR(J81="Fail",ISBLANK(J81)),INDEX('Issue Code Table'!C:C,MATCH(N:N,'Issue Code Table'!A:A,0)),IF(M81="Critical",6,IF(M81="Significant",5,IF(M81="Moderate",3,2))))</f>
        <v>4</v>
      </c>
    </row>
    <row r="82" spans="1:27" s="61" customFormat="1" ht="83.15" customHeight="1" x14ac:dyDescent="0.25">
      <c r="A82" s="234" t="s">
        <v>1164</v>
      </c>
      <c r="B82" s="36" t="s">
        <v>234</v>
      </c>
      <c r="C82" s="36" t="s">
        <v>235</v>
      </c>
      <c r="D82" s="36" t="s">
        <v>217</v>
      </c>
      <c r="E82" s="36" t="s">
        <v>1165</v>
      </c>
      <c r="F82" s="81" t="s">
        <v>1166</v>
      </c>
      <c r="G82" s="36" t="s">
        <v>238</v>
      </c>
      <c r="H82" s="36" t="s">
        <v>1167</v>
      </c>
      <c r="I82" s="67"/>
      <c r="J82" s="36"/>
      <c r="K82" s="68" t="s">
        <v>1168</v>
      </c>
      <c r="L82" s="67"/>
      <c r="M82" s="78" t="s">
        <v>183</v>
      </c>
      <c r="N82" s="78" t="s">
        <v>241</v>
      </c>
      <c r="O82" s="78" t="s">
        <v>1169</v>
      </c>
      <c r="P82" s="237"/>
      <c r="Q82" s="69" t="s">
        <v>1070</v>
      </c>
      <c r="R82" s="69" t="s">
        <v>1170</v>
      </c>
      <c r="S82" s="81" t="s">
        <v>1171</v>
      </c>
      <c r="T82" s="82" t="s">
        <v>1172</v>
      </c>
      <c r="U82" s="81" t="s">
        <v>1173</v>
      </c>
      <c r="V82" s="81" t="s">
        <v>1174</v>
      </c>
      <c r="W82" s="34" t="s">
        <v>1175</v>
      </c>
      <c r="X82" s="34" t="s">
        <v>249</v>
      </c>
      <c r="AA82" s="236">
        <f>IF(OR(J82="Fail",ISBLANK(J82)),INDEX('Issue Code Table'!C:C,MATCH(N:N,'Issue Code Table'!A:A,0)),IF(M82="Critical",6,IF(M82="Significant",5,IF(M82="Moderate",3,2))))</f>
        <v>6</v>
      </c>
    </row>
    <row r="83" spans="1:27" ht="83.15" customHeight="1" x14ac:dyDescent="0.25">
      <c r="A83" s="234" t="s">
        <v>1176</v>
      </c>
      <c r="B83" s="38" t="s">
        <v>385</v>
      </c>
      <c r="C83" s="36" t="s">
        <v>386</v>
      </c>
      <c r="D83" s="36" t="s">
        <v>217</v>
      </c>
      <c r="E83" s="36" t="s">
        <v>1177</v>
      </c>
      <c r="F83" s="81" t="s">
        <v>1178</v>
      </c>
      <c r="G83" s="36" t="s">
        <v>238</v>
      </c>
      <c r="H83" s="36" t="s">
        <v>1179</v>
      </c>
      <c r="I83" s="35"/>
      <c r="J83" s="36"/>
      <c r="K83" s="36" t="s">
        <v>1180</v>
      </c>
      <c r="L83" s="35"/>
      <c r="M83" s="34" t="s">
        <v>223</v>
      </c>
      <c r="N83" s="33" t="s">
        <v>376</v>
      </c>
      <c r="O83" s="64" t="s">
        <v>377</v>
      </c>
      <c r="P83" s="237"/>
      <c r="Q83" s="34" t="s">
        <v>1070</v>
      </c>
      <c r="R83" s="34" t="s">
        <v>1181</v>
      </c>
      <c r="S83" s="81" t="s">
        <v>1182</v>
      </c>
      <c r="T83" s="82" t="s">
        <v>1183</v>
      </c>
      <c r="U83" s="81" t="s">
        <v>1184</v>
      </c>
      <c r="V83" s="81" t="s">
        <v>1185</v>
      </c>
      <c r="W83" s="34" t="s">
        <v>1186</v>
      </c>
      <c r="X83" s="34"/>
      <c r="Y83" s="19"/>
      <c r="AA83" s="236">
        <f>IF(OR(J83="Fail",ISBLANK(J83)),INDEX('Issue Code Table'!C:C,MATCH(N:N,'Issue Code Table'!A:A,0)),IF(M83="Critical",6,IF(M83="Significant",5,IF(M83="Moderate",3,2))))</f>
        <v>4</v>
      </c>
    </row>
    <row r="84" spans="1:27" ht="83.15" customHeight="1" x14ac:dyDescent="0.25">
      <c r="A84" s="234" t="s">
        <v>1187</v>
      </c>
      <c r="B84" s="38" t="s">
        <v>234</v>
      </c>
      <c r="C84" s="36" t="s">
        <v>235</v>
      </c>
      <c r="D84" s="36" t="s">
        <v>217</v>
      </c>
      <c r="E84" s="36" t="s">
        <v>1188</v>
      </c>
      <c r="F84" s="81" t="s">
        <v>1189</v>
      </c>
      <c r="G84" s="36" t="s">
        <v>238</v>
      </c>
      <c r="H84" s="36" t="s">
        <v>1190</v>
      </c>
      <c r="I84" s="35"/>
      <c r="J84" s="36"/>
      <c r="K84" s="36" t="s">
        <v>1191</v>
      </c>
      <c r="L84" s="35"/>
      <c r="M84" s="34" t="s">
        <v>223</v>
      </c>
      <c r="N84" s="33" t="s">
        <v>376</v>
      </c>
      <c r="O84" s="64" t="s">
        <v>377</v>
      </c>
      <c r="P84" s="237"/>
      <c r="Q84" s="34" t="s">
        <v>1070</v>
      </c>
      <c r="R84" s="34" t="s">
        <v>1192</v>
      </c>
      <c r="S84" s="81" t="s">
        <v>1193</v>
      </c>
      <c r="T84" s="82" t="s">
        <v>1194</v>
      </c>
      <c r="U84" s="81" t="s">
        <v>1195</v>
      </c>
      <c r="V84" s="81" t="s">
        <v>1196</v>
      </c>
      <c r="W84" s="34" t="s">
        <v>1197</v>
      </c>
      <c r="X84" s="34"/>
      <c r="Y84" s="19"/>
      <c r="AA84" s="236">
        <f>IF(OR(J84="Fail",ISBLANK(J84)),INDEX('Issue Code Table'!C:C,MATCH(N:N,'Issue Code Table'!A:A,0)),IF(M84="Critical",6,IF(M84="Significant",5,IF(M84="Moderate",3,2))))</f>
        <v>4</v>
      </c>
    </row>
    <row r="85" spans="1:27" s="61" customFormat="1" ht="83.15" customHeight="1" x14ac:dyDescent="0.25">
      <c r="A85" s="234" t="s">
        <v>1198</v>
      </c>
      <c r="B85" s="97" t="s">
        <v>234</v>
      </c>
      <c r="C85" s="36" t="s">
        <v>235</v>
      </c>
      <c r="D85" s="36" t="s">
        <v>217</v>
      </c>
      <c r="E85" s="36" t="s">
        <v>1199</v>
      </c>
      <c r="F85" s="81" t="s">
        <v>1200</v>
      </c>
      <c r="G85" s="36" t="s">
        <v>238</v>
      </c>
      <c r="H85" s="36" t="s">
        <v>1201</v>
      </c>
      <c r="I85" s="67"/>
      <c r="J85" s="36"/>
      <c r="K85" s="68" t="s">
        <v>1202</v>
      </c>
      <c r="L85" s="67"/>
      <c r="M85" s="78" t="s">
        <v>223</v>
      </c>
      <c r="N85" s="78" t="s">
        <v>376</v>
      </c>
      <c r="O85" s="78" t="s">
        <v>1104</v>
      </c>
      <c r="P85" s="237"/>
      <c r="Q85" s="69" t="s">
        <v>1070</v>
      </c>
      <c r="R85" s="69" t="s">
        <v>1203</v>
      </c>
      <c r="S85" s="81" t="s">
        <v>1204</v>
      </c>
      <c r="T85" s="82" t="s">
        <v>1205</v>
      </c>
      <c r="U85" s="81" t="s">
        <v>261</v>
      </c>
      <c r="V85" s="81" t="s">
        <v>1206</v>
      </c>
      <c r="W85" s="34" t="s">
        <v>1207</v>
      </c>
      <c r="X85" s="34"/>
      <c r="AA85" s="236">
        <f>IF(OR(J85="Fail",ISBLANK(J85)),INDEX('Issue Code Table'!C:C,MATCH(N:N,'Issue Code Table'!A:A,0)),IF(M85="Critical",6,IF(M85="Significant",5,IF(M85="Moderate",3,2))))</f>
        <v>4</v>
      </c>
    </row>
    <row r="86" spans="1:27" s="61" customFormat="1" ht="83.15" customHeight="1" x14ac:dyDescent="0.25">
      <c r="A86" s="234" t="s">
        <v>1208</v>
      </c>
      <c r="B86" s="38" t="s">
        <v>215</v>
      </c>
      <c r="C86" s="36" t="s">
        <v>216</v>
      </c>
      <c r="D86" s="36" t="s">
        <v>217</v>
      </c>
      <c r="E86" s="36" t="s">
        <v>1209</v>
      </c>
      <c r="F86" s="81" t="s">
        <v>1210</v>
      </c>
      <c r="G86" s="36" t="s">
        <v>238</v>
      </c>
      <c r="H86" s="36" t="s">
        <v>1211</v>
      </c>
      <c r="I86" s="67"/>
      <c r="J86" s="36"/>
      <c r="K86" s="68" t="s">
        <v>1212</v>
      </c>
      <c r="L86" s="67"/>
      <c r="M86" s="69" t="s">
        <v>223</v>
      </c>
      <c r="N86" s="70" t="s">
        <v>376</v>
      </c>
      <c r="O86" s="79" t="s">
        <v>377</v>
      </c>
      <c r="P86" s="237"/>
      <c r="Q86" s="69" t="s">
        <v>1070</v>
      </c>
      <c r="R86" s="69" t="s">
        <v>1213</v>
      </c>
      <c r="S86" s="81" t="s">
        <v>1214</v>
      </c>
      <c r="T86" s="82" t="s">
        <v>1215</v>
      </c>
      <c r="U86" s="81" t="s">
        <v>1216</v>
      </c>
      <c r="V86" s="81" t="s">
        <v>1217</v>
      </c>
      <c r="W86" s="34" t="s">
        <v>1218</v>
      </c>
      <c r="X86" s="34"/>
      <c r="AA86" s="236">
        <f>IF(OR(J86="Fail",ISBLANK(J86)),INDEX('Issue Code Table'!C:C,MATCH(N:N,'Issue Code Table'!A:A,0)),IF(M86="Critical",6,IF(M86="Significant",5,IF(M86="Moderate",3,2))))</f>
        <v>4</v>
      </c>
    </row>
    <row r="87" spans="1:27" s="61" customFormat="1" ht="83.15" customHeight="1" x14ac:dyDescent="0.25">
      <c r="A87" s="234" t="s">
        <v>1219</v>
      </c>
      <c r="B87" s="38" t="s">
        <v>234</v>
      </c>
      <c r="C87" s="36" t="s">
        <v>235</v>
      </c>
      <c r="D87" s="36" t="s">
        <v>217</v>
      </c>
      <c r="E87" s="36" t="s">
        <v>1220</v>
      </c>
      <c r="F87" s="81" t="s">
        <v>1221</v>
      </c>
      <c r="G87" s="36" t="s">
        <v>238</v>
      </c>
      <c r="H87" s="36" t="s">
        <v>1222</v>
      </c>
      <c r="I87" s="67"/>
      <c r="J87" s="36"/>
      <c r="K87" s="68" t="s">
        <v>1223</v>
      </c>
      <c r="L87" s="67"/>
      <c r="M87" s="69" t="s">
        <v>183</v>
      </c>
      <c r="N87" s="70" t="s">
        <v>256</v>
      </c>
      <c r="O87" s="79" t="s">
        <v>257</v>
      </c>
      <c r="P87" s="237"/>
      <c r="Q87" s="69" t="s">
        <v>1070</v>
      </c>
      <c r="R87" s="69" t="s">
        <v>1224</v>
      </c>
      <c r="S87" s="81" t="s">
        <v>1225</v>
      </c>
      <c r="T87" s="82" t="s">
        <v>1226</v>
      </c>
      <c r="U87" s="81" t="s">
        <v>261</v>
      </c>
      <c r="V87" s="81" t="s">
        <v>1227</v>
      </c>
      <c r="W87" s="34" t="s">
        <v>1228</v>
      </c>
      <c r="X87" s="34" t="s">
        <v>249</v>
      </c>
      <c r="AA87" s="236">
        <f>IF(OR(J87="Fail",ISBLANK(J87)),INDEX('Issue Code Table'!C:C,MATCH(N:N,'Issue Code Table'!A:A,0)),IF(M87="Critical",6,IF(M87="Significant",5,IF(M87="Moderate",3,2))))</f>
        <v>5</v>
      </c>
    </row>
    <row r="88" spans="1:27" s="61" customFormat="1" ht="83.15" customHeight="1" x14ac:dyDescent="0.25">
      <c r="A88" s="234" t="s">
        <v>1229</v>
      </c>
      <c r="B88" s="38" t="s">
        <v>215</v>
      </c>
      <c r="C88" s="36" t="s">
        <v>216</v>
      </c>
      <c r="D88" s="36" t="s">
        <v>217</v>
      </c>
      <c r="E88" s="36" t="s">
        <v>1230</v>
      </c>
      <c r="F88" s="81" t="s">
        <v>1231</v>
      </c>
      <c r="G88" s="36" t="s">
        <v>238</v>
      </c>
      <c r="H88" s="36" t="s">
        <v>1232</v>
      </c>
      <c r="I88" s="67"/>
      <c r="J88" s="36"/>
      <c r="K88" s="68" t="s">
        <v>1233</v>
      </c>
      <c r="L88" s="67"/>
      <c r="M88" s="78" t="s">
        <v>183</v>
      </c>
      <c r="N88" s="78" t="s">
        <v>256</v>
      </c>
      <c r="O88" s="78" t="s">
        <v>612</v>
      </c>
      <c r="P88" s="237"/>
      <c r="Q88" s="69" t="s">
        <v>1070</v>
      </c>
      <c r="R88" s="69" t="s">
        <v>1234</v>
      </c>
      <c r="S88" s="81" t="s">
        <v>1235</v>
      </c>
      <c r="T88" s="82" t="s">
        <v>1236</v>
      </c>
      <c r="U88" s="81" t="s">
        <v>1237</v>
      </c>
      <c r="V88" s="81" t="s">
        <v>1238</v>
      </c>
      <c r="W88" s="34" t="s">
        <v>1239</v>
      </c>
      <c r="X88" s="34" t="s">
        <v>249</v>
      </c>
      <c r="AA88" s="236">
        <f>IF(OR(J88="Fail",ISBLANK(J88)),INDEX('Issue Code Table'!C:C,MATCH(N:N,'Issue Code Table'!A:A,0)),IF(M88="Critical",6,IF(M88="Significant",5,IF(M88="Moderate",3,2))))</f>
        <v>5</v>
      </c>
    </row>
    <row r="89" spans="1:27" ht="83.15" customHeight="1" x14ac:dyDescent="0.25">
      <c r="A89" s="234" t="s">
        <v>1240</v>
      </c>
      <c r="B89" s="38" t="s">
        <v>189</v>
      </c>
      <c r="C89" s="36" t="s">
        <v>930</v>
      </c>
      <c r="D89" s="36" t="s">
        <v>217</v>
      </c>
      <c r="E89" s="36" t="s">
        <v>1241</v>
      </c>
      <c r="F89" s="81" t="s">
        <v>1242</v>
      </c>
      <c r="G89" s="36" t="s">
        <v>238</v>
      </c>
      <c r="H89" s="36" t="s">
        <v>1243</v>
      </c>
      <c r="I89" s="35"/>
      <c r="J89" s="36"/>
      <c r="K89" s="36" t="s">
        <v>1244</v>
      </c>
      <c r="L89" s="35"/>
      <c r="M89" s="34" t="s">
        <v>183</v>
      </c>
      <c r="N89" s="33" t="s">
        <v>241</v>
      </c>
      <c r="O89" s="64" t="s">
        <v>242</v>
      </c>
      <c r="P89" s="237"/>
      <c r="Q89" s="34" t="s">
        <v>1070</v>
      </c>
      <c r="R89" s="34" t="s">
        <v>1245</v>
      </c>
      <c r="S89" s="81" t="s">
        <v>1246</v>
      </c>
      <c r="T89" s="82" t="s">
        <v>1247</v>
      </c>
      <c r="U89" s="81" t="s">
        <v>1248</v>
      </c>
      <c r="V89" s="81" t="s">
        <v>1249</v>
      </c>
      <c r="W89" s="34" t="s">
        <v>1250</v>
      </c>
      <c r="X89" s="34" t="s">
        <v>249</v>
      </c>
      <c r="Y89" s="19"/>
      <c r="AA89" s="236">
        <f>IF(OR(J89="Fail",ISBLANK(J89)),INDEX('Issue Code Table'!C:C,MATCH(N:N,'Issue Code Table'!A:A,0)),IF(M89="Critical",6,IF(M89="Significant",5,IF(M89="Moderate",3,2))))</f>
        <v>6</v>
      </c>
    </row>
    <row r="90" spans="1:27" ht="83.15" customHeight="1" x14ac:dyDescent="0.25">
      <c r="A90" s="234" t="s">
        <v>1251</v>
      </c>
      <c r="B90" s="38" t="s">
        <v>234</v>
      </c>
      <c r="C90" s="36" t="s">
        <v>235</v>
      </c>
      <c r="D90" s="36" t="s">
        <v>217</v>
      </c>
      <c r="E90" s="36" t="s">
        <v>1252</v>
      </c>
      <c r="F90" s="81" t="s">
        <v>1253</v>
      </c>
      <c r="G90" s="36" t="s">
        <v>238</v>
      </c>
      <c r="H90" s="36" t="s">
        <v>1254</v>
      </c>
      <c r="I90" s="35"/>
      <c r="J90" s="36"/>
      <c r="K90" s="36" t="s">
        <v>1255</v>
      </c>
      <c r="L90" s="35"/>
      <c r="M90" s="34" t="s">
        <v>223</v>
      </c>
      <c r="N90" s="33" t="s">
        <v>376</v>
      </c>
      <c r="O90" s="64" t="s">
        <v>377</v>
      </c>
      <c r="P90" s="237"/>
      <c r="Q90" s="34" t="s">
        <v>1070</v>
      </c>
      <c r="R90" s="34" t="s">
        <v>1256</v>
      </c>
      <c r="S90" s="81" t="s">
        <v>1257</v>
      </c>
      <c r="T90" s="82" t="s">
        <v>1258</v>
      </c>
      <c r="U90" s="81" t="s">
        <v>1259</v>
      </c>
      <c r="V90" s="81" t="s">
        <v>1260</v>
      </c>
      <c r="W90" s="34" t="s">
        <v>1261</v>
      </c>
      <c r="X90" s="34"/>
      <c r="Y90" s="19"/>
      <c r="AA90" s="236">
        <f>IF(OR(J90="Fail",ISBLANK(J90)),INDEX('Issue Code Table'!C:C,MATCH(N:N,'Issue Code Table'!A:A,0)),IF(M90="Critical",6,IF(M90="Significant",5,IF(M90="Moderate",3,2))))</f>
        <v>4</v>
      </c>
    </row>
    <row r="91" spans="1:27" ht="83.15" customHeight="1" x14ac:dyDescent="0.25">
      <c r="A91" s="234" t="s">
        <v>1262</v>
      </c>
      <c r="B91" s="38" t="s">
        <v>215</v>
      </c>
      <c r="C91" s="36" t="s">
        <v>216</v>
      </c>
      <c r="D91" s="36" t="s">
        <v>217</v>
      </c>
      <c r="E91" s="36" t="s">
        <v>1263</v>
      </c>
      <c r="F91" s="81" t="s">
        <v>1264</v>
      </c>
      <c r="G91" s="36" t="s">
        <v>238</v>
      </c>
      <c r="H91" s="36" t="s">
        <v>1265</v>
      </c>
      <c r="I91" s="35"/>
      <c r="J91" s="36"/>
      <c r="K91" s="34" t="s">
        <v>1266</v>
      </c>
      <c r="L91" s="34"/>
      <c r="M91" s="34" t="s">
        <v>183</v>
      </c>
      <c r="N91" s="33" t="s">
        <v>256</v>
      </c>
      <c r="O91" s="64" t="s">
        <v>257</v>
      </c>
      <c r="P91" s="237"/>
      <c r="Q91" s="34" t="s">
        <v>1070</v>
      </c>
      <c r="R91" s="34" t="s">
        <v>1267</v>
      </c>
      <c r="S91" s="81" t="s">
        <v>1268</v>
      </c>
      <c r="T91" s="82" t="s">
        <v>1269</v>
      </c>
      <c r="U91" s="81" t="s">
        <v>1270</v>
      </c>
      <c r="V91" s="81" t="s">
        <v>1271</v>
      </c>
      <c r="W91" s="34" t="s">
        <v>1272</v>
      </c>
      <c r="X91" s="34" t="s">
        <v>249</v>
      </c>
      <c r="Y91" s="19"/>
      <c r="AA91" s="236">
        <f>IF(OR(J91="Fail",ISBLANK(J91)),INDEX('Issue Code Table'!C:C,MATCH(N:N,'Issue Code Table'!A:A,0)),IF(M91="Critical",6,IF(M91="Significant",5,IF(M91="Moderate",3,2))))</f>
        <v>5</v>
      </c>
    </row>
    <row r="92" spans="1:27" ht="83.15" customHeight="1" x14ac:dyDescent="0.25">
      <c r="A92" s="234" t="s">
        <v>1273</v>
      </c>
      <c r="B92" s="38" t="s">
        <v>215</v>
      </c>
      <c r="C92" s="36" t="s">
        <v>216</v>
      </c>
      <c r="D92" s="36" t="s">
        <v>217</v>
      </c>
      <c r="E92" s="36" t="s">
        <v>1274</v>
      </c>
      <c r="F92" s="81" t="s">
        <v>1275</v>
      </c>
      <c r="G92" s="36" t="s">
        <v>238</v>
      </c>
      <c r="H92" s="36" t="s">
        <v>1276</v>
      </c>
      <c r="I92" s="35"/>
      <c r="J92" s="36"/>
      <c r="K92" s="36" t="s">
        <v>1277</v>
      </c>
      <c r="L92" s="35"/>
      <c r="M92" s="34" t="s">
        <v>805</v>
      </c>
      <c r="N92" s="33" t="s">
        <v>376</v>
      </c>
      <c r="O92" s="64" t="s">
        <v>377</v>
      </c>
      <c r="P92" s="237"/>
      <c r="Q92" s="34" t="s">
        <v>1070</v>
      </c>
      <c r="R92" s="34" t="s">
        <v>1278</v>
      </c>
      <c r="S92" s="81" t="s">
        <v>1279</v>
      </c>
      <c r="T92" s="82" t="s">
        <v>1280</v>
      </c>
      <c r="U92" s="81" t="s">
        <v>261</v>
      </c>
      <c r="V92" s="81" t="s">
        <v>1281</v>
      </c>
      <c r="W92" s="34" t="s">
        <v>1282</v>
      </c>
      <c r="X92" s="34"/>
      <c r="Y92" s="19"/>
      <c r="AA92" s="236">
        <f>IF(OR(J92="Fail",ISBLANK(J92)),INDEX('Issue Code Table'!C:C,MATCH(N:N,'Issue Code Table'!A:A,0)),IF(M92="Critical",6,IF(M92="Significant",5,IF(M92="Moderate",3,2))))</f>
        <v>4</v>
      </c>
    </row>
    <row r="93" spans="1:27" ht="83.15" customHeight="1" x14ac:dyDescent="0.25">
      <c r="A93" s="234" t="s">
        <v>1283</v>
      </c>
      <c r="B93" s="38" t="s">
        <v>189</v>
      </c>
      <c r="C93" s="36" t="s">
        <v>930</v>
      </c>
      <c r="D93" s="36" t="s">
        <v>217</v>
      </c>
      <c r="E93" s="36" t="s">
        <v>1284</v>
      </c>
      <c r="F93" s="81" t="s">
        <v>1285</v>
      </c>
      <c r="G93" s="36" t="s">
        <v>238</v>
      </c>
      <c r="H93" s="36" t="s">
        <v>1286</v>
      </c>
      <c r="I93" s="35"/>
      <c r="J93" s="36"/>
      <c r="K93" s="36" t="s">
        <v>1287</v>
      </c>
      <c r="L93" s="35"/>
      <c r="M93" s="34" t="s">
        <v>183</v>
      </c>
      <c r="N93" s="33" t="s">
        <v>241</v>
      </c>
      <c r="O93" s="64" t="s">
        <v>242</v>
      </c>
      <c r="P93" s="237"/>
      <c r="Q93" s="34" t="s">
        <v>1070</v>
      </c>
      <c r="R93" s="34" t="s">
        <v>1288</v>
      </c>
      <c r="S93" s="81" t="s">
        <v>1289</v>
      </c>
      <c r="T93" s="82" t="s">
        <v>1290</v>
      </c>
      <c r="U93" s="81" t="s">
        <v>1291</v>
      </c>
      <c r="V93" s="81" t="s">
        <v>1292</v>
      </c>
      <c r="W93" s="34" t="s">
        <v>1293</v>
      </c>
      <c r="X93" s="34" t="s">
        <v>249</v>
      </c>
      <c r="Y93" s="19"/>
      <c r="AA93" s="236">
        <f>IF(OR(J93="Fail",ISBLANK(J93)),INDEX('Issue Code Table'!C:C,MATCH(N:N,'Issue Code Table'!A:A,0)),IF(M93="Critical",6,IF(M93="Significant",5,IF(M93="Moderate",3,2))))</f>
        <v>6</v>
      </c>
    </row>
    <row r="94" spans="1:27" ht="83.15" customHeight="1" x14ac:dyDescent="0.25">
      <c r="A94" s="234" t="s">
        <v>1294</v>
      </c>
      <c r="B94" s="38" t="s">
        <v>176</v>
      </c>
      <c r="C94" s="36" t="s">
        <v>177</v>
      </c>
      <c r="D94" s="36" t="s">
        <v>217</v>
      </c>
      <c r="E94" s="36" t="s">
        <v>1295</v>
      </c>
      <c r="F94" s="81" t="s">
        <v>1296</v>
      </c>
      <c r="G94" s="36" t="s">
        <v>238</v>
      </c>
      <c r="H94" s="36" t="s">
        <v>1297</v>
      </c>
      <c r="I94" s="35"/>
      <c r="J94" s="36"/>
      <c r="K94" s="36" t="s">
        <v>1298</v>
      </c>
      <c r="L94" s="35"/>
      <c r="M94" s="34" t="s">
        <v>223</v>
      </c>
      <c r="N94" s="33" t="s">
        <v>376</v>
      </c>
      <c r="O94" s="64" t="s">
        <v>377</v>
      </c>
      <c r="P94" s="237"/>
      <c r="Q94" s="34" t="s">
        <v>1070</v>
      </c>
      <c r="R94" s="34" t="s">
        <v>1299</v>
      </c>
      <c r="S94" s="81" t="s">
        <v>1300</v>
      </c>
      <c r="T94" s="82" t="s">
        <v>1301</v>
      </c>
      <c r="U94" s="81" t="s">
        <v>261</v>
      </c>
      <c r="V94" s="81" t="s">
        <v>1302</v>
      </c>
      <c r="W94" s="34" t="s">
        <v>1303</v>
      </c>
      <c r="X94" s="34"/>
      <c r="Y94" s="19"/>
      <c r="AA94" s="236">
        <f>IF(OR(J94="Fail",ISBLANK(J94)),INDEX('Issue Code Table'!C:C,MATCH(N:N,'Issue Code Table'!A:A,0)),IF(M94="Critical",6,IF(M94="Significant",5,IF(M94="Moderate",3,2))))</f>
        <v>4</v>
      </c>
    </row>
    <row r="95" spans="1:27" ht="83.15" customHeight="1" x14ac:dyDescent="0.25">
      <c r="A95" s="234" t="s">
        <v>1304</v>
      </c>
      <c r="B95" s="38" t="s">
        <v>215</v>
      </c>
      <c r="C95" s="36" t="s">
        <v>216</v>
      </c>
      <c r="D95" s="36" t="s">
        <v>217</v>
      </c>
      <c r="E95" s="36" t="s">
        <v>1305</v>
      </c>
      <c r="F95" s="81" t="s">
        <v>1306</v>
      </c>
      <c r="G95" s="36" t="s">
        <v>238</v>
      </c>
      <c r="H95" s="36" t="s">
        <v>1307</v>
      </c>
      <c r="I95" s="35"/>
      <c r="J95" s="36"/>
      <c r="K95" s="36" t="s">
        <v>1308</v>
      </c>
      <c r="L95" s="35"/>
      <c r="M95" s="34" t="s">
        <v>183</v>
      </c>
      <c r="N95" s="33" t="s">
        <v>256</v>
      </c>
      <c r="O95" s="64" t="s">
        <v>257</v>
      </c>
      <c r="P95" s="237"/>
      <c r="Q95" s="34" t="s">
        <v>1070</v>
      </c>
      <c r="R95" s="34" t="s">
        <v>1309</v>
      </c>
      <c r="S95" s="81" t="s">
        <v>1310</v>
      </c>
      <c r="T95" s="82" t="s">
        <v>1311</v>
      </c>
      <c r="U95" s="81" t="s">
        <v>1312</v>
      </c>
      <c r="V95" s="81" t="s">
        <v>1313</v>
      </c>
      <c r="W95" s="34" t="s">
        <v>1314</v>
      </c>
      <c r="X95" s="34" t="s">
        <v>249</v>
      </c>
      <c r="Y95" s="19"/>
      <c r="AA95" s="236">
        <f>IF(OR(J95="Fail",ISBLANK(J95)),INDEX('Issue Code Table'!C:C,MATCH(N:N,'Issue Code Table'!A:A,0)),IF(M95="Critical",6,IF(M95="Significant",5,IF(M95="Moderate",3,2))))</f>
        <v>5</v>
      </c>
    </row>
    <row r="96" spans="1:27" s="61" customFormat="1" ht="83.15" customHeight="1" x14ac:dyDescent="0.25">
      <c r="A96" s="234" t="s">
        <v>1315</v>
      </c>
      <c r="B96" s="36" t="s">
        <v>234</v>
      </c>
      <c r="C96" s="36" t="s">
        <v>235</v>
      </c>
      <c r="D96" s="36" t="s">
        <v>217</v>
      </c>
      <c r="E96" s="36" t="s">
        <v>1316</v>
      </c>
      <c r="F96" s="81" t="s">
        <v>1317</v>
      </c>
      <c r="G96" s="36" t="s">
        <v>238</v>
      </c>
      <c r="H96" s="36" t="s">
        <v>1318</v>
      </c>
      <c r="I96" s="67"/>
      <c r="J96" s="36"/>
      <c r="K96" s="68" t="s">
        <v>1319</v>
      </c>
      <c r="L96" s="67"/>
      <c r="M96" s="78" t="s">
        <v>223</v>
      </c>
      <c r="N96" s="78" t="s">
        <v>376</v>
      </c>
      <c r="O96" s="78" t="s">
        <v>1104</v>
      </c>
      <c r="P96" s="237"/>
      <c r="Q96" s="69" t="s">
        <v>1070</v>
      </c>
      <c r="R96" s="69" t="s">
        <v>1320</v>
      </c>
      <c r="S96" s="81" t="s">
        <v>1321</v>
      </c>
      <c r="T96" s="82" t="s">
        <v>1322</v>
      </c>
      <c r="U96" s="81" t="s">
        <v>1323</v>
      </c>
      <c r="V96" s="81" t="s">
        <v>1324</v>
      </c>
      <c r="W96" s="34" t="s">
        <v>1325</v>
      </c>
      <c r="X96" s="34"/>
      <c r="AA96" s="236">
        <f>IF(OR(J96="Fail",ISBLANK(J96)),INDEX('Issue Code Table'!C:C,MATCH(N:N,'Issue Code Table'!A:A,0)),IF(M96="Critical",6,IF(M96="Significant",5,IF(M96="Moderate",3,2))))</f>
        <v>4</v>
      </c>
    </row>
    <row r="97" spans="1:27" s="61" customFormat="1" ht="83.15" customHeight="1" x14ac:dyDescent="0.25">
      <c r="A97" s="234" t="s">
        <v>1326</v>
      </c>
      <c r="B97" s="38" t="s">
        <v>215</v>
      </c>
      <c r="C97" s="36" t="s">
        <v>216</v>
      </c>
      <c r="D97" s="36" t="s">
        <v>217</v>
      </c>
      <c r="E97" s="36" t="s">
        <v>1327</v>
      </c>
      <c r="F97" s="81" t="s">
        <v>1328</v>
      </c>
      <c r="G97" s="36" t="s">
        <v>238</v>
      </c>
      <c r="H97" s="36" t="s">
        <v>1329</v>
      </c>
      <c r="I97" s="67"/>
      <c r="J97" s="36"/>
      <c r="K97" s="68" t="s">
        <v>1330</v>
      </c>
      <c r="L97" s="67"/>
      <c r="M97" s="78" t="s">
        <v>223</v>
      </c>
      <c r="N97" s="78" t="s">
        <v>376</v>
      </c>
      <c r="O97" s="78" t="s">
        <v>1104</v>
      </c>
      <c r="P97" s="237"/>
      <c r="Q97" s="69" t="s">
        <v>1070</v>
      </c>
      <c r="R97" s="69" t="s">
        <v>1331</v>
      </c>
      <c r="S97" s="81" t="s">
        <v>1332</v>
      </c>
      <c r="T97" s="82" t="s">
        <v>1333</v>
      </c>
      <c r="U97" s="81" t="s">
        <v>1334</v>
      </c>
      <c r="V97" s="81" t="s">
        <v>1335</v>
      </c>
      <c r="W97" s="34" t="s">
        <v>1336</v>
      </c>
      <c r="X97" s="34"/>
      <c r="AA97" s="236">
        <f>IF(OR(J97="Fail",ISBLANK(J97)),INDEX('Issue Code Table'!C:C,MATCH(N:N,'Issue Code Table'!A:A,0)),IF(M97="Critical",6,IF(M97="Significant",5,IF(M97="Moderate",3,2))))</f>
        <v>4</v>
      </c>
    </row>
    <row r="98" spans="1:27" s="61" customFormat="1" ht="83.15" customHeight="1" x14ac:dyDescent="0.25">
      <c r="A98" s="234" t="s">
        <v>1337</v>
      </c>
      <c r="B98" s="38" t="s">
        <v>215</v>
      </c>
      <c r="C98" s="36" t="s">
        <v>216</v>
      </c>
      <c r="D98" s="36" t="s">
        <v>217</v>
      </c>
      <c r="E98" s="36" t="s">
        <v>1338</v>
      </c>
      <c r="F98" s="81" t="s">
        <v>1339</v>
      </c>
      <c r="G98" s="36" t="s">
        <v>238</v>
      </c>
      <c r="H98" s="36" t="s">
        <v>1340</v>
      </c>
      <c r="I98" s="67"/>
      <c r="J98" s="36"/>
      <c r="K98" s="68" t="s">
        <v>1341</v>
      </c>
      <c r="L98" s="67"/>
      <c r="M98" s="78" t="s">
        <v>223</v>
      </c>
      <c r="N98" s="78" t="s">
        <v>376</v>
      </c>
      <c r="O98" s="78" t="s">
        <v>1104</v>
      </c>
      <c r="P98" s="237"/>
      <c r="Q98" s="69" t="s">
        <v>1070</v>
      </c>
      <c r="R98" s="69" t="s">
        <v>1342</v>
      </c>
      <c r="S98" s="81" t="s">
        <v>1343</v>
      </c>
      <c r="T98" s="82" t="s">
        <v>1344</v>
      </c>
      <c r="U98" s="81" t="s">
        <v>261</v>
      </c>
      <c r="V98" s="81" t="s">
        <v>1345</v>
      </c>
      <c r="W98" s="34" t="s">
        <v>1346</v>
      </c>
      <c r="X98" s="34"/>
      <c r="AA98" s="236">
        <f>IF(OR(J98="Fail",ISBLANK(J98)),INDEX('Issue Code Table'!C:C,MATCH(N:N,'Issue Code Table'!A:A,0)),IF(M98="Critical",6,IF(M98="Significant",5,IF(M98="Moderate",3,2))))</f>
        <v>4</v>
      </c>
    </row>
    <row r="99" spans="1:27" ht="83.15" customHeight="1" x14ac:dyDescent="0.25">
      <c r="A99" s="234" t="s">
        <v>1347</v>
      </c>
      <c r="B99" s="38" t="s">
        <v>234</v>
      </c>
      <c r="C99" s="36" t="s">
        <v>235</v>
      </c>
      <c r="D99" s="36" t="s">
        <v>217</v>
      </c>
      <c r="E99" s="36" t="s">
        <v>1348</v>
      </c>
      <c r="F99" s="81" t="s">
        <v>1349</v>
      </c>
      <c r="G99" s="36" t="s">
        <v>238</v>
      </c>
      <c r="H99" s="36" t="s">
        <v>1350</v>
      </c>
      <c r="I99" s="35"/>
      <c r="J99" s="36"/>
      <c r="K99" s="36" t="s">
        <v>1351</v>
      </c>
      <c r="L99" s="35"/>
      <c r="M99" s="34" t="s">
        <v>183</v>
      </c>
      <c r="N99" s="33" t="s">
        <v>256</v>
      </c>
      <c r="O99" s="64" t="s">
        <v>257</v>
      </c>
      <c r="P99" s="237"/>
      <c r="Q99" s="34" t="s">
        <v>1070</v>
      </c>
      <c r="R99" s="34" t="s">
        <v>1352</v>
      </c>
      <c r="S99" s="81" t="s">
        <v>1353</v>
      </c>
      <c r="T99" s="82" t="s">
        <v>1354</v>
      </c>
      <c r="U99" s="81" t="s">
        <v>1355</v>
      </c>
      <c r="V99" s="81" t="s">
        <v>1356</v>
      </c>
      <c r="W99" s="34" t="s">
        <v>1357</v>
      </c>
      <c r="X99" s="34" t="s">
        <v>249</v>
      </c>
      <c r="Y99" s="19"/>
      <c r="AA99" s="236">
        <f>IF(OR(J99="Fail",ISBLANK(J99)),INDEX('Issue Code Table'!C:C,MATCH(N:N,'Issue Code Table'!A:A,0)),IF(M99="Critical",6,IF(M99="Significant",5,IF(M99="Moderate",3,2))))</f>
        <v>5</v>
      </c>
    </row>
    <row r="100" spans="1:27" ht="83.15" customHeight="1" x14ac:dyDescent="0.25">
      <c r="A100" s="234" t="s">
        <v>1358</v>
      </c>
      <c r="B100" s="38" t="s">
        <v>452</v>
      </c>
      <c r="C100" s="36" t="s">
        <v>453</v>
      </c>
      <c r="D100" s="36" t="s">
        <v>217</v>
      </c>
      <c r="E100" s="36" t="s">
        <v>1359</v>
      </c>
      <c r="F100" s="81" t="s">
        <v>1360</v>
      </c>
      <c r="G100" s="36" t="s">
        <v>238</v>
      </c>
      <c r="H100" s="36" t="s">
        <v>1361</v>
      </c>
      <c r="I100" s="35"/>
      <c r="J100" s="36"/>
      <c r="K100" s="36" t="s">
        <v>1362</v>
      </c>
      <c r="L100" s="35"/>
      <c r="M100" s="36" t="s">
        <v>223</v>
      </c>
      <c r="N100" s="33" t="s">
        <v>459</v>
      </c>
      <c r="O100" s="64" t="s">
        <v>460</v>
      </c>
      <c r="P100" s="237"/>
      <c r="Q100" s="34" t="s">
        <v>1363</v>
      </c>
      <c r="R100" s="34" t="s">
        <v>1364</v>
      </c>
      <c r="S100" s="81" t="s">
        <v>1365</v>
      </c>
      <c r="T100" s="82" t="s">
        <v>1366</v>
      </c>
      <c r="U100" s="81" t="s">
        <v>1367</v>
      </c>
      <c r="V100" s="81" t="s">
        <v>1368</v>
      </c>
      <c r="W100" s="34" t="s">
        <v>1369</v>
      </c>
      <c r="X100" s="34"/>
      <c r="Y100" s="19"/>
      <c r="AA100" s="236">
        <f>IF(OR(J100="Fail",ISBLANK(J100)),INDEX('Issue Code Table'!C:C,MATCH(N:N,'Issue Code Table'!A:A,0)),IF(M100="Critical",6,IF(M100="Significant",5,IF(M100="Moderate",3,2))))</f>
        <v>5</v>
      </c>
    </row>
    <row r="101" spans="1:27" ht="83.15" customHeight="1" x14ac:dyDescent="0.25">
      <c r="A101" s="234" t="s">
        <v>1370</v>
      </c>
      <c r="B101" s="38" t="s">
        <v>452</v>
      </c>
      <c r="C101" s="36" t="s">
        <v>453</v>
      </c>
      <c r="D101" s="36" t="s">
        <v>217</v>
      </c>
      <c r="E101" s="36" t="s">
        <v>1371</v>
      </c>
      <c r="F101" s="81" t="s">
        <v>1372</v>
      </c>
      <c r="G101" s="36" t="s">
        <v>238</v>
      </c>
      <c r="H101" s="36" t="s">
        <v>1373</v>
      </c>
      <c r="I101" s="35"/>
      <c r="J101" s="36"/>
      <c r="K101" s="36" t="s">
        <v>1374</v>
      </c>
      <c r="L101" s="35"/>
      <c r="M101" s="36" t="s">
        <v>223</v>
      </c>
      <c r="N101" s="33" t="s">
        <v>459</v>
      </c>
      <c r="O101" s="64" t="s">
        <v>460</v>
      </c>
      <c r="P101" s="237"/>
      <c r="Q101" s="34" t="s">
        <v>1363</v>
      </c>
      <c r="R101" s="34" t="s">
        <v>1375</v>
      </c>
      <c r="S101" s="81" t="s">
        <v>1365</v>
      </c>
      <c r="T101" s="82" t="s">
        <v>1376</v>
      </c>
      <c r="U101" s="81" t="s">
        <v>1367</v>
      </c>
      <c r="V101" s="81" t="s">
        <v>1377</v>
      </c>
      <c r="W101" s="34" t="s">
        <v>1378</v>
      </c>
      <c r="X101" s="34"/>
      <c r="Y101" s="19"/>
      <c r="AA101" s="236">
        <f>IF(OR(J101="Fail",ISBLANK(J101)),INDEX('Issue Code Table'!C:C,MATCH(N:N,'Issue Code Table'!A:A,0)),IF(M101="Critical",6,IF(M101="Significant",5,IF(M101="Moderate",3,2))))</f>
        <v>5</v>
      </c>
    </row>
    <row r="102" spans="1:27" ht="83.15" customHeight="1" x14ac:dyDescent="0.25">
      <c r="A102" s="234" t="s">
        <v>1379</v>
      </c>
      <c r="B102" s="38" t="s">
        <v>452</v>
      </c>
      <c r="C102" s="36" t="s">
        <v>453</v>
      </c>
      <c r="D102" s="36" t="s">
        <v>217</v>
      </c>
      <c r="E102" s="36" t="s">
        <v>1380</v>
      </c>
      <c r="F102" s="81" t="s">
        <v>1381</v>
      </c>
      <c r="G102" s="36" t="s">
        <v>238</v>
      </c>
      <c r="H102" s="36" t="s">
        <v>1382</v>
      </c>
      <c r="I102" s="35"/>
      <c r="J102" s="36"/>
      <c r="K102" s="36" t="s">
        <v>1383</v>
      </c>
      <c r="L102" s="35"/>
      <c r="M102" s="36" t="s">
        <v>223</v>
      </c>
      <c r="N102" s="33" t="s">
        <v>459</v>
      </c>
      <c r="O102" s="64" t="s">
        <v>460</v>
      </c>
      <c r="P102" s="237"/>
      <c r="Q102" s="34" t="s">
        <v>1363</v>
      </c>
      <c r="R102" s="34" t="s">
        <v>1384</v>
      </c>
      <c r="S102" s="81" t="s">
        <v>1365</v>
      </c>
      <c r="T102" s="82" t="s">
        <v>1385</v>
      </c>
      <c r="U102" s="81" t="s">
        <v>1367</v>
      </c>
      <c r="V102" s="81" t="s">
        <v>1386</v>
      </c>
      <c r="W102" s="34" t="s">
        <v>1387</v>
      </c>
      <c r="X102" s="34"/>
      <c r="Y102" s="19"/>
      <c r="AA102" s="236">
        <f>IF(OR(J102="Fail",ISBLANK(J102)),INDEX('Issue Code Table'!C:C,MATCH(N:N,'Issue Code Table'!A:A,0)),IF(M102="Critical",6,IF(M102="Significant",5,IF(M102="Moderate",3,2))))</f>
        <v>5</v>
      </c>
    </row>
    <row r="103" spans="1:27" ht="83.15" customHeight="1" x14ac:dyDescent="0.25">
      <c r="A103" s="234" t="s">
        <v>1388</v>
      </c>
      <c r="B103" s="38" t="s">
        <v>452</v>
      </c>
      <c r="C103" s="36" t="s">
        <v>453</v>
      </c>
      <c r="D103" s="36" t="s">
        <v>217</v>
      </c>
      <c r="E103" s="36" t="s">
        <v>1389</v>
      </c>
      <c r="F103" s="81" t="s">
        <v>1390</v>
      </c>
      <c r="G103" s="36" t="s">
        <v>238</v>
      </c>
      <c r="H103" s="36" t="s">
        <v>1391</v>
      </c>
      <c r="I103" s="35"/>
      <c r="J103" s="36"/>
      <c r="K103" s="36" t="s">
        <v>1392</v>
      </c>
      <c r="L103" s="35"/>
      <c r="M103" s="36" t="s">
        <v>223</v>
      </c>
      <c r="N103" s="33" t="s">
        <v>459</v>
      </c>
      <c r="O103" s="64" t="s">
        <v>460</v>
      </c>
      <c r="P103" s="237"/>
      <c r="Q103" s="34" t="s">
        <v>1363</v>
      </c>
      <c r="R103" s="34" t="s">
        <v>1393</v>
      </c>
      <c r="S103" s="81" t="s">
        <v>1365</v>
      </c>
      <c r="T103" s="82" t="s">
        <v>1394</v>
      </c>
      <c r="U103" s="81" t="s">
        <v>1367</v>
      </c>
      <c r="V103" s="81" t="s">
        <v>1395</v>
      </c>
      <c r="W103" s="34" t="s">
        <v>1396</v>
      </c>
      <c r="X103" s="34"/>
      <c r="Y103" s="19"/>
      <c r="AA103" s="236">
        <f>IF(OR(J103="Fail",ISBLANK(J103)),INDEX('Issue Code Table'!C:C,MATCH(N:N,'Issue Code Table'!A:A,0)),IF(M103="Critical",6,IF(M103="Significant",5,IF(M103="Moderate",3,2))))</f>
        <v>5</v>
      </c>
    </row>
    <row r="104" spans="1:27" ht="83.15" customHeight="1" x14ac:dyDescent="0.25">
      <c r="A104" s="234" t="s">
        <v>1397</v>
      </c>
      <c r="B104" s="38" t="s">
        <v>452</v>
      </c>
      <c r="C104" s="36" t="s">
        <v>453</v>
      </c>
      <c r="D104" s="36" t="s">
        <v>217</v>
      </c>
      <c r="E104" s="36" t="s">
        <v>1398</v>
      </c>
      <c r="F104" s="81" t="s">
        <v>1399</v>
      </c>
      <c r="G104" s="36" t="s">
        <v>238</v>
      </c>
      <c r="H104" s="36" t="s">
        <v>1400</v>
      </c>
      <c r="I104" s="35"/>
      <c r="J104" s="36"/>
      <c r="K104" s="36" t="s">
        <v>1401</v>
      </c>
      <c r="L104" s="35"/>
      <c r="M104" s="36" t="s">
        <v>223</v>
      </c>
      <c r="N104" s="33" t="s">
        <v>459</v>
      </c>
      <c r="O104" s="64" t="s">
        <v>460</v>
      </c>
      <c r="P104" s="237"/>
      <c r="Q104" s="34" t="s">
        <v>1363</v>
      </c>
      <c r="R104" s="34" t="s">
        <v>1402</v>
      </c>
      <c r="S104" s="81" t="s">
        <v>1365</v>
      </c>
      <c r="T104" s="82" t="s">
        <v>1403</v>
      </c>
      <c r="U104" s="81" t="s">
        <v>1367</v>
      </c>
      <c r="V104" s="81" t="s">
        <v>1404</v>
      </c>
      <c r="W104" s="34" t="s">
        <v>1405</v>
      </c>
      <c r="X104" s="34"/>
      <c r="Y104" s="19"/>
      <c r="AA104" s="236">
        <f>IF(OR(J104="Fail",ISBLANK(J104)),INDEX('Issue Code Table'!C:C,MATCH(N:N,'Issue Code Table'!A:A,0)),IF(M104="Critical",6,IF(M104="Significant",5,IF(M104="Moderate",3,2))))</f>
        <v>5</v>
      </c>
    </row>
    <row r="105" spans="1:27" ht="83.15" customHeight="1" x14ac:dyDescent="0.25">
      <c r="A105" s="234" t="s">
        <v>1406</v>
      </c>
      <c r="B105" s="38" t="s">
        <v>452</v>
      </c>
      <c r="C105" s="36" t="s">
        <v>453</v>
      </c>
      <c r="D105" s="36" t="s">
        <v>217</v>
      </c>
      <c r="E105" s="36" t="s">
        <v>1407</v>
      </c>
      <c r="F105" s="81" t="s">
        <v>1408</v>
      </c>
      <c r="G105" s="36" t="s">
        <v>238</v>
      </c>
      <c r="H105" s="36" t="s">
        <v>1409</v>
      </c>
      <c r="I105" s="35"/>
      <c r="J105" s="36"/>
      <c r="K105" s="36" t="s">
        <v>1410</v>
      </c>
      <c r="L105" s="35"/>
      <c r="M105" s="36" t="s">
        <v>223</v>
      </c>
      <c r="N105" s="33" t="s">
        <v>1411</v>
      </c>
      <c r="O105" s="64" t="s">
        <v>1412</v>
      </c>
      <c r="P105" s="237"/>
      <c r="Q105" s="34" t="s">
        <v>1363</v>
      </c>
      <c r="R105" s="34" t="s">
        <v>1413</v>
      </c>
      <c r="S105" s="81" t="s">
        <v>1365</v>
      </c>
      <c r="T105" s="82" t="s">
        <v>1414</v>
      </c>
      <c r="U105" s="81" t="s">
        <v>1367</v>
      </c>
      <c r="V105" s="81" t="s">
        <v>1415</v>
      </c>
      <c r="W105" s="34" t="s">
        <v>1416</v>
      </c>
      <c r="X105" s="34"/>
      <c r="Y105" s="19"/>
      <c r="AA105" s="236">
        <f>IF(OR(J105="Fail",ISBLANK(J105)),INDEX('Issue Code Table'!C:C,MATCH(N:N,'Issue Code Table'!A:A,0)),IF(M105="Critical",6,IF(M105="Significant",5,IF(M105="Moderate",3,2))))</f>
        <v>5</v>
      </c>
    </row>
    <row r="106" spans="1:27" ht="83.15" customHeight="1" x14ac:dyDescent="0.25">
      <c r="A106" s="234" t="s">
        <v>1417</v>
      </c>
      <c r="B106" s="38" t="s">
        <v>452</v>
      </c>
      <c r="C106" s="36" t="s">
        <v>453</v>
      </c>
      <c r="D106" s="36" t="s">
        <v>217</v>
      </c>
      <c r="E106" s="36" t="s">
        <v>1418</v>
      </c>
      <c r="F106" s="81" t="s">
        <v>1419</v>
      </c>
      <c r="G106" s="36" t="s">
        <v>238</v>
      </c>
      <c r="H106" s="36" t="s">
        <v>1420</v>
      </c>
      <c r="I106" s="35"/>
      <c r="J106" s="36"/>
      <c r="K106" s="36" t="s">
        <v>1421</v>
      </c>
      <c r="L106" s="35"/>
      <c r="M106" s="36" t="s">
        <v>223</v>
      </c>
      <c r="N106" s="33" t="s">
        <v>1411</v>
      </c>
      <c r="O106" s="64" t="s">
        <v>1412</v>
      </c>
      <c r="P106" s="237"/>
      <c r="Q106" s="34" t="s">
        <v>1363</v>
      </c>
      <c r="R106" s="34" t="s">
        <v>1422</v>
      </c>
      <c r="S106" s="81" t="s">
        <v>1365</v>
      </c>
      <c r="T106" s="82" t="s">
        <v>1423</v>
      </c>
      <c r="U106" s="81" t="s">
        <v>1367</v>
      </c>
      <c r="V106" s="81" t="s">
        <v>1424</v>
      </c>
      <c r="W106" s="34" t="s">
        <v>1425</v>
      </c>
      <c r="X106" s="34"/>
      <c r="Y106" s="19"/>
      <c r="AA106" s="236">
        <f>IF(OR(J106="Fail",ISBLANK(J106)),INDEX('Issue Code Table'!C:C,MATCH(N:N,'Issue Code Table'!A:A,0)),IF(M106="Critical",6,IF(M106="Significant",5,IF(M106="Moderate",3,2))))</f>
        <v>5</v>
      </c>
    </row>
    <row r="107" spans="1:27" ht="83.15" customHeight="1" x14ac:dyDescent="0.25">
      <c r="A107" s="234" t="s">
        <v>1426</v>
      </c>
      <c r="B107" s="38" t="s">
        <v>452</v>
      </c>
      <c r="C107" s="36" t="s">
        <v>453</v>
      </c>
      <c r="D107" s="36" t="s">
        <v>217</v>
      </c>
      <c r="E107" s="36" t="s">
        <v>1427</v>
      </c>
      <c r="F107" s="81" t="s">
        <v>1428</v>
      </c>
      <c r="G107" s="36" t="s">
        <v>238</v>
      </c>
      <c r="H107" s="36" t="s">
        <v>1429</v>
      </c>
      <c r="I107" s="35"/>
      <c r="J107" s="36"/>
      <c r="K107" s="36" t="s">
        <v>1430</v>
      </c>
      <c r="L107" s="35"/>
      <c r="M107" s="36" t="s">
        <v>223</v>
      </c>
      <c r="N107" s="33" t="s">
        <v>459</v>
      </c>
      <c r="O107" s="64" t="s">
        <v>460</v>
      </c>
      <c r="P107" s="237"/>
      <c r="Q107" s="34" t="s">
        <v>1363</v>
      </c>
      <c r="R107" s="34" t="s">
        <v>1431</v>
      </c>
      <c r="S107" s="81" t="s">
        <v>1365</v>
      </c>
      <c r="T107" s="82" t="s">
        <v>1432</v>
      </c>
      <c r="U107" s="81" t="s">
        <v>1367</v>
      </c>
      <c r="V107" s="81" t="s">
        <v>1433</v>
      </c>
      <c r="W107" s="34" t="s">
        <v>1434</v>
      </c>
      <c r="X107" s="34"/>
      <c r="Y107" s="19"/>
      <c r="AA107" s="236">
        <f>IF(OR(J107="Fail",ISBLANK(J107)),INDEX('Issue Code Table'!C:C,MATCH(N:N,'Issue Code Table'!A:A,0)),IF(M107="Critical",6,IF(M107="Significant",5,IF(M107="Moderate",3,2))))</f>
        <v>5</v>
      </c>
    </row>
    <row r="108" spans="1:27" ht="83.15" customHeight="1" x14ac:dyDescent="0.25">
      <c r="A108" s="234" t="s">
        <v>1435</v>
      </c>
      <c r="B108" s="38" t="s">
        <v>452</v>
      </c>
      <c r="C108" s="36" t="s">
        <v>453</v>
      </c>
      <c r="D108" s="36" t="s">
        <v>217</v>
      </c>
      <c r="E108" s="36" t="s">
        <v>1436</v>
      </c>
      <c r="F108" s="81" t="s">
        <v>1437</v>
      </c>
      <c r="G108" s="36" t="s">
        <v>238</v>
      </c>
      <c r="H108" s="36" t="s">
        <v>1438</v>
      </c>
      <c r="I108" s="35"/>
      <c r="J108" s="36"/>
      <c r="K108" s="36" t="s">
        <v>1439</v>
      </c>
      <c r="L108" s="35"/>
      <c r="M108" s="36" t="s">
        <v>223</v>
      </c>
      <c r="N108" s="33" t="s">
        <v>459</v>
      </c>
      <c r="O108" s="64" t="s">
        <v>460</v>
      </c>
      <c r="P108" s="237"/>
      <c r="Q108" s="34" t="s">
        <v>1363</v>
      </c>
      <c r="R108" s="34" t="s">
        <v>1440</v>
      </c>
      <c r="S108" s="81" t="s">
        <v>1365</v>
      </c>
      <c r="T108" s="82" t="s">
        <v>1441</v>
      </c>
      <c r="U108" s="81" t="s">
        <v>1367</v>
      </c>
      <c r="V108" s="81" t="s">
        <v>1442</v>
      </c>
      <c r="W108" s="34" t="s">
        <v>1443</v>
      </c>
      <c r="X108" s="34"/>
      <c r="Y108" s="19"/>
      <c r="AA108" s="236">
        <f>IF(OR(J108="Fail",ISBLANK(J108)),INDEX('Issue Code Table'!C:C,MATCH(N:N,'Issue Code Table'!A:A,0)),IF(M108="Critical",6,IF(M108="Significant",5,IF(M108="Moderate",3,2))))</f>
        <v>5</v>
      </c>
    </row>
    <row r="109" spans="1:27" ht="83.15" customHeight="1" x14ac:dyDescent="0.25">
      <c r="A109" s="234" t="s">
        <v>1444</v>
      </c>
      <c r="B109" s="38" t="s">
        <v>452</v>
      </c>
      <c r="C109" s="36" t="s">
        <v>453</v>
      </c>
      <c r="D109" s="36" t="s">
        <v>217</v>
      </c>
      <c r="E109" s="36" t="s">
        <v>1445</v>
      </c>
      <c r="F109" s="81" t="s">
        <v>1446</v>
      </c>
      <c r="G109" s="36" t="s">
        <v>238</v>
      </c>
      <c r="H109" s="36" t="s">
        <v>1447</v>
      </c>
      <c r="I109" s="35"/>
      <c r="J109" s="36"/>
      <c r="K109" s="36" t="s">
        <v>1448</v>
      </c>
      <c r="L109" s="35"/>
      <c r="M109" s="36" t="s">
        <v>223</v>
      </c>
      <c r="N109" s="33" t="s">
        <v>459</v>
      </c>
      <c r="O109" s="64" t="s">
        <v>460</v>
      </c>
      <c r="P109" s="237"/>
      <c r="Q109" s="34" t="s">
        <v>1363</v>
      </c>
      <c r="R109" s="34" t="s">
        <v>1449</v>
      </c>
      <c r="S109" s="81" t="s">
        <v>1365</v>
      </c>
      <c r="T109" s="82" t="s">
        <v>1450</v>
      </c>
      <c r="U109" s="81" t="s">
        <v>1367</v>
      </c>
      <c r="V109" s="81" t="s">
        <v>1451</v>
      </c>
      <c r="W109" s="34" t="s">
        <v>1452</v>
      </c>
      <c r="X109" s="34"/>
      <c r="Y109" s="19"/>
      <c r="AA109" s="236">
        <f>IF(OR(J109="Fail",ISBLANK(J109)),INDEX('Issue Code Table'!C:C,MATCH(N:N,'Issue Code Table'!A:A,0)),IF(M109="Critical",6,IF(M109="Significant",5,IF(M109="Moderate",3,2))))</f>
        <v>5</v>
      </c>
    </row>
    <row r="110" spans="1:27" ht="83.15" customHeight="1" x14ac:dyDescent="0.25">
      <c r="A110" s="234" t="s">
        <v>1453</v>
      </c>
      <c r="B110" s="38" t="s">
        <v>452</v>
      </c>
      <c r="C110" s="36" t="s">
        <v>453</v>
      </c>
      <c r="D110" s="36" t="s">
        <v>217</v>
      </c>
      <c r="E110" s="36" t="s">
        <v>1454</v>
      </c>
      <c r="F110" s="81" t="s">
        <v>1455</v>
      </c>
      <c r="G110" s="36" t="s">
        <v>238</v>
      </c>
      <c r="H110" s="36" t="s">
        <v>1456</v>
      </c>
      <c r="I110" s="35"/>
      <c r="J110" s="36"/>
      <c r="K110" s="36" t="s">
        <v>1457</v>
      </c>
      <c r="L110" s="35"/>
      <c r="M110" s="36" t="s">
        <v>223</v>
      </c>
      <c r="N110" s="33" t="s">
        <v>459</v>
      </c>
      <c r="O110" s="64" t="s">
        <v>460</v>
      </c>
      <c r="P110" s="237"/>
      <c r="Q110" s="34" t="s">
        <v>1363</v>
      </c>
      <c r="R110" s="34" t="s">
        <v>1458</v>
      </c>
      <c r="S110" s="81" t="s">
        <v>1365</v>
      </c>
      <c r="T110" s="82" t="s">
        <v>1459</v>
      </c>
      <c r="U110" s="81" t="s">
        <v>1367</v>
      </c>
      <c r="V110" s="81" t="s">
        <v>1460</v>
      </c>
      <c r="W110" s="34" t="s">
        <v>1461</v>
      </c>
      <c r="X110" s="34"/>
      <c r="Y110" s="19"/>
      <c r="AA110" s="236">
        <f>IF(OR(J110="Fail",ISBLANK(J110)),INDEX('Issue Code Table'!C:C,MATCH(N:N,'Issue Code Table'!A:A,0)),IF(M110="Critical",6,IF(M110="Significant",5,IF(M110="Moderate",3,2))))</f>
        <v>5</v>
      </c>
    </row>
    <row r="111" spans="1:27" ht="83.15" customHeight="1" x14ac:dyDescent="0.25">
      <c r="A111" s="234" t="s">
        <v>1462</v>
      </c>
      <c r="B111" s="38" t="s">
        <v>452</v>
      </c>
      <c r="C111" s="36" t="s">
        <v>453</v>
      </c>
      <c r="D111" s="36" t="s">
        <v>217</v>
      </c>
      <c r="E111" s="36" t="s">
        <v>1463</v>
      </c>
      <c r="F111" s="81" t="s">
        <v>1464</v>
      </c>
      <c r="G111" s="36" t="s">
        <v>238</v>
      </c>
      <c r="H111" s="36" t="s">
        <v>1465</v>
      </c>
      <c r="I111" s="35"/>
      <c r="J111" s="36"/>
      <c r="K111" s="36" t="s">
        <v>1466</v>
      </c>
      <c r="L111" s="35"/>
      <c r="M111" s="34" t="s">
        <v>183</v>
      </c>
      <c r="N111" s="33" t="s">
        <v>459</v>
      </c>
      <c r="O111" s="64" t="s">
        <v>460</v>
      </c>
      <c r="P111" s="237"/>
      <c r="Q111" s="34" t="s">
        <v>1467</v>
      </c>
      <c r="R111" s="34" t="s">
        <v>1468</v>
      </c>
      <c r="S111" s="81" t="s">
        <v>1365</v>
      </c>
      <c r="T111" s="82" t="s">
        <v>1469</v>
      </c>
      <c r="U111" s="81" t="s">
        <v>1367</v>
      </c>
      <c r="V111" s="81" t="s">
        <v>1470</v>
      </c>
      <c r="W111" s="34" t="s">
        <v>1471</v>
      </c>
      <c r="X111" s="34" t="s">
        <v>249</v>
      </c>
      <c r="Y111" s="19"/>
      <c r="AA111" s="236">
        <f>IF(OR(J111="Fail",ISBLANK(J111)),INDEX('Issue Code Table'!C:C,MATCH(N:N,'Issue Code Table'!A:A,0)),IF(M111="Critical",6,IF(M111="Significant",5,IF(M111="Moderate",3,2))))</f>
        <v>5</v>
      </c>
    </row>
    <row r="112" spans="1:27" ht="83.15" customHeight="1" x14ac:dyDescent="0.25">
      <c r="A112" s="234" t="s">
        <v>1472</v>
      </c>
      <c r="B112" s="38" t="s">
        <v>452</v>
      </c>
      <c r="C112" s="36" t="s">
        <v>453</v>
      </c>
      <c r="D112" s="36" t="s">
        <v>217</v>
      </c>
      <c r="E112" s="36" t="s">
        <v>1473</v>
      </c>
      <c r="F112" s="81" t="s">
        <v>1474</v>
      </c>
      <c r="G112" s="36" t="s">
        <v>238</v>
      </c>
      <c r="H112" s="36" t="s">
        <v>1475</v>
      </c>
      <c r="I112" s="35"/>
      <c r="J112" s="36"/>
      <c r="K112" s="36" t="s">
        <v>1476</v>
      </c>
      <c r="L112" s="35"/>
      <c r="M112" s="34" t="s">
        <v>183</v>
      </c>
      <c r="N112" s="33" t="s">
        <v>459</v>
      </c>
      <c r="O112" s="64" t="s">
        <v>460</v>
      </c>
      <c r="P112" s="237"/>
      <c r="Q112" s="34" t="s">
        <v>1467</v>
      </c>
      <c r="R112" s="34" t="s">
        <v>1477</v>
      </c>
      <c r="S112" s="81" t="s">
        <v>1365</v>
      </c>
      <c r="T112" s="82" t="s">
        <v>1478</v>
      </c>
      <c r="U112" s="81" t="s">
        <v>1367</v>
      </c>
      <c r="V112" s="81" t="s">
        <v>1479</v>
      </c>
      <c r="W112" s="34" t="s">
        <v>1480</v>
      </c>
      <c r="X112" s="34" t="s">
        <v>249</v>
      </c>
      <c r="Y112" s="19"/>
      <c r="AA112" s="236">
        <f>IF(OR(J112="Fail",ISBLANK(J112)),INDEX('Issue Code Table'!C:C,MATCH(N:N,'Issue Code Table'!A:A,0)),IF(M112="Critical",6,IF(M112="Significant",5,IF(M112="Moderate",3,2))))</f>
        <v>5</v>
      </c>
    </row>
    <row r="113" spans="1:27" ht="83.15" customHeight="1" x14ac:dyDescent="0.25">
      <c r="A113" s="234" t="s">
        <v>1481</v>
      </c>
      <c r="B113" s="38" t="s">
        <v>452</v>
      </c>
      <c r="C113" s="36" t="s">
        <v>453</v>
      </c>
      <c r="D113" s="36" t="s">
        <v>217</v>
      </c>
      <c r="E113" s="36" t="s">
        <v>1482</v>
      </c>
      <c r="F113" s="81" t="s">
        <v>1483</v>
      </c>
      <c r="G113" s="36" t="s">
        <v>238</v>
      </c>
      <c r="H113" s="36" t="s">
        <v>1484</v>
      </c>
      <c r="I113" s="35"/>
      <c r="J113" s="36"/>
      <c r="K113" s="36" t="s">
        <v>1485</v>
      </c>
      <c r="L113" s="35"/>
      <c r="M113" s="34" t="s">
        <v>223</v>
      </c>
      <c r="N113" s="33" t="s">
        <v>459</v>
      </c>
      <c r="O113" s="64" t="s">
        <v>460</v>
      </c>
      <c r="P113" s="237"/>
      <c r="Q113" s="34" t="s">
        <v>1467</v>
      </c>
      <c r="R113" s="34" t="s">
        <v>1486</v>
      </c>
      <c r="S113" s="81" t="s">
        <v>1365</v>
      </c>
      <c r="T113" s="82" t="s">
        <v>1487</v>
      </c>
      <c r="U113" s="81" t="s">
        <v>1367</v>
      </c>
      <c r="V113" s="81" t="s">
        <v>1488</v>
      </c>
      <c r="W113" s="34" t="s">
        <v>1489</v>
      </c>
      <c r="X113" s="34"/>
      <c r="Y113" s="19"/>
      <c r="AA113" s="236">
        <f>IF(OR(J113="Fail",ISBLANK(J113)),INDEX('Issue Code Table'!C:C,MATCH(N:N,'Issue Code Table'!A:A,0)),IF(M113="Critical",6,IF(M113="Significant",5,IF(M113="Moderate",3,2))))</f>
        <v>5</v>
      </c>
    </row>
    <row r="114" spans="1:27" ht="83.15" customHeight="1" x14ac:dyDescent="0.25">
      <c r="A114" s="234" t="s">
        <v>1490</v>
      </c>
      <c r="B114" s="38" t="s">
        <v>452</v>
      </c>
      <c r="C114" s="36" t="s">
        <v>453</v>
      </c>
      <c r="D114" s="36" t="s">
        <v>217</v>
      </c>
      <c r="E114" s="36" t="s">
        <v>1491</v>
      </c>
      <c r="F114" s="81" t="s">
        <v>1492</v>
      </c>
      <c r="G114" s="36" t="s">
        <v>238</v>
      </c>
      <c r="H114" s="36" t="s">
        <v>1493</v>
      </c>
      <c r="I114" s="35"/>
      <c r="J114" s="36"/>
      <c r="K114" s="36" t="s">
        <v>1494</v>
      </c>
      <c r="L114" s="35"/>
      <c r="M114" s="34" t="s">
        <v>223</v>
      </c>
      <c r="N114" s="33" t="s">
        <v>459</v>
      </c>
      <c r="O114" s="64" t="s">
        <v>460</v>
      </c>
      <c r="P114" s="237"/>
      <c r="Q114" s="34" t="s">
        <v>1467</v>
      </c>
      <c r="R114" s="34" t="s">
        <v>1495</v>
      </c>
      <c r="S114" s="81" t="s">
        <v>1365</v>
      </c>
      <c r="T114" s="82" t="s">
        <v>1496</v>
      </c>
      <c r="U114" s="81" t="s">
        <v>1367</v>
      </c>
      <c r="V114" s="81" t="s">
        <v>1497</v>
      </c>
      <c r="W114" s="34" t="s">
        <v>1498</v>
      </c>
      <c r="X114" s="34"/>
      <c r="Y114" s="19"/>
      <c r="AA114" s="236">
        <f>IF(OR(J114="Fail",ISBLANK(J114)),INDEX('Issue Code Table'!C:C,MATCH(N:N,'Issue Code Table'!A:A,0)),IF(M114="Critical",6,IF(M114="Significant",5,IF(M114="Moderate",3,2))))</f>
        <v>5</v>
      </c>
    </row>
    <row r="115" spans="1:27" ht="83.15" customHeight="1" x14ac:dyDescent="0.25">
      <c r="A115" s="234" t="s">
        <v>1499</v>
      </c>
      <c r="B115" s="38" t="s">
        <v>452</v>
      </c>
      <c r="C115" s="36" t="s">
        <v>453</v>
      </c>
      <c r="D115" s="36" t="s">
        <v>217</v>
      </c>
      <c r="E115" s="36" t="s">
        <v>1500</v>
      </c>
      <c r="F115" s="81" t="s">
        <v>1501</v>
      </c>
      <c r="G115" s="36" t="s">
        <v>238</v>
      </c>
      <c r="H115" s="36" t="s">
        <v>1502</v>
      </c>
      <c r="I115" s="35"/>
      <c r="J115" s="36"/>
      <c r="K115" s="36" t="s">
        <v>1503</v>
      </c>
      <c r="L115" s="35"/>
      <c r="M115" s="34" t="s">
        <v>183</v>
      </c>
      <c r="N115" s="33" t="s">
        <v>459</v>
      </c>
      <c r="O115" s="64" t="s">
        <v>460</v>
      </c>
      <c r="P115" s="237"/>
      <c r="Q115" s="34" t="s">
        <v>1467</v>
      </c>
      <c r="R115" s="34" t="s">
        <v>1504</v>
      </c>
      <c r="S115" s="81" t="s">
        <v>1365</v>
      </c>
      <c r="T115" s="82" t="s">
        <v>1505</v>
      </c>
      <c r="U115" s="81" t="s">
        <v>1367</v>
      </c>
      <c r="V115" s="81" t="s">
        <v>1506</v>
      </c>
      <c r="W115" s="34" t="s">
        <v>1507</v>
      </c>
      <c r="X115" s="34" t="s">
        <v>249</v>
      </c>
      <c r="Y115" s="19"/>
      <c r="AA115" s="236">
        <f>IF(OR(J115="Fail",ISBLANK(J115)),INDEX('Issue Code Table'!C:C,MATCH(N:N,'Issue Code Table'!A:A,0)),IF(M115="Critical",6,IF(M115="Significant",5,IF(M115="Moderate",3,2))))</f>
        <v>5</v>
      </c>
    </row>
    <row r="116" spans="1:27" ht="83.15" customHeight="1" x14ac:dyDescent="0.25">
      <c r="A116" s="234" t="s">
        <v>1508</v>
      </c>
      <c r="B116" s="38" t="s">
        <v>452</v>
      </c>
      <c r="C116" s="36" t="s">
        <v>453</v>
      </c>
      <c r="D116" s="36" t="s">
        <v>217</v>
      </c>
      <c r="E116" s="36" t="s">
        <v>1509</v>
      </c>
      <c r="F116" s="81" t="s">
        <v>1510</v>
      </c>
      <c r="G116" s="36" t="s">
        <v>238</v>
      </c>
      <c r="H116" s="36" t="s">
        <v>1511</v>
      </c>
      <c r="I116" s="35"/>
      <c r="J116" s="36"/>
      <c r="K116" s="36" t="s">
        <v>1512</v>
      </c>
      <c r="L116" s="35"/>
      <c r="M116" s="34" t="s">
        <v>223</v>
      </c>
      <c r="N116" s="33" t="s">
        <v>459</v>
      </c>
      <c r="O116" s="64" t="s">
        <v>460</v>
      </c>
      <c r="P116" s="237"/>
      <c r="Q116" s="34" t="s">
        <v>1467</v>
      </c>
      <c r="R116" s="34" t="s">
        <v>1513</v>
      </c>
      <c r="S116" s="81" t="s">
        <v>1365</v>
      </c>
      <c r="T116" s="82" t="s">
        <v>1514</v>
      </c>
      <c r="U116" s="81" t="s">
        <v>1367</v>
      </c>
      <c r="V116" s="81" t="s">
        <v>1515</v>
      </c>
      <c r="W116" s="34" t="s">
        <v>1516</v>
      </c>
      <c r="X116" s="34"/>
      <c r="Y116" s="19"/>
      <c r="AA116" s="236">
        <f>IF(OR(J116="Fail",ISBLANK(J116)),INDEX('Issue Code Table'!C:C,MATCH(N:N,'Issue Code Table'!A:A,0)),IF(M116="Critical",6,IF(M116="Significant",5,IF(M116="Moderate",3,2))))</f>
        <v>5</v>
      </c>
    </row>
    <row r="117" spans="1:27" ht="83.15" customHeight="1" x14ac:dyDescent="0.25">
      <c r="A117" s="234" t="s">
        <v>1517</v>
      </c>
      <c r="B117" s="38" t="s">
        <v>452</v>
      </c>
      <c r="C117" s="36" t="s">
        <v>453</v>
      </c>
      <c r="D117" s="36" t="s">
        <v>217</v>
      </c>
      <c r="E117" s="36" t="s">
        <v>1518</v>
      </c>
      <c r="F117" s="81" t="s">
        <v>1519</v>
      </c>
      <c r="G117" s="36" t="s">
        <v>238</v>
      </c>
      <c r="H117" s="36" t="s">
        <v>1520</v>
      </c>
      <c r="I117" s="35"/>
      <c r="J117" s="36"/>
      <c r="K117" s="36" t="s">
        <v>1521</v>
      </c>
      <c r="L117" s="35"/>
      <c r="M117" s="34" t="s">
        <v>223</v>
      </c>
      <c r="N117" s="33" t="s">
        <v>459</v>
      </c>
      <c r="O117" s="64" t="s">
        <v>460</v>
      </c>
      <c r="P117" s="237"/>
      <c r="Q117" s="34" t="s">
        <v>1522</v>
      </c>
      <c r="R117" s="34" t="s">
        <v>1523</v>
      </c>
      <c r="S117" s="81" t="s">
        <v>1365</v>
      </c>
      <c r="T117" s="82" t="s">
        <v>1524</v>
      </c>
      <c r="U117" s="81" t="s">
        <v>1367</v>
      </c>
      <c r="V117" s="81" t="s">
        <v>1525</v>
      </c>
      <c r="W117" s="34" t="s">
        <v>1526</v>
      </c>
      <c r="X117" s="34"/>
      <c r="Y117" s="19"/>
      <c r="AA117" s="236">
        <f>IF(OR(J117="Fail",ISBLANK(J117)),INDEX('Issue Code Table'!C:C,MATCH(N:N,'Issue Code Table'!A:A,0)),IF(M117="Critical",6,IF(M117="Significant",5,IF(M117="Moderate",3,2))))</f>
        <v>5</v>
      </c>
    </row>
    <row r="118" spans="1:27" ht="83.15" customHeight="1" x14ac:dyDescent="0.25">
      <c r="A118" s="234" t="s">
        <v>1527</v>
      </c>
      <c r="B118" s="38" t="s">
        <v>452</v>
      </c>
      <c r="C118" s="36" t="s">
        <v>453</v>
      </c>
      <c r="D118" s="36" t="s">
        <v>217</v>
      </c>
      <c r="E118" s="36" t="s">
        <v>1528</v>
      </c>
      <c r="F118" s="81" t="s">
        <v>1529</v>
      </c>
      <c r="G118" s="36" t="s">
        <v>238</v>
      </c>
      <c r="H118" s="36" t="s">
        <v>1530</v>
      </c>
      <c r="I118" s="35"/>
      <c r="J118" s="36"/>
      <c r="K118" s="36" t="s">
        <v>1531</v>
      </c>
      <c r="L118" s="35"/>
      <c r="M118" s="34" t="s">
        <v>223</v>
      </c>
      <c r="N118" s="33" t="s">
        <v>459</v>
      </c>
      <c r="O118" s="64" t="s">
        <v>460</v>
      </c>
      <c r="P118" s="237"/>
      <c r="Q118" s="34" t="s">
        <v>1522</v>
      </c>
      <c r="R118" s="34" t="s">
        <v>1532</v>
      </c>
      <c r="S118" s="81" t="s">
        <v>1365</v>
      </c>
      <c r="T118" s="82" t="s">
        <v>1533</v>
      </c>
      <c r="U118" s="81" t="s">
        <v>1367</v>
      </c>
      <c r="V118" s="81" t="s">
        <v>1534</v>
      </c>
      <c r="W118" s="34" t="s">
        <v>1535</v>
      </c>
      <c r="X118" s="34"/>
      <c r="Y118" s="19"/>
      <c r="AA118" s="236">
        <f>IF(OR(J118="Fail",ISBLANK(J118)),INDEX('Issue Code Table'!C:C,MATCH(N:N,'Issue Code Table'!A:A,0)),IF(M118="Critical",6,IF(M118="Significant",5,IF(M118="Moderate",3,2))))</f>
        <v>5</v>
      </c>
    </row>
    <row r="119" spans="1:27" ht="83.15" customHeight="1" x14ac:dyDescent="0.25">
      <c r="A119" s="234" t="s">
        <v>1536</v>
      </c>
      <c r="B119" s="38" t="s">
        <v>452</v>
      </c>
      <c r="C119" s="36" t="s">
        <v>453</v>
      </c>
      <c r="D119" s="36" t="s">
        <v>217</v>
      </c>
      <c r="E119" s="36" t="s">
        <v>1537</v>
      </c>
      <c r="F119" s="81" t="s">
        <v>1538</v>
      </c>
      <c r="G119" s="36" t="s">
        <v>238</v>
      </c>
      <c r="H119" s="36" t="s">
        <v>1539</v>
      </c>
      <c r="I119" s="35"/>
      <c r="J119" s="36"/>
      <c r="K119" s="36" t="s">
        <v>1540</v>
      </c>
      <c r="L119" s="35"/>
      <c r="M119" s="34" t="s">
        <v>223</v>
      </c>
      <c r="N119" s="33" t="s">
        <v>459</v>
      </c>
      <c r="O119" s="64" t="s">
        <v>460</v>
      </c>
      <c r="P119" s="237"/>
      <c r="Q119" s="34" t="s">
        <v>1522</v>
      </c>
      <c r="R119" s="34" t="s">
        <v>1541</v>
      </c>
      <c r="S119" s="81" t="s">
        <v>1365</v>
      </c>
      <c r="T119" s="82" t="s">
        <v>1542</v>
      </c>
      <c r="U119" s="81" t="s">
        <v>1367</v>
      </c>
      <c r="V119" s="81" t="s">
        <v>1543</v>
      </c>
      <c r="W119" s="34" t="s">
        <v>1544</v>
      </c>
      <c r="X119" s="34"/>
      <c r="Y119" s="19"/>
      <c r="AA119" s="236">
        <f>IF(OR(J119="Fail",ISBLANK(J119)),INDEX('Issue Code Table'!C:C,MATCH(N:N,'Issue Code Table'!A:A,0)),IF(M119="Critical",6,IF(M119="Significant",5,IF(M119="Moderate",3,2))))</f>
        <v>5</v>
      </c>
    </row>
    <row r="120" spans="1:27" ht="83.15" customHeight="1" x14ac:dyDescent="0.25">
      <c r="A120" s="234" t="s">
        <v>1545</v>
      </c>
      <c r="B120" s="38" t="s">
        <v>452</v>
      </c>
      <c r="C120" s="36" t="s">
        <v>453</v>
      </c>
      <c r="D120" s="36" t="s">
        <v>217</v>
      </c>
      <c r="E120" s="36" t="s">
        <v>1546</v>
      </c>
      <c r="F120" s="81" t="s">
        <v>1547</v>
      </c>
      <c r="G120" s="36" t="s">
        <v>238</v>
      </c>
      <c r="H120" s="36" t="s">
        <v>1548</v>
      </c>
      <c r="I120" s="35"/>
      <c r="J120" s="36"/>
      <c r="K120" s="36" t="s">
        <v>1549</v>
      </c>
      <c r="L120" s="35"/>
      <c r="M120" s="34" t="s">
        <v>183</v>
      </c>
      <c r="N120" s="33" t="s">
        <v>459</v>
      </c>
      <c r="O120" s="64" t="s">
        <v>460</v>
      </c>
      <c r="P120" s="237"/>
      <c r="Q120" s="34" t="s">
        <v>1522</v>
      </c>
      <c r="R120" s="34" t="s">
        <v>1550</v>
      </c>
      <c r="S120" s="81" t="s">
        <v>1365</v>
      </c>
      <c r="T120" s="82" t="s">
        <v>1551</v>
      </c>
      <c r="U120" s="81" t="s">
        <v>1367</v>
      </c>
      <c r="V120" s="81" t="s">
        <v>1552</v>
      </c>
      <c r="W120" s="34" t="s">
        <v>1553</v>
      </c>
      <c r="X120" s="34" t="s">
        <v>249</v>
      </c>
      <c r="Y120" s="19"/>
      <c r="AA120" s="236">
        <f>IF(OR(J120="Fail",ISBLANK(J120)),INDEX('Issue Code Table'!C:C,MATCH(N:N,'Issue Code Table'!A:A,0)),IF(M120="Critical",6,IF(M120="Significant",5,IF(M120="Moderate",3,2))))</f>
        <v>5</v>
      </c>
    </row>
    <row r="121" spans="1:27" ht="83.15" customHeight="1" x14ac:dyDescent="0.25">
      <c r="A121" s="234" t="s">
        <v>1554</v>
      </c>
      <c r="B121" s="38" t="s">
        <v>452</v>
      </c>
      <c r="C121" s="36" t="s">
        <v>453</v>
      </c>
      <c r="D121" s="36" t="s">
        <v>217</v>
      </c>
      <c r="E121" s="36" t="s">
        <v>1555</v>
      </c>
      <c r="F121" s="81" t="s">
        <v>1556</v>
      </c>
      <c r="G121" s="36" t="s">
        <v>238</v>
      </c>
      <c r="H121" s="36" t="s">
        <v>1557</v>
      </c>
      <c r="I121" s="35"/>
      <c r="J121" s="36"/>
      <c r="K121" s="36" t="s">
        <v>1558</v>
      </c>
      <c r="L121" s="35"/>
      <c r="M121" s="34" t="s">
        <v>223</v>
      </c>
      <c r="N121" s="33" t="s">
        <v>1559</v>
      </c>
      <c r="O121" s="64" t="s">
        <v>1560</v>
      </c>
      <c r="P121" s="237"/>
      <c r="Q121" s="34" t="s">
        <v>1522</v>
      </c>
      <c r="R121" s="34" t="s">
        <v>1561</v>
      </c>
      <c r="S121" s="81" t="s">
        <v>1365</v>
      </c>
      <c r="T121" s="82" t="s">
        <v>1562</v>
      </c>
      <c r="U121" s="81" t="s">
        <v>1367</v>
      </c>
      <c r="V121" s="81" t="s">
        <v>1563</v>
      </c>
      <c r="W121" s="34" t="s">
        <v>1564</v>
      </c>
      <c r="X121" s="34"/>
      <c r="Y121" s="19"/>
      <c r="AA121" s="236">
        <f>IF(OR(J121="Fail",ISBLANK(J121)),INDEX('Issue Code Table'!C:C,MATCH(N:N,'Issue Code Table'!A:A,0)),IF(M121="Critical",6,IF(M121="Significant",5,IF(M121="Moderate",3,2))))</f>
        <v>4</v>
      </c>
    </row>
    <row r="122" spans="1:27" ht="83.15" customHeight="1" x14ac:dyDescent="0.25">
      <c r="A122" s="234" t="s">
        <v>1565</v>
      </c>
      <c r="B122" s="38" t="s">
        <v>452</v>
      </c>
      <c r="C122" s="36" t="s">
        <v>453</v>
      </c>
      <c r="D122" s="36" t="s">
        <v>217</v>
      </c>
      <c r="E122" s="36" t="s">
        <v>1566</v>
      </c>
      <c r="F122" s="81" t="s">
        <v>1567</v>
      </c>
      <c r="G122" s="36" t="s">
        <v>238</v>
      </c>
      <c r="H122" s="36" t="s">
        <v>1568</v>
      </c>
      <c r="I122" s="35"/>
      <c r="J122" s="36"/>
      <c r="K122" s="36" t="s">
        <v>1569</v>
      </c>
      <c r="L122" s="35"/>
      <c r="M122" s="36" t="s">
        <v>223</v>
      </c>
      <c r="N122" s="33" t="s">
        <v>459</v>
      </c>
      <c r="O122" s="64" t="s">
        <v>460</v>
      </c>
      <c r="P122" s="237"/>
      <c r="Q122" s="34" t="s">
        <v>1570</v>
      </c>
      <c r="R122" s="34" t="s">
        <v>1571</v>
      </c>
      <c r="S122" s="81" t="s">
        <v>1572</v>
      </c>
      <c r="T122" s="82" t="s">
        <v>1573</v>
      </c>
      <c r="U122" s="81" t="s">
        <v>1367</v>
      </c>
      <c r="V122" s="81" t="s">
        <v>1574</v>
      </c>
      <c r="W122" s="34" t="s">
        <v>1575</v>
      </c>
      <c r="X122" s="34"/>
      <c r="Y122" s="19"/>
      <c r="AA122" s="236">
        <f>IF(OR(J122="Fail",ISBLANK(J122)),INDEX('Issue Code Table'!C:C,MATCH(N:N,'Issue Code Table'!A:A,0)),IF(M122="Critical",6,IF(M122="Significant",5,IF(M122="Moderate",3,2))))</f>
        <v>5</v>
      </c>
    </row>
    <row r="123" spans="1:27" ht="83.15" customHeight="1" x14ac:dyDescent="0.25">
      <c r="A123" s="234" t="s">
        <v>1576</v>
      </c>
      <c r="B123" s="38" t="s">
        <v>452</v>
      </c>
      <c r="C123" s="36" t="s">
        <v>453</v>
      </c>
      <c r="D123" s="36" t="s">
        <v>217</v>
      </c>
      <c r="E123" s="36" t="s">
        <v>1577</v>
      </c>
      <c r="F123" s="81" t="s">
        <v>1578</v>
      </c>
      <c r="G123" s="36" t="s">
        <v>238</v>
      </c>
      <c r="H123" s="36" t="s">
        <v>1579</v>
      </c>
      <c r="I123" s="35"/>
      <c r="J123" s="36"/>
      <c r="K123" s="36" t="s">
        <v>1580</v>
      </c>
      <c r="L123" s="35"/>
      <c r="M123" s="36" t="s">
        <v>223</v>
      </c>
      <c r="N123" s="33" t="s">
        <v>459</v>
      </c>
      <c r="O123" s="64" t="s">
        <v>460</v>
      </c>
      <c r="P123" s="237"/>
      <c r="Q123" s="34" t="s">
        <v>1570</v>
      </c>
      <c r="R123" s="34" t="s">
        <v>1581</v>
      </c>
      <c r="S123" s="81" t="s">
        <v>1572</v>
      </c>
      <c r="T123" s="82" t="s">
        <v>1582</v>
      </c>
      <c r="U123" s="81" t="s">
        <v>1367</v>
      </c>
      <c r="V123" s="81" t="s">
        <v>1583</v>
      </c>
      <c r="W123" s="34" t="s">
        <v>1584</v>
      </c>
      <c r="X123" s="34"/>
      <c r="Y123" s="19"/>
      <c r="AA123" s="236">
        <f>IF(OR(J123="Fail",ISBLANK(J123)),INDEX('Issue Code Table'!C:C,MATCH(N:N,'Issue Code Table'!A:A,0)),IF(M123="Critical",6,IF(M123="Significant",5,IF(M123="Moderate",3,2))))</f>
        <v>5</v>
      </c>
    </row>
    <row r="124" spans="1:27" ht="83.15" customHeight="1" x14ac:dyDescent="0.25">
      <c r="A124" s="234" t="s">
        <v>1585</v>
      </c>
      <c r="B124" s="38" t="s">
        <v>452</v>
      </c>
      <c r="C124" s="36" t="s">
        <v>453</v>
      </c>
      <c r="D124" s="36" t="s">
        <v>217</v>
      </c>
      <c r="E124" s="36" t="s">
        <v>1586</v>
      </c>
      <c r="F124" s="81" t="s">
        <v>1587</v>
      </c>
      <c r="G124" s="36" t="s">
        <v>238</v>
      </c>
      <c r="H124" s="36" t="s">
        <v>1588</v>
      </c>
      <c r="I124" s="35"/>
      <c r="J124" s="36"/>
      <c r="K124" s="36" t="s">
        <v>1589</v>
      </c>
      <c r="L124" s="35"/>
      <c r="M124" s="36" t="s">
        <v>223</v>
      </c>
      <c r="N124" s="33" t="s">
        <v>459</v>
      </c>
      <c r="O124" s="64" t="s">
        <v>460</v>
      </c>
      <c r="P124" s="237"/>
      <c r="Q124" s="34" t="s">
        <v>1570</v>
      </c>
      <c r="R124" s="34" t="s">
        <v>1590</v>
      </c>
      <c r="S124" s="81" t="s">
        <v>1572</v>
      </c>
      <c r="T124" s="82" t="s">
        <v>1591</v>
      </c>
      <c r="U124" s="81" t="s">
        <v>1367</v>
      </c>
      <c r="V124" s="81" t="s">
        <v>1592</v>
      </c>
      <c r="W124" s="34" t="s">
        <v>1593</v>
      </c>
      <c r="X124" s="34"/>
      <c r="Y124" s="19"/>
      <c r="AA124" s="236">
        <f>IF(OR(J124="Fail",ISBLANK(J124)),INDEX('Issue Code Table'!C:C,MATCH(N:N,'Issue Code Table'!A:A,0)),IF(M124="Critical",6,IF(M124="Significant",5,IF(M124="Moderate",3,2))))</f>
        <v>5</v>
      </c>
    </row>
    <row r="125" spans="1:27" ht="83.15" customHeight="1" x14ac:dyDescent="0.25">
      <c r="A125" s="234" t="s">
        <v>1594</v>
      </c>
      <c r="B125" s="38" t="s">
        <v>452</v>
      </c>
      <c r="C125" s="36" t="s">
        <v>453</v>
      </c>
      <c r="D125" s="36" t="s">
        <v>217</v>
      </c>
      <c r="E125" s="36" t="s">
        <v>1595</v>
      </c>
      <c r="F125" s="81" t="s">
        <v>1596</v>
      </c>
      <c r="G125" s="36" t="s">
        <v>238</v>
      </c>
      <c r="H125" s="36" t="s">
        <v>1597</v>
      </c>
      <c r="I125" s="35"/>
      <c r="J125" s="36"/>
      <c r="K125" s="36" t="s">
        <v>1598</v>
      </c>
      <c r="L125" s="35"/>
      <c r="M125" s="36" t="s">
        <v>223</v>
      </c>
      <c r="N125" s="33" t="s">
        <v>459</v>
      </c>
      <c r="O125" s="64" t="s">
        <v>460</v>
      </c>
      <c r="P125" s="237"/>
      <c r="Q125" s="34" t="s">
        <v>1570</v>
      </c>
      <c r="R125" s="34" t="s">
        <v>1599</v>
      </c>
      <c r="S125" s="81" t="s">
        <v>1572</v>
      </c>
      <c r="T125" s="82" t="s">
        <v>1600</v>
      </c>
      <c r="U125" s="81" t="s">
        <v>1367</v>
      </c>
      <c r="V125" s="81" t="s">
        <v>1601</v>
      </c>
      <c r="W125" s="34" t="s">
        <v>1602</v>
      </c>
      <c r="X125" s="34"/>
      <c r="Y125" s="19"/>
      <c r="AA125" s="236">
        <f>IF(OR(J125="Fail",ISBLANK(J125)),INDEX('Issue Code Table'!C:C,MATCH(N:N,'Issue Code Table'!A:A,0)),IF(M125="Critical",6,IF(M125="Significant",5,IF(M125="Moderate",3,2))))</f>
        <v>5</v>
      </c>
    </row>
    <row r="126" spans="1:27" ht="83.15" customHeight="1" x14ac:dyDescent="0.25">
      <c r="A126" s="234" t="s">
        <v>1603</v>
      </c>
      <c r="B126" s="38" t="s">
        <v>452</v>
      </c>
      <c r="C126" s="36" t="s">
        <v>453</v>
      </c>
      <c r="D126" s="36" t="s">
        <v>217</v>
      </c>
      <c r="E126" s="36" t="s">
        <v>1604</v>
      </c>
      <c r="F126" s="81" t="s">
        <v>1605</v>
      </c>
      <c r="G126" s="36" t="s">
        <v>238</v>
      </c>
      <c r="H126" s="36" t="s">
        <v>1606</v>
      </c>
      <c r="I126" s="35"/>
      <c r="J126" s="36"/>
      <c r="K126" s="36" t="s">
        <v>1607</v>
      </c>
      <c r="L126" s="35"/>
      <c r="M126" s="34" t="s">
        <v>223</v>
      </c>
      <c r="N126" s="33" t="s">
        <v>1559</v>
      </c>
      <c r="O126" s="64" t="s">
        <v>1560</v>
      </c>
      <c r="P126" s="237"/>
      <c r="Q126" s="34" t="s">
        <v>1608</v>
      </c>
      <c r="R126" s="34" t="s">
        <v>1609</v>
      </c>
      <c r="S126" s="81" t="s">
        <v>1572</v>
      </c>
      <c r="T126" s="82" t="s">
        <v>1610</v>
      </c>
      <c r="U126" s="81" t="s">
        <v>1367</v>
      </c>
      <c r="V126" s="81" t="s">
        <v>1611</v>
      </c>
      <c r="W126" s="34" t="s">
        <v>1612</v>
      </c>
      <c r="X126" s="34"/>
      <c r="Y126" s="19"/>
      <c r="AA126" s="236">
        <f>IF(OR(J126="Fail",ISBLANK(J126)),INDEX('Issue Code Table'!C:C,MATCH(N:N,'Issue Code Table'!A:A,0)),IF(M126="Critical",6,IF(M126="Significant",5,IF(M126="Moderate",3,2))))</f>
        <v>4</v>
      </c>
    </row>
    <row r="127" spans="1:27" ht="83.15" customHeight="1" x14ac:dyDescent="0.25">
      <c r="A127" s="234" t="s">
        <v>1613</v>
      </c>
      <c r="B127" s="38" t="s">
        <v>452</v>
      </c>
      <c r="C127" s="36" t="s">
        <v>453</v>
      </c>
      <c r="D127" s="36" t="s">
        <v>217</v>
      </c>
      <c r="E127" s="36" t="s">
        <v>1614</v>
      </c>
      <c r="F127" s="81" t="s">
        <v>1615</v>
      </c>
      <c r="G127" s="36" t="s">
        <v>238</v>
      </c>
      <c r="H127" s="36" t="s">
        <v>1616</v>
      </c>
      <c r="I127" s="35"/>
      <c r="J127" s="36"/>
      <c r="K127" s="36" t="s">
        <v>1617</v>
      </c>
      <c r="L127" s="35"/>
      <c r="M127" s="34" t="s">
        <v>223</v>
      </c>
      <c r="N127" s="33" t="s">
        <v>1559</v>
      </c>
      <c r="O127" s="64" t="s">
        <v>1560</v>
      </c>
      <c r="P127" s="237"/>
      <c r="Q127" s="34" t="s">
        <v>1608</v>
      </c>
      <c r="R127" s="34" t="s">
        <v>1618</v>
      </c>
      <c r="S127" s="81" t="s">
        <v>1572</v>
      </c>
      <c r="T127" s="82" t="s">
        <v>1619</v>
      </c>
      <c r="U127" s="81" t="s">
        <v>1367</v>
      </c>
      <c r="V127" s="81" t="s">
        <v>1620</v>
      </c>
      <c r="W127" s="34" t="s">
        <v>1621</v>
      </c>
      <c r="X127" s="34"/>
      <c r="Y127" s="19"/>
      <c r="AA127" s="236">
        <f>IF(OR(J127="Fail",ISBLANK(J127)),INDEX('Issue Code Table'!C:C,MATCH(N:N,'Issue Code Table'!A:A,0)),IF(M127="Critical",6,IF(M127="Significant",5,IF(M127="Moderate",3,2))))</f>
        <v>4</v>
      </c>
    </row>
    <row r="128" spans="1:27" ht="83.15" customHeight="1" x14ac:dyDescent="0.25">
      <c r="A128" s="234" t="s">
        <v>1622</v>
      </c>
      <c r="B128" s="38" t="s">
        <v>452</v>
      </c>
      <c r="C128" s="36" t="s">
        <v>453</v>
      </c>
      <c r="D128" s="36" t="s">
        <v>217</v>
      </c>
      <c r="E128" s="36" t="s">
        <v>1623</v>
      </c>
      <c r="F128" s="81" t="s">
        <v>1624</v>
      </c>
      <c r="G128" s="36" t="s">
        <v>238</v>
      </c>
      <c r="H128" s="36" t="s">
        <v>1625</v>
      </c>
      <c r="I128" s="35"/>
      <c r="J128" s="36"/>
      <c r="K128" s="36" t="s">
        <v>1626</v>
      </c>
      <c r="L128" s="35"/>
      <c r="M128" s="34" t="s">
        <v>223</v>
      </c>
      <c r="N128" s="33" t="s">
        <v>1559</v>
      </c>
      <c r="O128" s="64" t="s">
        <v>1560</v>
      </c>
      <c r="P128" s="237"/>
      <c r="Q128" s="34" t="s">
        <v>1608</v>
      </c>
      <c r="R128" s="34" t="s">
        <v>1627</v>
      </c>
      <c r="S128" s="81" t="s">
        <v>1572</v>
      </c>
      <c r="T128" s="82" t="s">
        <v>1628</v>
      </c>
      <c r="U128" s="81" t="s">
        <v>1367</v>
      </c>
      <c r="V128" s="81" t="s">
        <v>1629</v>
      </c>
      <c r="W128" s="34" t="s">
        <v>1630</v>
      </c>
      <c r="X128" s="34"/>
      <c r="Y128" s="19"/>
      <c r="AA128" s="236">
        <f>IF(OR(J128="Fail",ISBLANK(J128)),INDEX('Issue Code Table'!C:C,MATCH(N:N,'Issue Code Table'!A:A,0)),IF(M128="Critical",6,IF(M128="Significant",5,IF(M128="Moderate",3,2))))</f>
        <v>4</v>
      </c>
    </row>
    <row r="129" spans="1:27" ht="83.15" customHeight="1" x14ac:dyDescent="0.25">
      <c r="A129" s="234" t="s">
        <v>1631</v>
      </c>
      <c r="B129" s="38" t="s">
        <v>452</v>
      </c>
      <c r="C129" s="36" t="s">
        <v>453</v>
      </c>
      <c r="D129" s="36" t="s">
        <v>217</v>
      </c>
      <c r="E129" s="36" t="s">
        <v>1632</v>
      </c>
      <c r="F129" s="81" t="s">
        <v>1633</v>
      </c>
      <c r="G129" s="36" t="s">
        <v>238</v>
      </c>
      <c r="H129" s="36" t="s">
        <v>1634</v>
      </c>
      <c r="I129" s="35"/>
      <c r="J129" s="36"/>
      <c r="K129" s="36" t="s">
        <v>1635</v>
      </c>
      <c r="L129" s="35"/>
      <c r="M129" s="34" t="s">
        <v>223</v>
      </c>
      <c r="N129" s="33" t="s">
        <v>1559</v>
      </c>
      <c r="O129" s="64" t="s">
        <v>1560</v>
      </c>
      <c r="P129" s="237"/>
      <c r="Q129" s="34" t="s">
        <v>1608</v>
      </c>
      <c r="R129" s="34" t="s">
        <v>1636</v>
      </c>
      <c r="S129" s="81" t="s">
        <v>1572</v>
      </c>
      <c r="T129" s="82" t="s">
        <v>1637</v>
      </c>
      <c r="U129" s="81" t="s">
        <v>1367</v>
      </c>
      <c r="V129" s="81" t="s">
        <v>1638</v>
      </c>
      <c r="W129" s="34" t="s">
        <v>1639</v>
      </c>
      <c r="X129" s="34"/>
      <c r="Y129" s="19"/>
      <c r="AA129" s="236">
        <f>IF(OR(J129="Fail",ISBLANK(J129)),INDEX('Issue Code Table'!C:C,MATCH(N:N,'Issue Code Table'!A:A,0)),IF(M129="Critical",6,IF(M129="Significant",5,IF(M129="Moderate",3,2))))</f>
        <v>4</v>
      </c>
    </row>
    <row r="130" spans="1:27" ht="83.15" customHeight="1" x14ac:dyDescent="0.25">
      <c r="A130" s="234" t="s">
        <v>1640</v>
      </c>
      <c r="B130" s="38" t="s">
        <v>452</v>
      </c>
      <c r="C130" s="36" t="s">
        <v>453</v>
      </c>
      <c r="D130" s="36" t="s">
        <v>217</v>
      </c>
      <c r="E130" s="36" t="s">
        <v>1641</v>
      </c>
      <c r="F130" s="81" t="s">
        <v>1642</v>
      </c>
      <c r="G130" s="36" t="s">
        <v>238</v>
      </c>
      <c r="H130" s="36" t="s">
        <v>1643</v>
      </c>
      <c r="I130" s="35"/>
      <c r="J130" s="36"/>
      <c r="K130" s="36" t="s">
        <v>1644</v>
      </c>
      <c r="L130" s="35"/>
      <c r="M130" s="34" t="s">
        <v>223</v>
      </c>
      <c r="N130" s="33" t="s">
        <v>1559</v>
      </c>
      <c r="O130" s="64" t="s">
        <v>1560</v>
      </c>
      <c r="P130" s="237"/>
      <c r="Q130" s="34" t="s">
        <v>1608</v>
      </c>
      <c r="R130" s="34" t="s">
        <v>1645</v>
      </c>
      <c r="S130" s="81" t="s">
        <v>1572</v>
      </c>
      <c r="T130" s="82" t="s">
        <v>1646</v>
      </c>
      <c r="U130" s="81" t="s">
        <v>1367</v>
      </c>
      <c r="V130" s="81" t="s">
        <v>1647</v>
      </c>
      <c r="W130" s="34" t="s">
        <v>1648</v>
      </c>
      <c r="X130" s="34"/>
      <c r="Y130" s="19"/>
      <c r="AA130" s="236">
        <f>IF(OR(J130="Fail",ISBLANK(J130)),INDEX('Issue Code Table'!C:C,MATCH(N:N,'Issue Code Table'!A:A,0)),IF(M130="Critical",6,IF(M130="Significant",5,IF(M130="Moderate",3,2))))</f>
        <v>4</v>
      </c>
    </row>
    <row r="131" spans="1:27" ht="83.15" customHeight="1" x14ac:dyDescent="0.25">
      <c r="A131" s="234" t="s">
        <v>1649</v>
      </c>
      <c r="B131" s="38" t="s">
        <v>452</v>
      </c>
      <c r="C131" s="36" t="s">
        <v>453</v>
      </c>
      <c r="D131" s="36" t="s">
        <v>217</v>
      </c>
      <c r="E131" s="36" t="s">
        <v>1650</v>
      </c>
      <c r="F131" s="81" t="s">
        <v>1651</v>
      </c>
      <c r="G131" s="36" t="s">
        <v>238</v>
      </c>
      <c r="H131" s="36" t="s">
        <v>1652</v>
      </c>
      <c r="I131" s="35"/>
      <c r="J131" s="36"/>
      <c r="K131" s="36" t="s">
        <v>1653</v>
      </c>
      <c r="L131" s="35"/>
      <c r="M131" s="34" t="s">
        <v>223</v>
      </c>
      <c r="N131" s="33" t="s">
        <v>1559</v>
      </c>
      <c r="O131" s="64" t="s">
        <v>1560</v>
      </c>
      <c r="P131" s="237"/>
      <c r="Q131" s="34" t="s">
        <v>1608</v>
      </c>
      <c r="R131" s="34" t="s">
        <v>1654</v>
      </c>
      <c r="S131" s="81" t="s">
        <v>1572</v>
      </c>
      <c r="T131" s="82" t="s">
        <v>1655</v>
      </c>
      <c r="U131" s="81" t="s">
        <v>1367</v>
      </c>
      <c r="V131" s="81" t="s">
        <v>1656</v>
      </c>
      <c r="W131" s="34" t="s">
        <v>1657</v>
      </c>
      <c r="X131" s="34"/>
      <c r="Y131" s="19"/>
      <c r="AA131" s="236">
        <f>IF(OR(J131="Fail",ISBLANK(J131)),INDEX('Issue Code Table'!C:C,MATCH(N:N,'Issue Code Table'!A:A,0)),IF(M131="Critical",6,IF(M131="Significant",5,IF(M131="Moderate",3,2))))</f>
        <v>4</v>
      </c>
    </row>
    <row r="132" spans="1:27" ht="83.15" customHeight="1" x14ac:dyDescent="0.25">
      <c r="A132" s="234" t="s">
        <v>1658</v>
      </c>
      <c r="B132" s="38" t="s">
        <v>452</v>
      </c>
      <c r="C132" s="36" t="s">
        <v>453</v>
      </c>
      <c r="D132" s="36" t="s">
        <v>217</v>
      </c>
      <c r="E132" s="36" t="s">
        <v>1659</v>
      </c>
      <c r="F132" s="81" t="s">
        <v>1660</v>
      </c>
      <c r="G132" s="36" t="s">
        <v>238</v>
      </c>
      <c r="H132" s="36" t="s">
        <v>1661</v>
      </c>
      <c r="I132" s="35"/>
      <c r="J132" s="36"/>
      <c r="K132" s="36" t="s">
        <v>1662</v>
      </c>
      <c r="L132" s="35"/>
      <c r="M132" s="34" t="s">
        <v>223</v>
      </c>
      <c r="N132" s="33" t="s">
        <v>459</v>
      </c>
      <c r="O132" s="64" t="s">
        <v>460</v>
      </c>
      <c r="P132" s="237"/>
      <c r="Q132" s="34" t="s">
        <v>1663</v>
      </c>
      <c r="R132" s="34" t="s">
        <v>1664</v>
      </c>
      <c r="S132" s="81" t="s">
        <v>1572</v>
      </c>
      <c r="T132" s="82" t="s">
        <v>1665</v>
      </c>
      <c r="U132" s="81" t="s">
        <v>1367</v>
      </c>
      <c r="V132" s="81" t="s">
        <v>1666</v>
      </c>
      <c r="W132" s="34" t="s">
        <v>1667</v>
      </c>
      <c r="X132" s="34"/>
      <c r="Y132" s="19"/>
      <c r="AA132" s="236">
        <f>IF(OR(J132="Fail",ISBLANK(J132)),INDEX('Issue Code Table'!C:C,MATCH(N:N,'Issue Code Table'!A:A,0)),IF(M132="Critical",6,IF(M132="Significant",5,IF(M132="Moderate",3,2))))</f>
        <v>5</v>
      </c>
    </row>
    <row r="133" spans="1:27" ht="83.15" customHeight="1" x14ac:dyDescent="0.25">
      <c r="A133" s="234" t="s">
        <v>1668</v>
      </c>
      <c r="B133" s="38" t="s">
        <v>452</v>
      </c>
      <c r="C133" s="36" t="s">
        <v>453</v>
      </c>
      <c r="D133" s="36" t="s">
        <v>217</v>
      </c>
      <c r="E133" s="36" t="s">
        <v>1669</v>
      </c>
      <c r="F133" s="81" t="s">
        <v>1670</v>
      </c>
      <c r="G133" s="36" t="s">
        <v>238</v>
      </c>
      <c r="H133" s="36" t="s">
        <v>1671</v>
      </c>
      <c r="I133" s="35"/>
      <c r="J133" s="36"/>
      <c r="K133" s="36" t="s">
        <v>1672</v>
      </c>
      <c r="L133" s="35"/>
      <c r="M133" s="34" t="s">
        <v>223</v>
      </c>
      <c r="N133" s="33" t="s">
        <v>459</v>
      </c>
      <c r="O133" s="64" t="s">
        <v>460</v>
      </c>
      <c r="P133" s="237"/>
      <c r="Q133" s="34" t="s">
        <v>1663</v>
      </c>
      <c r="R133" s="34" t="s">
        <v>1673</v>
      </c>
      <c r="S133" s="81" t="s">
        <v>1572</v>
      </c>
      <c r="T133" s="82" t="s">
        <v>1674</v>
      </c>
      <c r="U133" s="81" t="s">
        <v>1367</v>
      </c>
      <c r="V133" s="81" t="s">
        <v>1675</v>
      </c>
      <c r="W133" s="34" t="s">
        <v>1676</v>
      </c>
      <c r="X133" s="34"/>
      <c r="Y133" s="19"/>
      <c r="AA133" s="236">
        <f>IF(OR(J133="Fail",ISBLANK(J133)),INDEX('Issue Code Table'!C:C,MATCH(N:N,'Issue Code Table'!A:A,0)),IF(M133="Critical",6,IF(M133="Significant",5,IF(M133="Moderate",3,2))))</f>
        <v>5</v>
      </c>
    </row>
    <row r="134" spans="1:27" ht="83.15" customHeight="1" x14ac:dyDescent="0.25">
      <c r="A134" s="234" t="s">
        <v>1677</v>
      </c>
      <c r="B134" s="38" t="s">
        <v>452</v>
      </c>
      <c r="C134" s="36" t="s">
        <v>453</v>
      </c>
      <c r="D134" s="36" t="s">
        <v>217</v>
      </c>
      <c r="E134" s="36" t="s">
        <v>1678</v>
      </c>
      <c r="F134" s="81" t="s">
        <v>1679</v>
      </c>
      <c r="G134" s="36" t="s">
        <v>238</v>
      </c>
      <c r="H134" s="36" t="s">
        <v>1680</v>
      </c>
      <c r="I134" s="35"/>
      <c r="J134" s="36"/>
      <c r="K134" s="36" t="s">
        <v>1681</v>
      </c>
      <c r="L134" s="35"/>
      <c r="M134" s="34" t="s">
        <v>223</v>
      </c>
      <c r="N134" s="33" t="s">
        <v>459</v>
      </c>
      <c r="O134" s="64" t="s">
        <v>460</v>
      </c>
      <c r="P134" s="237"/>
      <c r="Q134" s="34" t="s">
        <v>1663</v>
      </c>
      <c r="R134" s="34" t="s">
        <v>1682</v>
      </c>
      <c r="S134" s="81" t="s">
        <v>1572</v>
      </c>
      <c r="T134" s="82" t="s">
        <v>1683</v>
      </c>
      <c r="U134" s="81" t="s">
        <v>1367</v>
      </c>
      <c r="V134" s="81" t="s">
        <v>1684</v>
      </c>
      <c r="W134" s="34" t="s">
        <v>1685</v>
      </c>
      <c r="X134" s="34"/>
      <c r="Y134" s="19"/>
      <c r="AA134" s="236">
        <f>IF(OR(J134="Fail",ISBLANK(J134)),INDEX('Issue Code Table'!C:C,MATCH(N:N,'Issue Code Table'!A:A,0)),IF(M134="Critical",6,IF(M134="Significant",5,IF(M134="Moderate",3,2))))</f>
        <v>5</v>
      </c>
    </row>
    <row r="135" spans="1:27" ht="83.15" customHeight="1" x14ac:dyDescent="0.25">
      <c r="A135" s="234" t="s">
        <v>1686</v>
      </c>
      <c r="B135" s="38" t="s">
        <v>452</v>
      </c>
      <c r="C135" s="36" t="s">
        <v>453</v>
      </c>
      <c r="D135" s="36" t="s">
        <v>217</v>
      </c>
      <c r="E135" s="36" t="s">
        <v>1687</v>
      </c>
      <c r="F135" s="81" t="s">
        <v>1688</v>
      </c>
      <c r="G135" s="36" t="s">
        <v>238</v>
      </c>
      <c r="H135" s="36" t="s">
        <v>1689</v>
      </c>
      <c r="I135" s="35"/>
      <c r="J135" s="36"/>
      <c r="K135" s="36" t="s">
        <v>1690</v>
      </c>
      <c r="L135" s="35"/>
      <c r="M135" s="34" t="s">
        <v>223</v>
      </c>
      <c r="N135" s="33" t="s">
        <v>459</v>
      </c>
      <c r="O135" s="64" t="s">
        <v>460</v>
      </c>
      <c r="P135" s="237"/>
      <c r="Q135" s="34" t="s">
        <v>1663</v>
      </c>
      <c r="R135" s="34" t="s">
        <v>1691</v>
      </c>
      <c r="S135" s="81" t="s">
        <v>1572</v>
      </c>
      <c r="T135" s="82" t="s">
        <v>1692</v>
      </c>
      <c r="U135" s="81" t="s">
        <v>1367</v>
      </c>
      <c r="V135" s="81" t="s">
        <v>1693</v>
      </c>
      <c r="W135" s="34" t="s">
        <v>1694</v>
      </c>
      <c r="X135" s="34"/>
      <c r="Y135" s="19"/>
      <c r="AA135" s="236">
        <f>IF(OR(J135="Fail",ISBLANK(J135)),INDEX('Issue Code Table'!C:C,MATCH(N:N,'Issue Code Table'!A:A,0)),IF(M135="Critical",6,IF(M135="Significant",5,IF(M135="Moderate",3,2))))</f>
        <v>5</v>
      </c>
    </row>
    <row r="136" spans="1:27" ht="83.15" customHeight="1" x14ac:dyDescent="0.25">
      <c r="A136" s="234" t="s">
        <v>1695</v>
      </c>
      <c r="B136" s="38" t="s">
        <v>452</v>
      </c>
      <c r="C136" s="36" t="s">
        <v>453</v>
      </c>
      <c r="D136" s="36" t="s">
        <v>217</v>
      </c>
      <c r="E136" s="36" t="s">
        <v>1696</v>
      </c>
      <c r="F136" s="81" t="s">
        <v>1697</v>
      </c>
      <c r="G136" s="36" t="s">
        <v>238</v>
      </c>
      <c r="H136" s="36" t="s">
        <v>1698</v>
      </c>
      <c r="I136" s="35"/>
      <c r="J136" s="36"/>
      <c r="K136" s="36" t="s">
        <v>1699</v>
      </c>
      <c r="L136" s="35"/>
      <c r="M136" s="34" t="s">
        <v>223</v>
      </c>
      <c r="N136" s="33" t="s">
        <v>459</v>
      </c>
      <c r="O136" s="64" t="s">
        <v>460</v>
      </c>
      <c r="P136" s="237"/>
      <c r="Q136" s="34" t="s">
        <v>1700</v>
      </c>
      <c r="R136" s="34" t="s">
        <v>1701</v>
      </c>
      <c r="S136" s="81" t="s">
        <v>1572</v>
      </c>
      <c r="T136" s="82" t="s">
        <v>1702</v>
      </c>
      <c r="U136" s="81" t="s">
        <v>1367</v>
      </c>
      <c r="V136" s="81" t="s">
        <v>1703</v>
      </c>
      <c r="W136" s="34" t="s">
        <v>1704</v>
      </c>
      <c r="X136" s="34"/>
      <c r="Y136" s="19"/>
      <c r="AA136" s="236">
        <f>IF(OR(J136="Fail",ISBLANK(J136)),INDEX('Issue Code Table'!C:C,MATCH(N:N,'Issue Code Table'!A:A,0)),IF(M136="Critical",6,IF(M136="Significant",5,IF(M136="Moderate",3,2))))</f>
        <v>5</v>
      </c>
    </row>
    <row r="137" spans="1:27" ht="83.15" customHeight="1" x14ac:dyDescent="0.25">
      <c r="A137" s="234" t="s">
        <v>1705</v>
      </c>
      <c r="B137" s="38" t="s">
        <v>452</v>
      </c>
      <c r="C137" s="36" t="s">
        <v>453</v>
      </c>
      <c r="D137" s="36" t="s">
        <v>217</v>
      </c>
      <c r="E137" s="36" t="s">
        <v>1706</v>
      </c>
      <c r="F137" s="81" t="s">
        <v>1707</v>
      </c>
      <c r="G137" s="36" t="s">
        <v>238</v>
      </c>
      <c r="H137" s="36" t="s">
        <v>1708</v>
      </c>
      <c r="I137" s="35"/>
      <c r="J137" s="36"/>
      <c r="K137" s="36" t="s">
        <v>1709</v>
      </c>
      <c r="L137" s="35"/>
      <c r="M137" s="34" t="s">
        <v>223</v>
      </c>
      <c r="N137" s="33" t="s">
        <v>1411</v>
      </c>
      <c r="O137" s="64" t="s">
        <v>1412</v>
      </c>
      <c r="P137" s="237"/>
      <c r="Q137" s="34" t="s">
        <v>1700</v>
      </c>
      <c r="R137" s="34" t="s">
        <v>1710</v>
      </c>
      <c r="S137" s="81" t="s">
        <v>1572</v>
      </c>
      <c r="T137" s="82" t="s">
        <v>1711</v>
      </c>
      <c r="U137" s="81" t="s">
        <v>1367</v>
      </c>
      <c r="V137" s="81" t="s">
        <v>1712</v>
      </c>
      <c r="W137" s="34" t="s">
        <v>1713</v>
      </c>
      <c r="X137" s="34"/>
      <c r="Y137" s="19"/>
      <c r="AA137" s="236">
        <f>IF(OR(J137="Fail",ISBLANK(J137)),INDEX('Issue Code Table'!C:C,MATCH(N:N,'Issue Code Table'!A:A,0)),IF(M137="Critical",6,IF(M137="Significant",5,IF(M137="Moderate",3,2))))</f>
        <v>5</v>
      </c>
    </row>
    <row r="138" spans="1:27" ht="83.15" customHeight="1" x14ac:dyDescent="0.25">
      <c r="A138" s="234" t="s">
        <v>1714</v>
      </c>
      <c r="B138" s="38" t="s">
        <v>452</v>
      </c>
      <c r="C138" s="36" t="s">
        <v>453</v>
      </c>
      <c r="D138" s="36" t="s">
        <v>217</v>
      </c>
      <c r="E138" s="36" t="s">
        <v>1715</v>
      </c>
      <c r="F138" s="81" t="s">
        <v>1716</v>
      </c>
      <c r="G138" s="36" t="s">
        <v>238</v>
      </c>
      <c r="H138" s="36" t="s">
        <v>1717</v>
      </c>
      <c r="I138" s="35"/>
      <c r="J138" s="36"/>
      <c r="K138" s="36" t="s">
        <v>1718</v>
      </c>
      <c r="L138" s="35"/>
      <c r="M138" s="34" t="s">
        <v>223</v>
      </c>
      <c r="N138" s="33" t="s">
        <v>1411</v>
      </c>
      <c r="O138" s="64" t="s">
        <v>1412</v>
      </c>
      <c r="P138" s="237"/>
      <c r="Q138" s="34" t="s">
        <v>1700</v>
      </c>
      <c r="R138" s="34" t="s">
        <v>1719</v>
      </c>
      <c r="S138" s="81" t="s">
        <v>1572</v>
      </c>
      <c r="T138" s="82" t="s">
        <v>1720</v>
      </c>
      <c r="U138" s="81" t="s">
        <v>1367</v>
      </c>
      <c r="V138" s="81" t="s">
        <v>1721</v>
      </c>
      <c r="W138" s="34" t="s">
        <v>1722</v>
      </c>
      <c r="X138" s="34"/>
      <c r="Y138" s="19"/>
      <c r="AA138" s="236">
        <f>IF(OR(J138="Fail",ISBLANK(J138)),INDEX('Issue Code Table'!C:C,MATCH(N:N,'Issue Code Table'!A:A,0)),IF(M138="Critical",6,IF(M138="Significant",5,IF(M138="Moderate",3,2))))</f>
        <v>5</v>
      </c>
    </row>
    <row r="139" spans="1:27" ht="83.15" customHeight="1" x14ac:dyDescent="0.25">
      <c r="A139" s="234" t="s">
        <v>1723</v>
      </c>
      <c r="B139" s="38" t="s">
        <v>452</v>
      </c>
      <c r="C139" s="36" t="s">
        <v>453</v>
      </c>
      <c r="D139" s="36" t="s">
        <v>217</v>
      </c>
      <c r="E139" s="36" t="s">
        <v>1724</v>
      </c>
      <c r="F139" s="81" t="s">
        <v>1725</v>
      </c>
      <c r="G139" s="36" t="s">
        <v>238</v>
      </c>
      <c r="H139" s="36" t="s">
        <v>1726</v>
      </c>
      <c r="I139" s="35"/>
      <c r="J139" s="36"/>
      <c r="K139" s="36" t="s">
        <v>1727</v>
      </c>
      <c r="L139" s="35"/>
      <c r="M139" s="34" t="s">
        <v>223</v>
      </c>
      <c r="N139" s="33" t="s">
        <v>459</v>
      </c>
      <c r="O139" s="64" t="s">
        <v>460</v>
      </c>
      <c r="P139" s="237"/>
      <c r="Q139" s="34" t="s">
        <v>1700</v>
      </c>
      <c r="R139" s="34" t="s">
        <v>1728</v>
      </c>
      <c r="S139" s="81" t="s">
        <v>1572</v>
      </c>
      <c r="T139" s="82" t="s">
        <v>1729</v>
      </c>
      <c r="U139" s="81" t="s">
        <v>1367</v>
      </c>
      <c r="V139" s="81" t="s">
        <v>1730</v>
      </c>
      <c r="W139" s="34" t="s">
        <v>1731</v>
      </c>
      <c r="X139" s="34"/>
      <c r="Y139" s="19"/>
      <c r="AA139" s="236">
        <f>IF(OR(J139="Fail",ISBLANK(J139)),INDEX('Issue Code Table'!C:C,MATCH(N:N,'Issue Code Table'!A:A,0)),IF(M139="Critical",6,IF(M139="Significant",5,IF(M139="Moderate",3,2))))</f>
        <v>5</v>
      </c>
    </row>
    <row r="140" spans="1:27" ht="83.15" customHeight="1" x14ac:dyDescent="0.25">
      <c r="A140" s="234" t="s">
        <v>1732</v>
      </c>
      <c r="B140" s="38" t="s">
        <v>452</v>
      </c>
      <c r="C140" s="36" t="s">
        <v>453</v>
      </c>
      <c r="D140" s="36" t="s">
        <v>217</v>
      </c>
      <c r="E140" s="36" t="s">
        <v>1733</v>
      </c>
      <c r="F140" s="81" t="s">
        <v>1734</v>
      </c>
      <c r="G140" s="36" t="s">
        <v>238</v>
      </c>
      <c r="H140" s="36" t="s">
        <v>1735</v>
      </c>
      <c r="I140" s="35"/>
      <c r="J140" s="36"/>
      <c r="K140" s="36" t="s">
        <v>1736</v>
      </c>
      <c r="L140" s="35"/>
      <c r="M140" s="34" t="s">
        <v>223</v>
      </c>
      <c r="N140" s="33" t="s">
        <v>459</v>
      </c>
      <c r="O140" s="64" t="s">
        <v>460</v>
      </c>
      <c r="P140" s="237"/>
      <c r="Q140" s="34" t="s">
        <v>1700</v>
      </c>
      <c r="R140" s="34" t="s">
        <v>1737</v>
      </c>
      <c r="S140" s="81" t="s">
        <v>1572</v>
      </c>
      <c r="T140" s="82" t="s">
        <v>1738</v>
      </c>
      <c r="U140" s="81" t="s">
        <v>1367</v>
      </c>
      <c r="V140" s="81" t="s">
        <v>1739</v>
      </c>
      <c r="W140" s="34" t="s">
        <v>1740</v>
      </c>
      <c r="X140" s="34"/>
      <c r="Y140" s="19"/>
      <c r="AA140" s="236">
        <f>IF(OR(J140="Fail",ISBLANK(J140)),INDEX('Issue Code Table'!C:C,MATCH(N:N,'Issue Code Table'!A:A,0)),IF(M140="Critical",6,IF(M140="Significant",5,IF(M140="Moderate",3,2))))</f>
        <v>5</v>
      </c>
    </row>
    <row r="141" spans="1:27" ht="83.15" customHeight="1" x14ac:dyDescent="0.25">
      <c r="A141" s="234" t="s">
        <v>1741</v>
      </c>
      <c r="B141" s="38" t="s">
        <v>452</v>
      </c>
      <c r="C141" s="36" t="s">
        <v>453</v>
      </c>
      <c r="D141" s="36" t="s">
        <v>217</v>
      </c>
      <c r="E141" s="36" t="s">
        <v>1742</v>
      </c>
      <c r="F141" s="81" t="s">
        <v>1743</v>
      </c>
      <c r="G141" s="36" t="s">
        <v>238</v>
      </c>
      <c r="H141" s="36" t="s">
        <v>1744</v>
      </c>
      <c r="I141" s="35"/>
      <c r="J141" s="36"/>
      <c r="K141" s="36" t="s">
        <v>1745</v>
      </c>
      <c r="L141" s="35"/>
      <c r="M141" s="34" t="s">
        <v>223</v>
      </c>
      <c r="N141" s="33" t="s">
        <v>1411</v>
      </c>
      <c r="O141" s="64" t="s">
        <v>1412</v>
      </c>
      <c r="P141" s="237"/>
      <c r="Q141" s="34" t="s">
        <v>1700</v>
      </c>
      <c r="R141" s="34" t="s">
        <v>1746</v>
      </c>
      <c r="S141" s="81" t="s">
        <v>1365</v>
      </c>
      <c r="T141" s="82" t="s">
        <v>1747</v>
      </c>
      <c r="U141" s="81" t="s">
        <v>1367</v>
      </c>
      <c r="V141" s="81" t="s">
        <v>1748</v>
      </c>
      <c r="W141" s="34" t="s">
        <v>1749</v>
      </c>
      <c r="X141" s="34"/>
      <c r="Y141" s="19"/>
      <c r="AA141" s="236">
        <f>IF(OR(J141="Fail",ISBLANK(J141)),INDEX('Issue Code Table'!C:C,MATCH(N:N,'Issue Code Table'!A:A,0)),IF(M141="Critical",6,IF(M141="Significant",5,IF(M141="Moderate",3,2))))</f>
        <v>5</v>
      </c>
    </row>
    <row r="142" spans="1:27" ht="83.15" customHeight="1" x14ac:dyDescent="0.25">
      <c r="A142" s="234" t="s">
        <v>1750</v>
      </c>
      <c r="B142" s="38" t="s">
        <v>452</v>
      </c>
      <c r="C142" s="36" t="s">
        <v>453</v>
      </c>
      <c r="D142" s="36" t="s">
        <v>217</v>
      </c>
      <c r="E142" s="36" t="s">
        <v>1751</v>
      </c>
      <c r="F142" s="81" t="s">
        <v>1752</v>
      </c>
      <c r="G142" s="36" t="s">
        <v>238</v>
      </c>
      <c r="H142" s="36" t="s">
        <v>1753</v>
      </c>
      <c r="I142" s="35"/>
      <c r="J142" s="36"/>
      <c r="K142" s="36" t="s">
        <v>1754</v>
      </c>
      <c r="L142" s="35"/>
      <c r="M142" s="34" t="s">
        <v>223</v>
      </c>
      <c r="N142" s="33" t="s">
        <v>459</v>
      </c>
      <c r="O142" s="64" t="s">
        <v>460</v>
      </c>
      <c r="P142" s="237"/>
      <c r="Q142" s="34" t="s">
        <v>1700</v>
      </c>
      <c r="R142" s="34" t="s">
        <v>1755</v>
      </c>
      <c r="S142" s="81" t="s">
        <v>1572</v>
      </c>
      <c r="T142" s="82" t="s">
        <v>1756</v>
      </c>
      <c r="U142" s="81" t="s">
        <v>1367</v>
      </c>
      <c r="V142" s="81" t="s">
        <v>1757</v>
      </c>
      <c r="W142" s="34" t="s">
        <v>1758</v>
      </c>
      <c r="X142" s="34"/>
      <c r="Y142" s="19"/>
      <c r="AA142" s="236">
        <f>IF(OR(J142="Fail",ISBLANK(J142)),INDEX('Issue Code Table'!C:C,MATCH(N:N,'Issue Code Table'!A:A,0)),IF(M142="Critical",6,IF(M142="Significant",5,IF(M142="Moderate",3,2))))</f>
        <v>5</v>
      </c>
    </row>
    <row r="143" spans="1:27" ht="83.15" customHeight="1" x14ac:dyDescent="0.25">
      <c r="A143" s="234" t="s">
        <v>1759</v>
      </c>
      <c r="B143" s="38" t="s">
        <v>452</v>
      </c>
      <c r="C143" s="36" t="s">
        <v>453</v>
      </c>
      <c r="D143" s="36" t="s">
        <v>217</v>
      </c>
      <c r="E143" s="36" t="s">
        <v>1760</v>
      </c>
      <c r="F143" s="81" t="s">
        <v>1761</v>
      </c>
      <c r="G143" s="36" t="s">
        <v>238</v>
      </c>
      <c r="H143" s="36" t="s">
        <v>1762</v>
      </c>
      <c r="I143" s="35"/>
      <c r="J143" s="36"/>
      <c r="K143" s="36" t="s">
        <v>1763</v>
      </c>
      <c r="L143" s="35"/>
      <c r="M143" s="34" t="s">
        <v>223</v>
      </c>
      <c r="N143" s="33" t="s">
        <v>459</v>
      </c>
      <c r="O143" s="64" t="s">
        <v>460</v>
      </c>
      <c r="P143" s="237"/>
      <c r="Q143" s="34" t="s">
        <v>1700</v>
      </c>
      <c r="R143" s="34" t="s">
        <v>1764</v>
      </c>
      <c r="S143" s="81" t="s">
        <v>1572</v>
      </c>
      <c r="T143" s="82" t="s">
        <v>1765</v>
      </c>
      <c r="U143" s="81" t="s">
        <v>1367</v>
      </c>
      <c r="V143" s="81" t="s">
        <v>1766</v>
      </c>
      <c r="W143" s="34" t="s">
        <v>1767</v>
      </c>
      <c r="X143" s="34"/>
      <c r="Y143" s="19"/>
      <c r="AA143" s="236">
        <f>IF(OR(J143="Fail",ISBLANK(J143)),INDEX('Issue Code Table'!C:C,MATCH(N:N,'Issue Code Table'!A:A,0)),IF(M143="Critical",6,IF(M143="Significant",5,IF(M143="Moderate",3,2))))</f>
        <v>5</v>
      </c>
    </row>
    <row r="144" spans="1:27" ht="83.15" customHeight="1" x14ac:dyDescent="0.25">
      <c r="A144" s="234" t="s">
        <v>1768</v>
      </c>
      <c r="B144" s="38" t="s">
        <v>452</v>
      </c>
      <c r="C144" s="36" t="s">
        <v>453</v>
      </c>
      <c r="D144" s="36" t="s">
        <v>217</v>
      </c>
      <c r="E144" s="36" t="s">
        <v>1769</v>
      </c>
      <c r="F144" s="81" t="s">
        <v>1770</v>
      </c>
      <c r="G144" s="36" t="s">
        <v>238</v>
      </c>
      <c r="H144" s="36" t="s">
        <v>1771</v>
      </c>
      <c r="I144" s="35"/>
      <c r="J144" s="36"/>
      <c r="K144" s="36" t="s">
        <v>1772</v>
      </c>
      <c r="L144" s="35"/>
      <c r="M144" s="34" t="s">
        <v>223</v>
      </c>
      <c r="N144" s="33" t="s">
        <v>459</v>
      </c>
      <c r="O144" s="64" t="s">
        <v>460</v>
      </c>
      <c r="P144" s="237"/>
      <c r="Q144" s="34" t="s">
        <v>1700</v>
      </c>
      <c r="R144" s="34" t="s">
        <v>1773</v>
      </c>
      <c r="S144" s="81" t="s">
        <v>1572</v>
      </c>
      <c r="T144" s="82" t="s">
        <v>1774</v>
      </c>
      <c r="U144" s="81" t="s">
        <v>1367</v>
      </c>
      <c r="V144" s="81" t="s">
        <v>1775</v>
      </c>
      <c r="W144" s="34" t="s">
        <v>1776</v>
      </c>
      <c r="X144" s="34"/>
      <c r="Y144" s="19"/>
      <c r="AA144" s="236">
        <f>IF(OR(J144="Fail",ISBLANK(J144)),INDEX('Issue Code Table'!C:C,MATCH(N:N,'Issue Code Table'!A:A,0)),IF(M144="Critical",6,IF(M144="Significant",5,IF(M144="Moderate",3,2))))</f>
        <v>5</v>
      </c>
    </row>
    <row r="145" spans="1:27" ht="83.15" customHeight="1" x14ac:dyDescent="0.25">
      <c r="A145" s="234" t="s">
        <v>1777</v>
      </c>
      <c r="B145" s="38" t="s">
        <v>452</v>
      </c>
      <c r="C145" s="36" t="s">
        <v>453</v>
      </c>
      <c r="D145" s="36" t="s">
        <v>217</v>
      </c>
      <c r="E145" s="36" t="s">
        <v>1778</v>
      </c>
      <c r="F145" s="81" t="s">
        <v>1779</v>
      </c>
      <c r="G145" s="36" t="s">
        <v>238</v>
      </c>
      <c r="H145" s="36" t="s">
        <v>1780</v>
      </c>
      <c r="I145" s="35"/>
      <c r="J145" s="36"/>
      <c r="K145" s="36" t="s">
        <v>1781</v>
      </c>
      <c r="L145" s="35"/>
      <c r="M145" s="34" t="s">
        <v>183</v>
      </c>
      <c r="N145" s="33" t="s">
        <v>1411</v>
      </c>
      <c r="O145" s="64" t="s">
        <v>1412</v>
      </c>
      <c r="P145" s="237"/>
      <c r="Q145" s="34" t="s">
        <v>1782</v>
      </c>
      <c r="R145" s="34" t="s">
        <v>1783</v>
      </c>
      <c r="S145" s="81" t="s">
        <v>1365</v>
      </c>
      <c r="T145" s="82" t="s">
        <v>1784</v>
      </c>
      <c r="U145" s="81" t="s">
        <v>1367</v>
      </c>
      <c r="V145" s="81" t="s">
        <v>1785</v>
      </c>
      <c r="W145" s="34" t="s">
        <v>1786</v>
      </c>
      <c r="X145" s="34" t="s">
        <v>249</v>
      </c>
      <c r="Y145" s="19"/>
      <c r="AA145" s="236">
        <f>IF(OR(J145="Fail",ISBLANK(J145)),INDEX('Issue Code Table'!C:C,MATCH(N:N,'Issue Code Table'!A:A,0)),IF(M145="Critical",6,IF(M145="Significant",5,IF(M145="Moderate",3,2))))</f>
        <v>5</v>
      </c>
    </row>
    <row r="146" spans="1:27" ht="83.15" customHeight="1" x14ac:dyDescent="0.25">
      <c r="A146" s="234" t="s">
        <v>1787</v>
      </c>
      <c r="B146" s="38" t="s">
        <v>452</v>
      </c>
      <c r="C146" s="36" t="s">
        <v>453</v>
      </c>
      <c r="D146" s="36" t="s">
        <v>217</v>
      </c>
      <c r="E146" s="36" t="s">
        <v>1788</v>
      </c>
      <c r="F146" s="81" t="s">
        <v>1789</v>
      </c>
      <c r="G146" s="36" t="s">
        <v>238</v>
      </c>
      <c r="H146" s="36" t="s">
        <v>1790</v>
      </c>
      <c r="I146" s="35"/>
      <c r="J146" s="36"/>
      <c r="K146" s="36" t="s">
        <v>1791</v>
      </c>
      <c r="L146" s="35"/>
      <c r="M146" s="34" t="s">
        <v>223</v>
      </c>
      <c r="N146" s="33" t="s">
        <v>459</v>
      </c>
      <c r="O146" s="64" t="s">
        <v>460</v>
      </c>
      <c r="P146" s="237"/>
      <c r="Q146" s="34" t="s">
        <v>1782</v>
      </c>
      <c r="R146" s="34" t="s">
        <v>1792</v>
      </c>
      <c r="S146" s="81" t="s">
        <v>1365</v>
      </c>
      <c r="T146" s="82" t="s">
        <v>1793</v>
      </c>
      <c r="U146" s="81" t="s">
        <v>1367</v>
      </c>
      <c r="V146" s="81" t="s">
        <v>1794</v>
      </c>
      <c r="W146" s="34" t="s">
        <v>1795</v>
      </c>
      <c r="X146" s="34"/>
      <c r="Y146" s="19"/>
      <c r="AA146" s="236">
        <f>IF(OR(J146="Fail",ISBLANK(J146)),INDEX('Issue Code Table'!C:C,MATCH(N:N,'Issue Code Table'!A:A,0)),IF(M146="Critical",6,IF(M146="Significant",5,IF(M146="Moderate",3,2))))</f>
        <v>5</v>
      </c>
    </row>
    <row r="147" spans="1:27" ht="83.15" customHeight="1" x14ac:dyDescent="0.25">
      <c r="A147" s="234" t="s">
        <v>1796</v>
      </c>
      <c r="B147" s="38" t="s">
        <v>452</v>
      </c>
      <c r="C147" s="36" t="s">
        <v>453</v>
      </c>
      <c r="D147" s="36" t="s">
        <v>217</v>
      </c>
      <c r="E147" s="36" t="s">
        <v>1797</v>
      </c>
      <c r="F147" s="81" t="s">
        <v>1779</v>
      </c>
      <c r="G147" s="36" t="s">
        <v>238</v>
      </c>
      <c r="H147" s="36" t="s">
        <v>1798</v>
      </c>
      <c r="I147" s="35"/>
      <c r="J147" s="36"/>
      <c r="K147" s="36" t="s">
        <v>1799</v>
      </c>
      <c r="L147" s="35"/>
      <c r="M147" s="34" t="s">
        <v>223</v>
      </c>
      <c r="N147" s="33" t="s">
        <v>459</v>
      </c>
      <c r="O147" s="64" t="s">
        <v>460</v>
      </c>
      <c r="P147" s="237"/>
      <c r="Q147" s="34" t="s">
        <v>1782</v>
      </c>
      <c r="R147" s="34" t="s">
        <v>1800</v>
      </c>
      <c r="S147" s="81" t="s">
        <v>1365</v>
      </c>
      <c r="T147" s="82" t="s">
        <v>1801</v>
      </c>
      <c r="U147" s="81" t="s">
        <v>1367</v>
      </c>
      <c r="V147" s="81" t="s">
        <v>1802</v>
      </c>
      <c r="W147" s="34" t="s">
        <v>1803</v>
      </c>
      <c r="X147" s="34"/>
      <c r="Y147" s="19"/>
      <c r="AA147" s="236">
        <f>IF(OR(J147="Fail",ISBLANK(J147)),INDEX('Issue Code Table'!C:C,MATCH(N:N,'Issue Code Table'!A:A,0)),IF(M147="Critical",6,IF(M147="Significant",5,IF(M147="Moderate",3,2))))</f>
        <v>5</v>
      </c>
    </row>
    <row r="148" spans="1:27" ht="83.15" customHeight="1" x14ac:dyDescent="0.25">
      <c r="A148" s="234" t="s">
        <v>1804</v>
      </c>
      <c r="B148" s="38" t="s">
        <v>452</v>
      </c>
      <c r="C148" s="36" t="s">
        <v>453</v>
      </c>
      <c r="D148" s="36" t="s">
        <v>217</v>
      </c>
      <c r="E148" s="36" t="s">
        <v>1805</v>
      </c>
      <c r="F148" s="81" t="s">
        <v>1806</v>
      </c>
      <c r="G148" s="36" t="s">
        <v>238</v>
      </c>
      <c r="H148" s="36" t="s">
        <v>1807</v>
      </c>
      <c r="I148" s="35"/>
      <c r="J148" s="36"/>
      <c r="K148" s="36" t="s">
        <v>1808</v>
      </c>
      <c r="L148" s="35"/>
      <c r="M148" s="36" t="s">
        <v>223</v>
      </c>
      <c r="N148" s="33" t="s">
        <v>1411</v>
      </c>
      <c r="O148" s="64" t="s">
        <v>1412</v>
      </c>
      <c r="P148" s="237"/>
      <c r="Q148" s="34" t="s">
        <v>1809</v>
      </c>
      <c r="R148" s="34" t="s">
        <v>1810</v>
      </c>
      <c r="S148" s="81" t="s">
        <v>1365</v>
      </c>
      <c r="T148" s="82" t="s">
        <v>1811</v>
      </c>
      <c r="U148" s="81" t="s">
        <v>1367</v>
      </c>
      <c r="V148" s="81" t="s">
        <v>1812</v>
      </c>
      <c r="W148" s="34" t="s">
        <v>1813</v>
      </c>
      <c r="X148" s="34"/>
      <c r="Y148" s="19"/>
      <c r="AA148" s="236">
        <f>IF(OR(J148="Fail",ISBLANK(J148)),INDEX('Issue Code Table'!C:C,MATCH(N:N,'Issue Code Table'!A:A,0)),IF(M148="Critical",6,IF(M148="Significant",5,IF(M148="Moderate",3,2))))</f>
        <v>5</v>
      </c>
    </row>
    <row r="149" spans="1:27" ht="83.15" customHeight="1" x14ac:dyDescent="0.25">
      <c r="A149" s="234" t="s">
        <v>1814</v>
      </c>
      <c r="B149" s="38" t="s">
        <v>452</v>
      </c>
      <c r="C149" s="36" t="s">
        <v>453</v>
      </c>
      <c r="D149" s="36" t="s">
        <v>217</v>
      </c>
      <c r="E149" s="36" t="s">
        <v>1815</v>
      </c>
      <c r="F149" s="81" t="s">
        <v>1816</v>
      </c>
      <c r="G149" s="36" t="s">
        <v>238</v>
      </c>
      <c r="H149" s="36" t="s">
        <v>1817</v>
      </c>
      <c r="I149" s="35"/>
      <c r="J149" s="36"/>
      <c r="K149" s="36" t="s">
        <v>1818</v>
      </c>
      <c r="L149" s="35"/>
      <c r="M149" s="36" t="s">
        <v>223</v>
      </c>
      <c r="N149" s="33" t="s">
        <v>1411</v>
      </c>
      <c r="O149" s="64" t="s">
        <v>1412</v>
      </c>
      <c r="P149" s="237"/>
      <c r="Q149" s="34" t="s">
        <v>1809</v>
      </c>
      <c r="R149" s="34" t="s">
        <v>1819</v>
      </c>
      <c r="S149" s="81" t="s">
        <v>1572</v>
      </c>
      <c r="T149" s="82" t="s">
        <v>1820</v>
      </c>
      <c r="U149" s="81" t="s">
        <v>1367</v>
      </c>
      <c r="V149" s="81" t="s">
        <v>1821</v>
      </c>
      <c r="W149" s="34" t="s">
        <v>1822</v>
      </c>
      <c r="X149" s="34"/>
      <c r="Y149" s="19"/>
      <c r="AA149" s="236">
        <f>IF(OR(J149="Fail",ISBLANK(J149)),INDEX('Issue Code Table'!C:C,MATCH(N:N,'Issue Code Table'!A:A,0)),IF(M149="Critical",6,IF(M149="Significant",5,IF(M149="Moderate",3,2))))</f>
        <v>5</v>
      </c>
    </row>
    <row r="150" spans="1:27" ht="83.15" customHeight="1" x14ac:dyDescent="0.25">
      <c r="A150" s="234" t="s">
        <v>1823</v>
      </c>
      <c r="B150" s="38" t="s">
        <v>452</v>
      </c>
      <c r="C150" s="36" t="s">
        <v>453</v>
      </c>
      <c r="D150" s="36" t="s">
        <v>217</v>
      </c>
      <c r="E150" s="36" t="s">
        <v>1824</v>
      </c>
      <c r="F150" s="81" t="s">
        <v>1825</v>
      </c>
      <c r="G150" s="36" t="s">
        <v>238</v>
      </c>
      <c r="H150" s="36" t="s">
        <v>1826</v>
      </c>
      <c r="I150" s="35"/>
      <c r="J150" s="36"/>
      <c r="K150" s="36" t="s">
        <v>1827</v>
      </c>
      <c r="L150" s="35"/>
      <c r="M150" s="34" t="s">
        <v>183</v>
      </c>
      <c r="N150" s="33" t="s">
        <v>459</v>
      </c>
      <c r="O150" s="64" t="s">
        <v>460</v>
      </c>
      <c r="P150" s="237"/>
      <c r="Q150" s="34" t="s">
        <v>1809</v>
      </c>
      <c r="R150" s="34" t="s">
        <v>1828</v>
      </c>
      <c r="S150" s="81" t="s">
        <v>1572</v>
      </c>
      <c r="T150" s="82" t="s">
        <v>1829</v>
      </c>
      <c r="U150" s="81" t="s">
        <v>1367</v>
      </c>
      <c r="V150" s="81" t="s">
        <v>1830</v>
      </c>
      <c r="W150" s="34" t="s">
        <v>1831</v>
      </c>
      <c r="X150" s="34" t="s">
        <v>249</v>
      </c>
      <c r="Y150" s="19"/>
      <c r="AA150" s="236">
        <f>IF(OR(J150="Fail",ISBLANK(J150)),INDEX('Issue Code Table'!C:C,MATCH(N:N,'Issue Code Table'!A:A,0)),IF(M150="Critical",6,IF(M150="Significant",5,IF(M150="Moderate",3,2))))</f>
        <v>5</v>
      </c>
    </row>
    <row r="151" spans="1:27" ht="83.15" customHeight="1" x14ac:dyDescent="0.25">
      <c r="A151" s="234" t="s">
        <v>1832</v>
      </c>
      <c r="B151" s="38" t="s">
        <v>452</v>
      </c>
      <c r="C151" s="36" t="s">
        <v>453</v>
      </c>
      <c r="D151" s="36" t="s">
        <v>217</v>
      </c>
      <c r="E151" s="36" t="s">
        <v>1833</v>
      </c>
      <c r="F151" s="81" t="s">
        <v>1834</v>
      </c>
      <c r="G151" s="36" t="s">
        <v>238</v>
      </c>
      <c r="H151" s="36" t="s">
        <v>1835</v>
      </c>
      <c r="I151" s="35"/>
      <c r="J151" s="36"/>
      <c r="K151" s="36" t="s">
        <v>1836</v>
      </c>
      <c r="L151" s="35"/>
      <c r="M151" s="36" t="s">
        <v>223</v>
      </c>
      <c r="N151" s="33" t="s">
        <v>459</v>
      </c>
      <c r="O151" s="64" t="s">
        <v>460</v>
      </c>
      <c r="P151" s="237"/>
      <c r="Q151" s="34" t="s">
        <v>1809</v>
      </c>
      <c r="R151" s="34" t="s">
        <v>1837</v>
      </c>
      <c r="S151" s="81" t="s">
        <v>1572</v>
      </c>
      <c r="T151" s="82" t="s">
        <v>1838</v>
      </c>
      <c r="U151" s="81" t="s">
        <v>1367</v>
      </c>
      <c r="V151" s="81" t="s">
        <v>1839</v>
      </c>
      <c r="W151" s="34" t="s">
        <v>1840</v>
      </c>
      <c r="X151" s="34"/>
      <c r="Y151" s="19"/>
      <c r="AA151" s="236">
        <f>IF(OR(J151="Fail",ISBLANK(J151)),INDEX('Issue Code Table'!C:C,MATCH(N:N,'Issue Code Table'!A:A,0)),IF(M151="Critical",6,IF(M151="Significant",5,IF(M151="Moderate",3,2))))</f>
        <v>5</v>
      </c>
    </row>
    <row r="152" spans="1:27" ht="83.15" customHeight="1" x14ac:dyDescent="0.25">
      <c r="A152" s="234" t="s">
        <v>1841</v>
      </c>
      <c r="B152" s="38" t="s">
        <v>1016</v>
      </c>
      <c r="C152" s="36" t="s">
        <v>1017</v>
      </c>
      <c r="D152" s="36" t="s">
        <v>217</v>
      </c>
      <c r="E152" s="36" t="s">
        <v>1842</v>
      </c>
      <c r="F152" s="81" t="s">
        <v>1843</v>
      </c>
      <c r="G152" s="36" t="s">
        <v>1844</v>
      </c>
      <c r="H152" s="36" t="s">
        <v>1845</v>
      </c>
      <c r="I152" s="35"/>
      <c r="J152" s="36"/>
      <c r="K152" s="39" t="s">
        <v>1846</v>
      </c>
      <c r="L152" s="35"/>
      <c r="M152" s="34" t="s">
        <v>223</v>
      </c>
      <c r="N152" s="33" t="s">
        <v>1847</v>
      </c>
      <c r="O152" s="64" t="s">
        <v>1848</v>
      </c>
      <c r="P152" s="237"/>
      <c r="Q152" s="34" t="s">
        <v>1849</v>
      </c>
      <c r="R152" s="34" t="s">
        <v>1850</v>
      </c>
      <c r="S152" s="81" t="s">
        <v>1851</v>
      </c>
      <c r="T152" s="82" t="s">
        <v>1852</v>
      </c>
      <c r="U152" s="81" t="s">
        <v>1853</v>
      </c>
      <c r="V152" s="81" t="s">
        <v>1854</v>
      </c>
      <c r="W152" s="34" t="s">
        <v>1855</v>
      </c>
      <c r="X152" s="34"/>
      <c r="Y152" s="19"/>
      <c r="AA152" s="236">
        <f>IF(OR(J152="Fail",ISBLANK(J152)),INDEX('Issue Code Table'!C:C,MATCH(N:N,'Issue Code Table'!A:A,0)),IF(M152="Critical",6,IF(M152="Significant",5,IF(M152="Moderate",3,2))))</f>
        <v>3</v>
      </c>
    </row>
    <row r="153" spans="1:27" ht="83.15" customHeight="1" x14ac:dyDescent="0.25">
      <c r="A153" s="234" t="s">
        <v>1856</v>
      </c>
      <c r="B153" s="38" t="s">
        <v>1857</v>
      </c>
      <c r="C153" s="36" t="s">
        <v>1858</v>
      </c>
      <c r="D153" s="36" t="s">
        <v>217</v>
      </c>
      <c r="E153" s="36" t="s">
        <v>1859</v>
      </c>
      <c r="F153" s="81" t="s">
        <v>1860</v>
      </c>
      <c r="G153" s="36" t="s">
        <v>1861</v>
      </c>
      <c r="H153" s="36" t="s">
        <v>1862</v>
      </c>
      <c r="I153" s="35"/>
      <c r="J153" s="36"/>
      <c r="K153" s="39" t="s">
        <v>1863</v>
      </c>
      <c r="L153" s="35"/>
      <c r="M153" s="34" t="s">
        <v>223</v>
      </c>
      <c r="N153" s="33" t="s">
        <v>417</v>
      </c>
      <c r="O153" s="64" t="s">
        <v>418</v>
      </c>
      <c r="P153" s="237"/>
      <c r="Q153" s="34" t="s">
        <v>1849</v>
      </c>
      <c r="R153" s="34" t="s">
        <v>1864</v>
      </c>
      <c r="S153" s="81" t="s">
        <v>1865</v>
      </c>
      <c r="T153" s="82" t="s">
        <v>1866</v>
      </c>
      <c r="U153" s="81" t="s">
        <v>1867</v>
      </c>
      <c r="V153" s="81" t="s">
        <v>1868</v>
      </c>
      <c r="W153" s="34" t="s">
        <v>1869</v>
      </c>
      <c r="X153" s="34"/>
      <c r="Y153" s="19"/>
      <c r="AA153" s="236">
        <f>IF(OR(J153="Fail",ISBLANK(J153)),INDEX('Issue Code Table'!C:C,MATCH(N:N,'Issue Code Table'!A:A,0)),IF(M153="Critical",6,IF(M153="Significant",5,IF(M153="Moderate",3,2))))</f>
        <v>3</v>
      </c>
    </row>
    <row r="154" spans="1:27" ht="83.15" customHeight="1" x14ac:dyDescent="0.25">
      <c r="A154" s="234" t="s">
        <v>1870</v>
      </c>
      <c r="B154" s="38" t="s">
        <v>452</v>
      </c>
      <c r="C154" s="36" t="s">
        <v>453</v>
      </c>
      <c r="D154" s="36" t="s">
        <v>217</v>
      </c>
      <c r="E154" s="36" t="s">
        <v>1871</v>
      </c>
      <c r="F154" s="81" t="s">
        <v>1872</v>
      </c>
      <c r="G154" s="36" t="s">
        <v>1873</v>
      </c>
      <c r="H154" s="36" t="s">
        <v>1874</v>
      </c>
      <c r="I154" s="35"/>
      <c r="J154" s="36"/>
      <c r="K154" s="39" t="s">
        <v>1875</v>
      </c>
      <c r="L154" s="35"/>
      <c r="M154" s="34" t="s">
        <v>223</v>
      </c>
      <c r="N154" s="33" t="s">
        <v>1847</v>
      </c>
      <c r="O154" s="64" t="s">
        <v>1848</v>
      </c>
      <c r="P154" s="237"/>
      <c r="Q154" s="34" t="s">
        <v>1849</v>
      </c>
      <c r="R154" s="34" t="s">
        <v>1876</v>
      </c>
      <c r="S154" s="81" t="s">
        <v>1877</v>
      </c>
      <c r="T154" s="82" t="s">
        <v>1878</v>
      </c>
      <c r="U154" s="81" t="s">
        <v>1853</v>
      </c>
      <c r="V154" s="81" t="s">
        <v>1879</v>
      </c>
      <c r="W154" s="34" t="s">
        <v>1880</v>
      </c>
      <c r="X154" s="34"/>
      <c r="Y154" s="19"/>
      <c r="AA154" s="236">
        <f>IF(OR(J154="Fail",ISBLANK(J154)),INDEX('Issue Code Table'!C:C,MATCH(N:N,'Issue Code Table'!A:A,0)),IF(M154="Critical",6,IF(M154="Significant",5,IF(M154="Moderate",3,2))))</f>
        <v>3</v>
      </c>
    </row>
    <row r="155" spans="1:27" ht="83.15" customHeight="1" x14ac:dyDescent="0.25">
      <c r="A155" s="234" t="s">
        <v>1881</v>
      </c>
      <c r="B155" s="38" t="s">
        <v>1016</v>
      </c>
      <c r="C155" s="36" t="s">
        <v>1017</v>
      </c>
      <c r="D155" s="36" t="s">
        <v>217</v>
      </c>
      <c r="E155" s="36" t="s">
        <v>1882</v>
      </c>
      <c r="F155" s="81" t="s">
        <v>1883</v>
      </c>
      <c r="G155" s="36" t="s">
        <v>1884</v>
      </c>
      <c r="H155" s="36" t="s">
        <v>1885</v>
      </c>
      <c r="I155" s="35"/>
      <c r="J155" s="36"/>
      <c r="K155" s="39" t="s">
        <v>1886</v>
      </c>
      <c r="L155" s="35"/>
      <c r="M155" s="34" t="s">
        <v>223</v>
      </c>
      <c r="N155" s="33" t="s">
        <v>1847</v>
      </c>
      <c r="O155" s="64" t="s">
        <v>1848</v>
      </c>
      <c r="P155" s="237"/>
      <c r="Q155" s="34" t="s">
        <v>1849</v>
      </c>
      <c r="R155" s="34" t="s">
        <v>1887</v>
      </c>
      <c r="S155" s="81" t="s">
        <v>1888</v>
      </c>
      <c r="T155" s="82" t="s">
        <v>1889</v>
      </c>
      <c r="U155" s="81" t="s">
        <v>1890</v>
      </c>
      <c r="V155" s="81" t="s">
        <v>1891</v>
      </c>
      <c r="W155" s="34" t="s">
        <v>1892</v>
      </c>
      <c r="X155" s="34"/>
      <c r="Y155" s="19"/>
      <c r="AA155" s="236">
        <f>IF(OR(J155="Fail",ISBLANK(J155)),INDEX('Issue Code Table'!C:C,MATCH(N:N,'Issue Code Table'!A:A,0)),IF(M155="Critical",6,IF(M155="Significant",5,IF(M155="Moderate",3,2))))</f>
        <v>3</v>
      </c>
    </row>
    <row r="156" spans="1:27" ht="83.15" customHeight="1" x14ac:dyDescent="0.25">
      <c r="A156" s="234" t="s">
        <v>1893</v>
      </c>
      <c r="B156" s="38" t="s">
        <v>452</v>
      </c>
      <c r="C156" s="36" t="s">
        <v>453</v>
      </c>
      <c r="D156" s="36" t="s">
        <v>217</v>
      </c>
      <c r="E156" s="36" t="s">
        <v>1894</v>
      </c>
      <c r="F156" s="81" t="s">
        <v>1895</v>
      </c>
      <c r="G156" s="36" t="s">
        <v>1896</v>
      </c>
      <c r="H156" s="36" t="s">
        <v>1897</v>
      </c>
      <c r="I156" s="35"/>
      <c r="J156" s="36"/>
      <c r="K156" s="39" t="s">
        <v>1898</v>
      </c>
      <c r="L156" s="35"/>
      <c r="M156" s="34" t="s">
        <v>223</v>
      </c>
      <c r="N156" s="33" t="s">
        <v>1847</v>
      </c>
      <c r="O156" s="64" t="s">
        <v>1848</v>
      </c>
      <c r="P156" s="237"/>
      <c r="Q156" s="34" t="s">
        <v>1849</v>
      </c>
      <c r="R156" s="34" t="s">
        <v>1899</v>
      </c>
      <c r="S156" s="81" t="s">
        <v>1900</v>
      </c>
      <c r="T156" s="82" t="s">
        <v>1901</v>
      </c>
      <c r="U156" s="81" t="s">
        <v>1853</v>
      </c>
      <c r="V156" s="81" t="s">
        <v>1902</v>
      </c>
      <c r="W156" s="34" t="s">
        <v>1903</v>
      </c>
      <c r="X156" s="34"/>
      <c r="Y156" s="19"/>
      <c r="AA156" s="236">
        <f>IF(OR(J156="Fail",ISBLANK(J156)),INDEX('Issue Code Table'!C:C,MATCH(N:N,'Issue Code Table'!A:A,0)),IF(M156="Critical",6,IF(M156="Significant",5,IF(M156="Moderate",3,2))))</f>
        <v>3</v>
      </c>
    </row>
    <row r="157" spans="1:27" ht="83.15" customHeight="1" x14ac:dyDescent="0.25">
      <c r="A157" s="234" t="s">
        <v>1904</v>
      </c>
      <c r="B157" s="38" t="s">
        <v>234</v>
      </c>
      <c r="C157" s="36" t="s">
        <v>235</v>
      </c>
      <c r="D157" s="36" t="s">
        <v>217</v>
      </c>
      <c r="E157" s="36" t="s">
        <v>1905</v>
      </c>
      <c r="F157" s="81" t="s">
        <v>1906</v>
      </c>
      <c r="G157" s="36" t="s">
        <v>1907</v>
      </c>
      <c r="H157" s="36" t="s">
        <v>1908</v>
      </c>
      <c r="I157" s="35"/>
      <c r="J157" s="36"/>
      <c r="K157" s="39" t="s">
        <v>1909</v>
      </c>
      <c r="L157" s="35"/>
      <c r="M157" s="34" t="s">
        <v>223</v>
      </c>
      <c r="N157" s="33" t="s">
        <v>1847</v>
      </c>
      <c r="O157" s="64" t="s">
        <v>1848</v>
      </c>
      <c r="P157" s="237"/>
      <c r="Q157" s="34" t="s">
        <v>1849</v>
      </c>
      <c r="R157" s="34" t="s">
        <v>1910</v>
      </c>
      <c r="S157" s="81" t="s">
        <v>1888</v>
      </c>
      <c r="T157" s="82" t="s">
        <v>1911</v>
      </c>
      <c r="U157" s="81" t="s">
        <v>1890</v>
      </c>
      <c r="V157" s="81" t="s">
        <v>1912</v>
      </c>
      <c r="W157" s="34" t="s">
        <v>1913</v>
      </c>
      <c r="X157" s="34"/>
      <c r="Y157" s="19"/>
      <c r="AA157" s="236">
        <f>IF(OR(J157="Fail",ISBLANK(J157)),INDEX('Issue Code Table'!C:C,MATCH(N:N,'Issue Code Table'!A:A,0)),IF(M157="Critical",6,IF(M157="Significant",5,IF(M157="Moderate",3,2))))</f>
        <v>3</v>
      </c>
    </row>
    <row r="158" spans="1:27" ht="83.15" customHeight="1" x14ac:dyDescent="0.25">
      <c r="A158" s="234" t="s">
        <v>1914</v>
      </c>
      <c r="B158" s="38" t="s">
        <v>1915</v>
      </c>
      <c r="C158" s="36" t="s">
        <v>1916</v>
      </c>
      <c r="D158" s="36" t="s">
        <v>217</v>
      </c>
      <c r="E158" s="36" t="s">
        <v>1917</v>
      </c>
      <c r="F158" s="81" t="s">
        <v>1918</v>
      </c>
      <c r="G158" s="36" t="s">
        <v>1919</v>
      </c>
      <c r="H158" s="36" t="s">
        <v>1920</v>
      </c>
      <c r="I158" s="35"/>
      <c r="J158" s="36"/>
      <c r="K158" s="36" t="s">
        <v>1921</v>
      </c>
      <c r="L158" s="35"/>
      <c r="M158" s="34" t="s">
        <v>223</v>
      </c>
      <c r="N158" s="33" t="s">
        <v>1847</v>
      </c>
      <c r="O158" s="64" t="s">
        <v>1848</v>
      </c>
      <c r="P158" s="237"/>
      <c r="Q158" s="34" t="s">
        <v>1849</v>
      </c>
      <c r="R158" s="34" t="s">
        <v>1922</v>
      </c>
      <c r="S158" s="81" t="s">
        <v>1923</v>
      </c>
      <c r="T158" s="82" t="s">
        <v>1924</v>
      </c>
      <c r="U158" s="81" t="s">
        <v>1925</v>
      </c>
      <c r="V158" s="81" t="s">
        <v>1926</v>
      </c>
      <c r="W158" s="34" t="s">
        <v>1927</v>
      </c>
      <c r="X158" s="34"/>
      <c r="Y158" s="19"/>
      <c r="AA158" s="236">
        <f>IF(OR(J158="Fail",ISBLANK(J158)),INDEX('Issue Code Table'!C:C,MATCH(N:N,'Issue Code Table'!A:A,0)),IF(M158="Critical",6,IF(M158="Significant",5,IF(M158="Moderate",3,2))))</f>
        <v>3</v>
      </c>
    </row>
    <row r="159" spans="1:27" ht="83.15" customHeight="1" x14ac:dyDescent="0.25">
      <c r="A159" s="234" t="s">
        <v>1928</v>
      </c>
      <c r="B159" s="38" t="s">
        <v>452</v>
      </c>
      <c r="C159" s="36" t="s">
        <v>453</v>
      </c>
      <c r="D159" s="36" t="s">
        <v>217</v>
      </c>
      <c r="E159" s="36" t="s">
        <v>1929</v>
      </c>
      <c r="F159" s="81" t="s">
        <v>1930</v>
      </c>
      <c r="G159" s="36" t="s">
        <v>1931</v>
      </c>
      <c r="H159" s="36" t="s">
        <v>1932</v>
      </c>
      <c r="I159" s="35"/>
      <c r="J159" s="36"/>
      <c r="K159" s="39" t="s">
        <v>1933</v>
      </c>
      <c r="L159" s="35"/>
      <c r="M159" s="34" t="s">
        <v>223</v>
      </c>
      <c r="N159" s="33" t="s">
        <v>1847</v>
      </c>
      <c r="O159" s="64" t="s">
        <v>1848</v>
      </c>
      <c r="P159" s="237"/>
      <c r="Q159" s="34" t="s">
        <v>1934</v>
      </c>
      <c r="R159" s="34" t="s">
        <v>1935</v>
      </c>
      <c r="S159" s="81" t="s">
        <v>1900</v>
      </c>
      <c r="T159" s="82" t="s">
        <v>1936</v>
      </c>
      <c r="U159" s="81" t="s">
        <v>1853</v>
      </c>
      <c r="V159" s="81" t="s">
        <v>1937</v>
      </c>
      <c r="W159" s="34" t="s">
        <v>1938</v>
      </c>
      <c r="X159" s="34"/>
      <c r="Y159" s="19"/>
      <c r="AA159" s="236">
        <f>IF(OR(J159="Fail",ISBLANK(J159)),INDEX('Issue Code Table'!C:C,MATCH(N:N,'Issue Code Table'!A:A,0)),IF(M159="Critical",6,IF(M159="Significant",5,IF(M159="Moderate",3,2))))</f>
        <v>3</v>
      </c>
    </row>
    <row r="160" spans="1:27" ht="83.15" customHeight="1" x14ac:dyDescent="0.25">
      <c r="A160" s="234" t="s">
        <v>1939</v>
      </c>
      <c r="B160" s="38" t="s">
        <v>1016</v>
      </c>
      <c r="C160" s="36" t="s">
        <v>1017</v>
      </c>
      <c r="D160" s="36" t="s">
        <v>217</v>
      </c>
      <c r="E160" s="36" t="s">
        <v>1940</v>
      </c>
      <c r="F160" s="81" t="s">
        <v>1883</v>
      </c>
      <c r="G160" s="36" t="s">
        <v>1941</v>
      </c>
      <c r="H160" s="36" t="s">
        <v>1942</v>
      </c>
      <c r="I160" s="35"/>
      <c r="J160" s="36"/>
      <c r="K160" s="39" t="s">
        <v>1943</v>
      </c>
      <c r="L160" s="35"/>
      <c r="M160" s="34" t="s">
        <v>223</v>
      </c>
      <c r="N160" s="33" t="s">
        <v>1847</v>
      </c>
      <c r="O160" s="64" t="s">
        <v>1848</v>
      </c>
      <c r="P160" s="237"/>
      <c r="Q160" s="34" t="s">
        <v>1934</v>
      </c>
      <c r="R160" s="34" t="s">
        <v>1944</v>
      </c>
      <c r="S160" s="81" t="s">
        <v>1888</v>
      </c>
      <c r="T160" s="82" t="s">
        <v>1945</v>
      </c>
      <c r="U160" s="81" t="s">
        <v>1890</v>
      </c>
      <c r="V160" s="81" t="s">
        <v>1946</v>
      </c>
      <c r="W160" s="34" t="s">
        <v>1947</v>
      </c>
      <c r="X160" s="34"/>
      <c r="Y160" s="19"/>
      <c r="AA160" s="236">
        <f>IF(OR(J160="Fail",ISBLANK(J160)),INDEX('Issue Code Table'!C:C,MATCH(N:N,'Issue Code Table'!A:A,0)),IF(M160="Critical",6,IF(M160="Significant",5,IF(M160="Moderate",3,2))))</f>
        <v>3</v>
      </c>
    </row>
    <row r="161" spans="1:27" ht="83.15" customHeight="1" x14ac:dyDescent="0.25">
      <c r="A161" s="234" t="s">
        <v>1948</v>
      </c>
      <c r="B161" s="38" t="s">
        <v>452</v>
      </c>
      <c r="C161" s="36" t="s">
        <v>453</v>
      </c>
      <c r="D161" s="36" t="s">
        <v>217</v>
      </c>
      <c r="E161" s="36" t="s">
        <v>1949</v>
      </c>
      <c r="F161" s="81" t="s">
        <v>1872</v>
      </c>
      <c r="G161" s="36" t="s">
        <v>1950</v>
      </c>
      <c r="H161" s="36" t="s">
        <v>1951</v>
      </c>
      <c r="I161" s="35"/>
      <c r="J161" s="36"/>
      <c r="K161" s="39" t="s">
        <v>1952</v>
      </c>
      <c r="L161" s="35"/>
      <c r="M161" s="34" t="s">
        <v>223</v>
      </c>
      <c r="N161" s="33" t="s">
        <v>1847</v>
      </c>
      <c r="O161" s="64" t="s">
        <v>1848</v>
      </c>
      <c r="P161" s="237"/>
      <c r="Q161" s="34" t="s">
        <v>1934</v>
      </c>
      <c r="R161" s="34" t="s">
        <v>1953</v>
      </c>
      <c r="S161" s="81" t="s">
        <v>1877</v>
      </c>
      <c r="T161" s="82" t="s">
        <v>1954</v>
      </c>
      <c r="U161" s="81" t="s">
        <v>1853</v>
      </c>
      <c r="V161" s="81" t="s">
        <v>1955</v>
      </c>
      <c r="W161" s="34" t="s">
        <v>1956</v>
      </c>
      <c r="X161" s="34"/>
      <c r="Y161" s="19"/>
      <c r="AA161" s="236">
        <f>IF(OR(J161="Fail",ISBLANK(J161)),INDEX('Issue Code Table'!C:C,MATCH(N:N,'Issue Code Table'!A:A,0)),IF(M161="Critical",6,IF(M161="Significant",5,IF(M161="Moderate",3,2))))</f>
        <v>3</v>
      </c>
    </row>
    <row r="162" spans="1:27" ht="83.15" customHeight="1" x14ac:dyDescent="0.25">
      <c r="A162" s="234" t="s">
        <v>1957</v>
      </c>
      <c r="B162" s="38" t="s">
        <v>1857</v>
      </c>
      <c r="C162" s="36" t="s">
        <v>1858</v>
      </c>
      <c r="D162" s="36" t="s">
        <v>217</v>
      </c>
      <c r="E162" s="36" t="s">
        <v>1958</v>
      </c>
      <c r="F162" s="81" t="s">
        <v>1860</v>
      </c>
      <c r="G162" s="36" t="s">
        <v>1959</v>
      </c>
      <c r="H162" s="36" t="s">
        <v>1960</v>
      </c>
      <c r="I162" s="35"/>
      <c r="J162" s="36"/>
      <c r="K162" s="39" t="s">
        <v>1961</v>
      </c>
      <c r="L162" s="35"/>
      <c r="M162" s="34" t="s">
        <v>223</v>
      </c>
      <c r="N162" s="33" t="s">
        <v>417</v>
      </c>
      <c r="O162" s="64" t="s">
        <v>418</v>
      </c>
      <c r="P162" s="237"/>
      <c r="Q162" s="34" t="s">
        <v>1934</v>
      </c>
      <c r="R162" s="34" t="s">
        <v>1962</v>
      </c>
      <c r="S162" s="81" t="s">
        <v>1865</v>
      </c>
      <c r="T162" s="82" t="s">
        <v>1963</v>
      </c>
      <c r="U162" s="81" t="s">
        <v>1867</v>
      </c>
      <c r="V162" s="81" t="s">
        <v>1964</v>
      </c>
      <c r="W162" s="34" t="s">
        <v>1965</v>
      </c>
      <c r="X162" s="34"/>
      <c r="Y162" s="19"/>
      <c r="AA162" s="236">
        <f>IF(OR(J162="Fail",ISBLANK(J162)),INDEX('Issue Code Table'!C:C,MATCH(N:N,'Issue Code Table'!A:A,0)),IF(M162="Critical",6,IF(M162="Significant",5,IF(M162="Moderate",3,2))))</f>
        <v>3</v>
      </c>
    </row>
    <row r="163" spans="1:27" ht="83.15" customHeight="1" x14ac:dyDescent="0.25">
      <c r="A163" s="234" t="s">
        <v>1966</v>
      </c>
      <c r="B163" s="38" t="s">
        <v>1016</v>
      </c>
      <c r="C163" s="36" t="s">
        <v>1017</v>
      </c>
      <c r="D163" s="36" t="s">
        <v>217</v>
      </c>
      <c r="E163" s="36" t="s">
        <v>1967</v>
      </c>
      <c r="F163" s="81" t="s">
        <v>1843</v>
      </c>
      <c r="G163" s="36" t="s">
        <v>1968</v>
      </c>
      <c r="H163" s="36" t="s">
        <v>1969</v>
      </c>
      <c r="I163" s="35"/>
      <c r="J163" s="36"/>
      <c r="K163" s="39" t="s">
        <v>1970</v>
      </c>
      <c r="L163" s="35"/>
      <c r="M163" s="34" t="s">
        <v>223</v>
      </c>
      <c r="N163" s="33" t="s">
        <v>1847</v>
      </c>
      <c r="O163" s="64" t="s">
        <v>1848</v>
      </c>
      <c r="P163" s="237"/>
      <c r="Q163" s="34" t="s">
        <v>1934</v>
      </c>
      <c r="R163" s="34" t="s">
        <v>1971</v>
      </c>
      <c r="S163" s="81" t="s">
        <v>1851</v>
      </c>
      <c r="T163" s="82" t="s">
        <v>1972</v>
      </c>
      <c r="U163" s="81" t="s">
        <v>1853</v>
      </c>
      <c r="V163" s="81" t="s">
        <v>1973</v>
      </c>
      <c r="W163" s="34" t="s">
        <v>1974</v>
      </c>
      <c r="X163" s="34"/>
      <c r="Y163" s="19"/>
      <c r="AA163" s="236">
        <f>IF(OR(J163="Fail",ISBLANK(J163)),INDEX('Issue Code Table'!C:C,MATCH(N:N,'Issue Code Table'!A:A,0)),IF(M163="Critical",6,IF(M163="Significant",5,IF(M163="Moderate",3,2))))</f>
        <v>3</v>
      </c>
    </row>
    <row r="164" spans="1:27" ht="83.15" customHeight="1" x14ac:dyDescent="0.25">
      <c r="A164" s="234" t="s">
        <v>1975</v>
      </c>
      <c r="B164" s="38" t="s">
        <v>234</v>
      </c>
      <c r="C164" s="36" t="s">
        <v>235</v>
      </c>
      <c r="D164" s="36" t="s">
        <v>217</v>
      </c>
      <c r="E164" s="36" t="s">
        <v>1976</v>
      </c>
      <c r="F164" s="81" t="s">
        <v>1906</v>
      </c>
      <c r="G164" s="36" t="s">
        <v>1977</v>
      </c>
      <c r="H164" s="36" t="s">
        <v>1978</v>
      </c>
      <c r="I164" s="35"/>
      <c r="J164" s="36"/>
      <c r="K164" s="39" t="s">
        <v>1979</v>
      </c>
      <c r="L164" s="35"/>
      <c r="M164" s="34" t="s">
        <v>223</v>
      </c>
      <c r="N164" s="33" t="s">
        <v>1847</v>
      </c>
      <c r="O164" s="64" t="s">
        <v>1848</v>
      </c>
      <c r="P164" s="237"/>
      <c r="Q164" s="34" t="s">
        <v>1934</v>
      </c>
      <c r="R164" s="34" t="s">
        <v>1980</v>
      </c>
      <c r="S164" s="81" t="s">
        <v>1888</v>
      </c>
      <c r="T164" s="82" t="s">
        <v>1981</v>
      </c>
      <c r="U164" s="81" t="s">
        <v>1890</v>
      </c>
      <c r="V164" s="81" t="s">
        <v>1982</v>
      </c>
      <c r="W164" s="34" t="s">
        <v>1983</v>
      </c>
      <c r="X164" s="34"/>
      <c r="Y164" s="19"/>
      <c r="AA164" s="236">
        <f>IF(OR(J164="Fail",ISBLANK(J164)),INDEX('Issue Code Table'!C:C,MATCH(N:N,'Issue Code Table'!A:A,0)),IF(M164="Critical",6,IF(M164="Significant",5,IF(M164="Moderate",3,2))))</f>
        <v>3</v>
      </c>
    </row>
    <row r="165" spans="1:27" ht="83.15" customHeight="1" x14ac:dyDescent="0.25">
      <c r="A165" s="234" t="s">
        <v>1984</v>
      </c>
      <c r="B165" s="38" t="s">
        <v>1915</v>
      </c>
      <c r="C165" s="36" t="s">
        <v>1916</v>
      </c>
      <c r="D165" s="36" t="s">
        <v>217</v>
      </c>
      <c r="E165" s="36" t="s">
        <v>1985</v>
      </c>
      <c r="F165" s="81" t="s">
        <v>1918</v>
      </c>
      <c r="G165" s="36" t="s">
        <v>1986</v>
      </c>
      <c r="H165" s="36" t="s">
        <v>1987</v>
      </c>
      <c r="I165" s="35"/>
      <c r="J165" s="36"/>
      <c r="K165" s="36" t="s">
        <v>1988</v>
      </c>
      <c r="L165" s="35"/>
      <c r="M165" s="34" t="s">
        <v>223</v>
      </c>
      <c r="N165" s="33" t="s">
        <v>1847</v>
      </c>
      <c r="O165" s="64" t="s">
        <v>1848</v>
      </c>
      <c r="P165" s="237"/>
      <c r="Q165" s="34" t="s">
        <v>1934</v>
      </c>
      <c r="R165" s="34" t="s">
        <v>1989</v>
      </c>
      <c r="S165" s="81" t="s">
        <v>1923</v>
      </c>
      <c r="T165" s="82" t="s">
        <v>1990</v>
      </c>
      <c r="U165" s="81" t="s">
        <v>1925</v>
      </c>
      <c r="V165" s="81" t="s">
        <v>1991</v>
      </c>
      <c r="W165" s="34" t="s">
        <v>1992</v>
      </c>
      <c r="X165" s="34"/>
      <c r="Y165" s="19"/>
      <c r="AA165" s="236">
        <f>IF(OR(J165="Fail",ISBLANK(J165)),INDEX('Issue Code Table'!C:C,MATCH(N:N,'Issue Code Table'!A:A,0)),IF(M165="Critical",6,IF(M165="Significant",5,IF(M165="Moderate",3,2))))</f>
        <v>3</v>
      </c>
    </row>
    <row r="166" spans="1:27" ht="83.15" customHeight="1" x14ac:dyDescent="0.25">
      <c r="A166" s="234" t="s">
        <v>1993</v>
      </c>
      <c r="B166" s="38" t="s">
        <v>452</v>
      </c>
      <c r="C166" s="36" t="s">
        <v>453</v>
      </c>
      <c r="D166" s="36" t="s">
        <v>217</v>
      </c>
      <c r="E166" s="36" t="s">
        <v>1994</v>
      </c>
      <c r="F166" s="81" t="s">
        <v>1895</v>
      </c>
      <c r="G166" s="36" t="s">
        <v>1995</v>
      </c>
      <c r="H166" s="36" t="s">
        <v>1996</v>
      </c>
      <c r="I166" s="35"/>
      <c r="J166" s="36"/>
      <c r="K166" s="39" t="s">
        <v>1997</v>
      </c>
      <c r="L166" s="35"/>
      <c r="M166" s="34" t="s">
        <v>223</v>
      </c>
      <c r="N166" s="33" t="s">
        <v>1847</v>
      </c>
      <c r="O166" s="64" t="s">
        <v>1848</v>
      </c>
      <c r="P166" s="237"/>
      <c r="Q166" s="34" t="s">
        <v>1998</v>
      </c>
      <c r="R166" s="34" t="s">
        <v>1999</v>
      </c>
      <c r="S166" s="81" t="s">
        <v>1900</v>
      </c>
      <c r="T166" s="82" t="s">
        <v>2000</v>
      </c>
      <c r="U166" s="81" t="s">
        <v>1853</v>
      </c>
      <c r="V166" s="81" t="s">
        <v>2001</v>
      </c>
      <c r="W166" s="34" t="s">
        <v>2002</v>
      </c>
      <c r="X166" s="34"/>
      <c r="Y166" s="19"/>
      <c r="AA166" s="236">
        <f>IF(OR(J166="Fail",ISBLANK(J166)),INDEX('Issue Code Table'!C:C,MATCH(N:N,'Issue Code Table'!A:A,0)),IF(M166="Critical",6,IF(M166="Significant",5,IF(M166="Moderate",3,2))))</f>
        <v>3</v>
      </c>
    </row>
    <row r="167" spans="1:27" ht="83.15" customHeight="1" x14ac:dyDescent="0.25">
      <c r="A167" s="234" t="s">
        <v>2003</v>
      </c>
      <c r="B167" s="38" t="s">
        <v>234</v>
      </c>
      <c r="C167" s="36" t="s">
        <v>235</v>
      </c>
      <c r="D167" s="36" t="s">
        <v>217</v>
      </c>
      <c r="E167" s="36" t="s">
        <v>2004</v>
      </c>
      <c r="F167" s="81" t="s">
        <v>1906</v>
      </c>
      <c r="G167" s="36" t="s">
        <v>2005</v>
      </c>
      <c r="H167" s="36" t="s">
        <v>2006</v>
      </c>
      <c r="I167" s="35"/>
      <c r="J167" s="36"/>
      <c r="K167" s="36" t="s">
        <v>2007</v>
      </c>
      <c r="L167" s="35"/>
      <c r="M167" s="34" t="s">
        <v>223</v>
      </c>
      <c r="N167" s="33" t="s">
        <v>1847</v>
      </c>
      <c r="O167" s="64" t="s">
        <v>1848</v>
      </c>
      <c r="P167" s="237"/>
      <c r="Q167" s="34" t="s">
        <v>1998</v>
      </c>
      <c r="R167" s="34" t="s">
        <v>2008</v>
      </c>
      <c r="S167" s="81" t="s">
        <v>1888</v>
      </c>
      <c r="T167" s="82" t="s">
        <v>2009</v>
      </c>
      <c r="U167" s="81" t="s">
        <v>1890</v>
      </c>
      <c r="V167" s="81" t="s">
        <v>2010</v>
      </c>
      <c r="W167" s="34" t="s">
        <v>2011</v>
      </c>
      <c r="X167" s="34"/>
      <c r="Y167" s="19"/>
      <c r="AA167" s="236">
        <f>IF(OR(J167="Fail",ISBLANK(J167)),INDEX('Issue Code Table'!C:C,MATCH(N:N,'Issue Code Table'!A:A,0)),IF(M167="Critical",6,IF(M167="Significant",5,IF(M167="Moderate",3,2))))</f>
        <v>3</v>
      </c>
    </row>
    <row r="168" spans="1:27" ht="83.15" customHeight="1" x14ac:dyDescent="0.25">
      <c r="A168" s="234" t="s">
        <v>2012</v>
      </c>
      <c r="B168" s="38" t="s">
        <v>452</v>
      </c>
      <c r="C168" s="36" t="s">
        <v>453</v>
      </c>
      <c r="D168" s="36" t="s">
        <v>217</v>
      </c>
      <c r="E168" s="36" t="s">
        <v>2013</v>
      </c>
      <c r="F168" s="81" t="s">
        <v>1872</v>
      </c>
      <c r="G168" s="36" t="s">
        <v>2014</v>
      </c>
      <c r="H168" s="36" t="s">
        <v>2015</v>
      </c>
      <c r="I168" s="35"/>
      <c r="J168" s="36"/>
      <c r="K168" s="39" t="s">
        <v>2016</v>
      </c>
      <c r="L168" s="35"/>
      <c r="M168" s="34" t="s">
        <v>223</v>
      </c>
      <c r="N168" s="33" t="s">
        <v>1847</v>
      </c>
      <c r="O168" s="64" t="s">
        <v>1848</v>
      </c>
      <c r="P168" s="237"/>
      <c r="Q168" s="34" t="s">
        <v>1998</v>
      </c>
      <c r="R168" s="34" t="s">
        <v>2017</v>
      </c>
      <c r="S168" s="81" t="s">
        <v>1877</v>
      </c>
      <c r="T168" s="82" t="s">
        <v>2018</v>
      </c>
      <c r="U168" s="81" t="s">
        <v>1853</v>
      </c>
      <c r="V168" s="81" t="s">
        <v>2019</v>
      </c>
      <c r="W168" s="34" t="s">
        <v>2020</v>
      </c>
      <c r="X168" s="34"/>
      <c r="Y168" s="19"/>
      <c r="AA168" s="236">
        <f>IF(OR(J168="Fail",ISBLANK(J168)),INDEX('Issue Code Table'!C:C,MATCH(N:N,'Issue Code Table'!A:A,0)),IF(M168="Critical",6,IF(M168="Significant",5,IF(M168="Moderate",3,2))))</f>
        <v>3</v>
      </c>
    </row>
    <row r="169" spans="1:27" ht="83.15" customHeight="1" x14ac:dyDescent="0.25">
      <c r="A169" s="234" t="s">
        <v>2021</v>
      </c>
      <c r="B169" s="38" t="s">
        <v>1915</v>
      </c>
      <c r="C169" s="36" t="s">
        <v>1916</v>
      </c>
      <c r="D169" s="36" t="s">
        <v>217</v>
      </c>
      <c r="E169" s="36" t="s">
        <v>2022</v>
      </c>
      <c r="F169" s="81" t="s">
        <v>1918</v>
      </c>
      <c r="G169" s="36" t="s">
        <v>2023</v>
      </c>
      <c r="H169" s="36" t="s">
        <v>2024</v>
      </c>
      <c r="I169" s="35"/>
      <c r="J169" s="36"/>
      <c r="K169" s="36" t="s">
        <v>2025</v>
      </c>
      <c r="L169" s="35"/>
      <c r="M169" s="34" t="s">
        <v>223</v>
      </c>
      <c r="N169" s="33" t="s">
        <v>1847</v>
      </c>
      <c r="O169" s="64" t="s">
        <v>1848</v>
      </c>
      <c r="P169" s="237"/>
      <c r="Q169" s="34" t="s">
        <v>1998</v>
      </c>
      <c r="R169" s="34" t="s">
        <v>2026</v>
      </c>
      <c r="S169" s="81" t="s">
        <v>1923</v>
      </c>
      <c r="T169" s="82" t="s">
        <v>2027</v>
      </c>
      <c r="U169" s="81" t="s">
        <v>1925</v>
      </c>
      <c r="V169" s="81" t="s">
        <v>2028</v>
      </c>
      <c r="W169" s="34" t="s">
        <v>2029</v>
      </c>
      <c r="X169" s="34"/>
      <c r="Y169" s="19"/>
      <c r="AA169" s="236">
        <f>IF(OR(J169="Fail",ISBLANK(J169)),INDEX('Issue Code Table'!C:C,MATCH(N:N,'Issue Code Table'!A:A,0)),IF(M169="Critical",6,IF(M169="Significant",5,IF(M169="Moderate",3,2))))</f>
        <v>3</v>
      </c>
    </row>
    <row r="170" spans="1:27" ht="83.15" customHeight="1" x14ac:dyDescent="0.25">
      <c r="A170" s="234" t="s">
        <v>2030</v>
      </c>
      <c r="B170" s="38" t="s">
        <v>1016</v>
      </c>
      <c r="C170" s="36" t="s">
        <v>1017</v>
      </c>
      <c r="D170" s="36" t="s">
        <v>217</v>
      </c>
      <c r="E170" s="36" t="s">
        <v>2031</v>
      </c>
      <c r="F170" s="81" t="s">
        <v>1843</v>
      </c>
      <c r="G170" s="36" t="s">
        <v>2032</v>
      </c>
      <c r="H170" s="36" t="s">
        <v>2033</v>
      </c>
      <c r="I170" s="35"/>
      <c r="J170" s="36"/>
      <c r="K170" s="39" t="s">
        <v>2034</v>
      </c>
      <c r="L170" s="35"/>
      <c r="M170" s="34" t="s">
        <v>223</v>
      </c>
      <c r="N170" s="33" t="s">
        <v>1847</v>
      </c>
      <c r="O170" s="64" t="s">
        <v>1848</v>
      </c>
      <c r="P170" s="237"/>
      <c r="Q170" s="34" t="s">
        <v>1998</v>
      </c>
      <c r="R170" s="34" t="s">
        <v>2035</v>
      </c>
      <c r="S170" s="81" t="s">
        <v>1851</v>
      </c>
      <c r="T170" s="82" t="s">
        <v>2036</v>
      </c>
      <c r="U170" s="81" t="s">
        <v>1853</v>
      </c>
      <c r="V170" s="81" t="s">
        <v>2037</v>
      </c>
      <c r="W170" s="34" t="s">
        <v>2038</v>
      </c>
      <c r="X170" s="34"/>
      <c r="Y170" s="19"/>
      <c r="AA170" s="236">
        <f>IF(OR(J170="Fail",ISBLANK(J170)),INDEX('Issue Code Table'!C:C,MATCH(N:N,'Issue Code Table'!A:A,0)),IF(M170="Critical",6,IF(M170="Significant",5,IF(M170="Moderate",3,2))))</f>
        <v>3</v>
      </c>
    </row>
    <row r="171" spans="1:27" ht="83.15" customHeight="1" x14ac:dyDescent="0.25">
      <c r="A171" s="234" t="s">
        <v>2039</v>
      </c>
      <c r="B171" s="38" t="s">
        <v>1857</v>
      </c>
      <c r="C171" s="36" t="s">
        <v>1858</v>
      </c>
      <c r="D171" s="36" t="s">
        <v>217</v>
      </c>
      <c r="E171" s="36" t="s">
        <v>2040</v>
      </c>
      <c r="F171" s="81" t="s">
        <v>1860</v>
      </c>
      <c r="G171" s="36" t="s">
        <v>2041</v>
      </c>
      <c r="H171" s="36" t="s">
        <v>2042</v>
      </c>
      <c r="I171" s="35"/>
      <c r="J171" s="36"/>
      <c r="K171" s="36" t="s">
        <v>2043</v>
      </c>
      <c r="L171" s="35"/>
      <c r="M171" s="34" t="s">
        <v>223</v>
      </c>
      <c r="N171" s="33" t="s">
        <v>417</v>
      </c>
      <c r="O171" s="64" t="s">
        <v>418</v>
      </c>
      <c r="P171" s="237"/>
      <c r="Q171" s="34" t="s">
        <v>1998</v>
      </c>
      <c r="R171" s="34" t="s">
        <v>2044</v>
      </c>
      <c r="S171" s="81" t="s">
        <v>1865</v>
      </c>
      <c r="T171" s="82" t="s">
        <v>2045</v>
      </c>
      <c r="U171" s="81" t="s">
        <v>1867</v>
      </c>
      <c r="V171" s="81" t="s">
        <v>2046</v>
      </c>
      <c r="W171" s="34" t="s">
        <v>2047</v>
      </c>
      <c r="X171" s="34"/>
      <c r="Y171" s="19"/>
      <c r="AA171" s="236">
        <f>IF(OR(J171="Fail",ISBLANK(J171)),INDEX('Issue Code Table'!C:C,MATCH(N:N,'Issue Code Table'!A:A,0)),IF(M171="Critical",6,IF(M171="Significant",5,IF(M171="Moderate",3,2))))</f>
        <v>3</v>
      </c>
    </row>
    <row r="172" spans="1:27" ht="83.15" customHeight="1" x14ac:dyDescent="0.25">
      <c r="A172" s="234" t="s">
        <v>2048</v>
      </c>
      <c r="B172" s="38" t="s">
        <v>1857</v>
      </c>
      <c r="C172" s="36" t="s">
        <v>1858</v>
      </c>
      <c r="D172" s="36" t="s">
        <v>217</v>
      </c>
      <c r="E172" s="36" t="s">
        <v>2049</v>
      </c>
      <c r="F172" s="81" t="s">
        <v>1883</v>
      </c>
      <c r="G172" s="36" t="s">
        <v>2050</v>
      </c>
      <c r="H172" s="36" t="s">
        <v>2051</v>
      </c>
      <c r="I172" s="35"/>
      <c r="J172" s="36"/>
      <c r="K172" s="39" t="s">
        <v>2052</v>
      </c>
      <c r="L172" s="35"/>
      <c r="M172" s="34" t="s">
        <v>223</v>
      </c>
      <c r="N172" s="33" t="s">
        <v>1847</v>
      </c>
      <c r="O172" s="64" t="s">
        <v>1848</v>
      </c>
      <c r="P172" s="237"/>
      <c r="Q172" s="34" t="s">
        <v>1998</v>
      </c>
      <c r="R172" s="34" t="s">
        <v>2053</v>
      </c>
      <c r="S172" s="81" t="s">
        <v>1888</v>
      </c>
      <c r="T172" s="82" t="s">
        <v>2054</v>
      </c>
      <c r="U172" s="81" t="s">
        <v>1890</v>
      </c>
      <c r="V172" s="81" t="s">
        <v>2055</v>
      </c>
      <c r="W172" s="34" t="s">
        <v>2056</v>
      </c>
      <c r="X172" s="34"/>
      <c r="Y172" s="19"/>
      <c r="AA172" s="236">
        <f>IF(OR(J172="Fail",ISBLANK(J172)),INDEX('Issue Code Table'!C:C,MATCH(N:N,'Issue Code Table'!A:A,0)),IF(M172="Critical",6,IF(M172="Significant",5,IF(M172="Moderate",3,2))))</f>
        <v>3</v>
      </c>
    </row>
    <row r="173" spans="1:27" s="61" customFormat="1" ht="83.15" customHeight="1" x14ac:dyDescent="0.25">
      <c r="A173" s="234" t="s">
        <v>2057</v>
      </c>
      <c r="B173" s="81" t="s">
        <v>2058</v>
      </c>
      <c r="C173" s="81" t="s">
        <v>2059</v>
      </c>
      <c r="D173" s="36" t="s">
        <v>217</v>
      </c>
      <c r="E173" s="36" t="s">
        <v>2060</v>
      </c>
      <c r="F173" s="81" t="s">
        <v>2061</v>
      </c>
      <c r="G173" s="36" t="s">
        <v>238</v>
      </c>
      <c r="H173" s="36" t="s">
        <v>2062</v>
      </c>
      <c r="I173" s="67"/>
      <c r="J173" s="36"/>
      <c r="K173" s="69" t="s">
        <v>2063</v>
      </c>
      <c r="L173" s="69" t="s">
        <v>2064</v>
      </c>
      <c r="M173" s="69" t="s">
        <v>805</v>
      </c>
      <c r="N173" s="70" t="s">
        <v>2065</v>
      </c>
      <c r="O173" s="79" t="s">
        <v>2066</v>
      </c>
      <c r="P173" s="237"/>
      <c r="Q173" s="69" t="s">
        <v>2067</v>
      </c>
      <c r="R173" s="69" t="s">
        <v>2068</v>
      </c>
      <c r="S173" s="81" t="s">
        <v>2069</v>
      </c>
      <c r="T173" s="82" t="s">
        <v>2070</v>
      </c>
      <c r="U173" s="81" t="s">
        <v>2071</v>
      </c>
      <c r="V173" s="81" t="s">
        <v>2072</v>
      </c>
      <c r="W173" s="34" t="s">
        <v>2073</v>
      </c>
      <c r="X173" s="34"/>
      <c r="AA173" s="236">
        <f>IF(OR(J173="Fail",ISBLANK(J173)),INDEX('Issue Code Table'!C:C,MATCH(N:N,'Issue Code Table'!A:A,0)),IF(M173="Critical",6,IF(M173="Significant",5,IF(M173="Moderate",3,2))))</f>
        <v>1</v>
      </c>
    </row>
    <row r="174" spans="1:27" ht="83.15" customHeight="1" x14ac:dyDescent="0.25">
      <c r="A174" s="234" t="s">
        <v>2074</v>
      </c>
      <c r="B174" s="81" t="s">
        <v>2058</v>
      </c>
      <c r="C174" s="81" t="s">
        <v>2059</v>
      </c>
      <c r="D174" s="36" t="s">
        <v>217</v>
      </c>
      <c r="E174" s="36" t="s">
        <v>2075</v>
      </c>
      <c r="F174" s="81" t="s">
        <v>2076</v>
      </c>
      <c r="G174" s="36" t="s">
        <v>238</v>
      </c>
      <c r="H174" s="36" t="s">
        <v>2077</v>
      </c>
      <c r="I174" s="35"/>
      <c r="J174" s="36"/>
      <c r="K174" s="36" t="s">
        <v>2078</v>
      </c>
      <c r="L174" s="34" t="s">
        <v>2079</v>
      </c>
      <c r="M174" s="34" t="s">
        <v>183</v>
      </c>
      <c r="N174" s="33" t="s">
        <v>2080</v>
      </c>
      <c r="O174" s="64" t="s">
        <v>2081</v>
      </c>
      <c r="P174" s="237"/>
      <c r="Q174" s="34" t="s">
        <v>2067</v>
      </c>
      <c r="R174" s="34" t="s">
        <v>2082</v>
      </c>
      <c r="S174" s="81" t="s">
        <v>2083</v>
      </c>
      <c r="T174" s="82" t="s">
        <v>2084</v>
      </c>
      <c r="U174" s="81" t="s">
        <v>2085</v>
      </c>
      <c r="V174" s="81" t="s">
        <v>2086</v>
      </c>
      <c r="W174" s="34" t="s">
        <v>2087</v>
      </c>
      <c r="X174" s="34" t="s">
        <v>249</v>
      </c>
      <c r="Y174" s="19"/>
      <c r="AA174" s="236">
        <f>IF(OR(J174="Fail",ISBLANK(J174)),INDEX('Issue Code Table'!C:C,MATCH(N:N,'Issue Code Table'!A:A,0)),IF(M174="Critical",6,IF(M174="Significant",5,IF(M174="Moderate",3,2))))</f>
        <v>5</v>
      </c>
    </row>
    <row r="175" spans="1:27" s="61" customFormat="1" ht="83.15" customHeight="1" x14ac:dyDescent="0.25">
      <c r="A175" s="234" t="s">
        <v>2088</v>
      </c>
      <c r="B175" s="38" t="s">
        <v>2058</v>
      </c>
      <c r="C175" s="36" t="s">
        <v>2059</v>
      </c>
      <c r="D175" s="36" t="s">
        <v>217</v>
      </c>
      <c r="E175" s="36" t="s">
        <v>2089</v>
      </c>
      <c r="F175" s="81" t="s">
        <v>2090</v>
      </c>
      <c r="G175" s="36" t="s">
        <v>238</v>
      </c>
      <c r="H175" s="36" t="s">
        <v>2091</v>
      </c>
      <c r="I175" s="67"/>
      <c r="J175" s="36"/>
      <c r="K175" s="69" t="s">
        <v>2092</v>
      </c>
      <c r="L175" s="69" t="s">
        <v>2064</v>
      </c>
      <c r="M175" s="69" t="s">
        <v>805</v>
      </c>
      <c r="N175" s="70" t="s">
        <v>2065</v>
      </c>
      <c r="O175" s="79" t="s">
        <v>2066</v>
      </c>
      <c r="P175" s="237"/>
      <c r="Q175" s="69" t="s">
        <v>2067</v>
      </c>
      <c r="R175" s="69" t="s">
        <v>2093</v>
      </c>
      <c r="S175" s="81" t="s">
        <v>2094</v>
      </c>
      <c r="T175" s="82" t="s">
        <v>2095</v>
      </c>
      <c r="U175" s="81" t="s">
        <v>2096</v>
      </c>
      <c r="V175" s="81" t="s">
        <v>2097</v>
      </c>
      <c r="W175" s="34" t="s">
        <v>2098</v>
      </c>
      <c r="X175" s="34"/>
      <c r="AA175" s="236">
        <f>IF(OR(J175="Fail",ISBLANK(J175)),INDEX('Issue Code Table'!C:C,MATCH(N:N,'Issue Code Table'!A:A,0)),IF(M175="Critical",6,IF(M175="Significant",5,IF(M175="Moderate",3,2))))</f>
        <v>1</v>
      </c>
    </row>
    <row r="176" spans="1:27" ht="83.15" customHeight="1" x14ac:dyDescent="0.25">
      <c r="A176" s="234" t="s">
        <v>2099</v>
      </c>
      <c r="B176" s="38" t="s">
        <v>439</v>
      </c>
      <c r="C176" s="36" t="s">
        <v>440</v>
      </c>
      <c r="D176" s="36" t="s">
        <v>217</v>
      </c>
      <c r="E176" s="36" t="s">
        <v>2100</v>
      </c>
      <c r="F176" s="81" t="s">
        <v>2101</v>
      </c>
      <c r="G176" s="36" t="s">
        <v>238</v>
      </c>
      <c r="H176" s="36" t="s">
        <v>2102</v>
      </c>
      <c r="I176" s="35"/>
      <c r="J176" s="36"/>
      <c r="K176" s="36" t="s">
        <v>2103</v>
      </c>
      <c r="L176" s="35"/>
      <c r="M176" s="34" t="s">
        <v>183</v>
      </c>
      <c r="N176" s="33" t="s">
        <v>2104</v>
      </c>
      <c r="O176" s="64" t="s">
        <v>2105</v>
      </c>
      <c r="P176" s="237"/>
      <c r="Q176" s="34" t="s">
        <v>2106</v>
      </c>
      <c r="R176" s="34" t="s">
        <v>2107</v>
      </c>
      <c r="S176" s="81" t="s">
        <v>2108</v>
      </c>
      <c r="T176" s="82" t="s">
        <v>2109</v>
      </c>
      <c r="U176" s="81" t="s">
        <v>2110</v>
      </c>
      <c r="V176" s="81" t="s">
        <v>2111</v>
      </c>
      <c r="W176" s="34" t="s">
        <v>2112</v>
      </c>
      <c r="X176" s="34" t="s">
        <v>249</v>
      </c>
      <c r="Y176" s="19"/>
      <c r="AA176" s="236">
        <f>IF(OR(J176="Fail",ISBLANK(J176)),INDEX('Issue Code Table'!C:C,MATCH(N:N,'Issue Code Table'!A:A,0)),IF(M176="Critical",6,IF(M176="Significant",5,IF(M176="Moderate",3,2))))</f>
        <v>7</v>
      </c>
    </row>
    <row r="177" spans="1:27" ht="83.15" customHeight="1" x14ac:dyDescent="0.25">
      <c r="A177" s="234" t="s">
        <v>2113</v>
      </c>
      <c r="B177" s="38" t="s">
        <v>439</v>
      </c>
      <c r="C177" s="36" t="s">
        <v>440</v>
      </c>
      <c r="D177" s="36" t="s">
        <v>217</v>
      </c>
      <c r="E177" s="36" t="s">
        <v>2114</v>
      </c>
      <c r="F177" s="81" t="s">
        <v>2115</v>
      </c>
      <c r="G177" s="36" t="s">
        <v>238</v>
      </c>
      <c r="H177" s="36" t="s">
        <v>2116</v>
      </c>
      <c r="I177" s="35"/>
      <c r="J177" s="36"/>
      <c r="K177" s="36" t="s">
        <v>2117</v>
      </c>
      <c r="L177" s="34" t="s">
        <v>2118</v>
      </c>
      <c r="M177" s="34" t="s">
        <v>183</v>
      </c>
      <c r="N177" s="33" t="s">
        <v>2119</v>
      </c>
      <c r="O177" s="64" t="s">
        <v>2120</v>
      </c>
      <c r="P177" s="237"/>
      <c r="Q177" s="34" t="s">
        <v>2106</v>
      </c>
      <c r="R177" s="34" t="s">
        <v>2121</v>
      </c>
      <c r="S177" s="81" t="s">
        <v>2122</v>
      </c>
      <c r="T177" s="82" t="s">
        <v>2123</v>
      </c>
      <c r="U177" s="81" t="s">
        <v>2124</v>
      </c>
      <c r="V177" s="81" t="s">
        <v>2125</v>
      </c>
      <c r="W177" s="36" t="s">
        <v>2126</v>
      </c>
      <c r="X177" s="34" t="s">
        <v>249</v>
      </c>
      <c r="Y177" s="19"/>
      <c r="AA177" s="236">
        <f>IF(OR(J177="Fail",ISBLANK(J177)),INDEX('Issue Code Table'!C:C,MATCH(N:N,'Issue Code Table'!A:A,0)),IF(M177="Critical",6,IF(M177="Significant",5,IF(M177="Moderate",3,2))))</f>
        <v>6</v>
      </c>
    </row>
    <row r="178" spans="1:27" ht="83.15" customHeight="1" x14ac:dyDescent="0.25">
      <c r="A178" s="234" t="s">
        <v>2127</v>
      </c>
      <c r="B178" s="38" t="s">
        <v>439</v>
      </c>
      <c r="C178" s="36" t="s">
        <v>440</v>
      </c>
      <c r="D178" s="36" t="s">
        <v>163</v>
      </c>
      <c r="E178" s="36" t="s">
        <v>2128</v>
      </c>
      <c r="F178" s="81" t="s">
        <v>2129</v>
      </c>
      <c r="G178" s="36" t="s">
        <v>238</v>
      </c>
      <c r="H178" s="36" t="s">
        <v>2130</v>
      </c>
      <c r="I178" s="35"/>
      <c r="J178" s="36"/>
      <c r="K178" s="34" t="s">
        <v>2131</v>
      </c>
      <c r="L178" s="34" t="s">
        <v>2132</v>
      </c>
      <c r="M178" s="34" t="s">
        <v>183</v>
      </c>
      <c r="N178" s="33" t="s">
        <v>283</v>
      </c>
      <c r="O178" s="64" t="s">
        <v>284</v>
      </c>
      <c r="P178" s="237"/>
      <c r="Q178" s="34" t="s">
        <v>2106</v>
      </c>
      <c r="R178" s="34" t="s">
        <v>2133</v>
      </c>
      <c r="S178" s="81" t="s">
        <v>2134</v>
      </c>
      <c r="T178" s="82" t="s">
        <v>2135</v>
      </c>
      <c r="U178" s="81" t="s">
        <v>2136</v>
      </c>
      <c r="V178" s="81" t="s">
        <v>2137</v>
      </c>
      <c r="W178" s="36" t="s">
        <v>2138</v>
      </c>
      <c r="X178" s="34" t="s">
        <v>249</v>
      </c>
      <c r="Y178" s="19"/>
      <c r="AA178" s="236">
        <f>IF(OR(J178="Fail",ISBLANK(J178)),INDEX('Issue Code Table'!C:C,MATCH(N:N,'Issue Code Table'!A:A,0)),IF(M178="Critical",6,IF(M178="Significant",5,IF(M178="Moderate",3,2))))</f>
        <v>5</v>
      </c>
    </row>
    <row r="179" spans="1:27" ht="83.15" customHeight="1" x14ac:dyDescent="0.25">
      <c r="A179" s="234" t="s">
        <v>2139</v>
      </c>
      <c r="B179" s="38" t="s">
        <v>439</v>
      </c>
      <c r="C179" s="36" t="s">
        <v>440</v>
      </c>
      <c r="D179" s="36" t="s">
        <v>217</v>
      </c>
      <c r="E179" s="36" t="s">
        <v>2140</v>
      </c>
      <c r="F179" s="81" t="s">
        <v>2141</v>
      </c>
      <c r="G179" s="36" t="s">
        <v>238</v>
      </c>
      <c r="H179" s="36" t="s">
        <v>2142</v>
      </c>
      <c r="I179" s="35"/>
      <c r="J179" s="36"/>
      <c r="K179" s="36" t="s">
        <v>2143</v>
      </c>
      <c r="L179" s="35"/>
      <c r="M179" s="34" t="s">
        <v>223</v>
      </c>
      <c r="N179" s="33" t="s">
        <v>2144</v>
      </c>
      <c r="O179" s="64" t="s">
        <v>2145</v>
      </c>
      <c r="P179" s="237"/>
      <c r="Q179" s="34" t="s">
        <v>2106</v>
      </c>
      <c r="R179" s="34" t="s">
        <v>2146</v>
      </c>
      <c r="S179" s="81" t="s">
        <v>2147</v>
      </c>
      <c r="T179" s="82" t="s">
        <v>2148</v>
      </c>
      <c r="U179" s="81" t="s">
        <v>2149</v>
      </c>
      <c r="V179" s="81" t="s">
        <v>2150</v>
      </c>
      <c r="W179" s="34" t="s">
        <v>2151</v>
      </c>
      <c r="X179" s="34"/>
      <c r="Y179" s="19"/>
      <c r="AA179" s="236">
        <f>IF(OR(J179="Fail",ISBLANK(J179)),INDEX('Issue Code Table'!C:C,MATCH(N:N,'Issue Code Table'!A:A,0)),IF(M179="Critical",6,IF(M179="Significant",5,IF(M179="Moderate",3,2))))</f>
        <v>3</v>
      </c>
    </row>
    <row r="180" spans="1:27" ht="83.15" customHeight="1" x14ac:dyDescent="0.25">
      <c r="A180" s="234" t="s">
        <v>2152</v>
      </c>
      <c r="B180" s="38" t="s">
        <v>439</v>
      </c>
      <c r="C180" s="36" t="s">
        <v>440</v>
      </c>
      <c r="D180" s="36" t="s">
        <v>217</v>
      </c>
      <c r="E180" s="36" t="s">
        <v>2153</v>
      </c>
      <c r="F180" s="81" t="s">
        <v>2154</v>
      </c>
      <c r="G180" s="36" t="s">
        <v>238</v>
      </c>
      <c r="H180" s="36" t="s">
        <v>2155</v>
      </c>
      <c r="I180" s="35"/>
      <c r="J180" s="36"/>
      <c r="K180" s="36" t="s">
        <v>2156</v>
      </c>
      <c r="L180" s="35"/>
      <c r="M180" s="34" t="s">
        <v>183</v>
      </c>
      <c r="N180" s="33" t="s">
        <v>2157</v>
      </c>
      <c r="O180" s="64" t="s">
        <v>2158</v>
      </c>
      <c r="P180" s="237"/>
      <c r="Q180" s="34" t="s">
        <v>2106</v>
      </c>
      <c r="R180" s="34" t="s">
        <v>2159</v>
      </c>
      <c r="S180" s="81" t="s">
        <v>2160</v>
      </c>
      <c r="T180" s="82" t="s">
        <v>2161</v>
      </c>
      <c r="U180" s="81" t="s">
        <v>2162</v>
      </c>
      <c r="V180" s="81" t="s">
        <v>2163</v>
      </c>
      <c r="W180" s="34" t="s">
        <v>2164</v>
      </c>
      <c r="X180" s="34" t="s">
        <v>249</v>
      </c>
      <c r="Y180" s="19"/>
      <c r="AA180" s="236">
        <f>IF(OR(J180="Fail",ISBLANK(J180)),INDEX('Issue Code Table'!C:C,MATCH(N:N,'Issue Code Table'!A:A,0)),IF(M180="Critical",6,IF(M180="Significant",5,IF(M180="Moderate",3,2))))</f>
        <v>5</v>
      </c>
    </row>
    <row r="181" spans="1:27" ht="83.15" customHeight="1" x14ac:dyDescent="0.25">
      <c r="A181" s="234" t="s">
        <v>2165</v>
      </c>
      <c r="B181" s="38" t="s">
        <v>439</v>
      </c>
      <c r="C181" s="36" t="s">
        <v>440</v>
      </c>
      <c r="D181" s="36" t="s">
        <v>217</v>
      </c>
      <c r="E181" s="36" t="s">
        <v>2166</v>
      </c>
      <c r="F181" s="81" t="s">
        <v>2167</v>
      </c>
      <c r="G181" s="36" t="s">
        <v>238</v>
      </c>
      <c r="H181" s="36" t="s">
        <v>2168</v>
      </c>
      <c r="I181" s="35"/>
      <c r="J181" s="36"/>
      <c r="K181" s="34" t="s">
        <v>2169</v>
      </c>
      <c r="L181" s="35"/>
      <c r="M181" s="34" t="s">
        <v>223</v>
      </c>
      <c r="N181" s="33" t="s">
        <v>2170</v>
      </c>
      <c r="O181" s="64" t="s">
        <v>2171</v>
      </c>
      <c r="P181" s="237"/>
      <c r="Q181" s="34" t="s">
        <v>2106</v>
      </c>
      <c r="R181" s="34" t="s">
        <v>2172</v>
      </c>
      <c r="S181" s="81" t="s">
        <v>2173</v>
      </c>
      <c r="T181" s="82" t="s">
        <v>2174</v>
      </c>
      <c r="U181" s="81" t="s">
        <v>2175</v>
      </c>
      <c r="V181" s="81" t="s">
        <v>2176</v>
      </c>
      <c r="W181" s="34" t="s">
        <v>2177</v>
      </c>
      <c r="X181" s="34"/>
      <c r="Y181" s="19"/>
      <c r="AA181" s="236">
        <f>IF(OR(J181="Fail",ISBLANK(J181)),INDEX('Issue Code Table'!C:C,MATCH(N:N,'Issue Code Table'!A:A,0)),IF(M181="Critical",6,IF(M181="Significant",5,IF(M181="Moderate",3,2))))</f>
        <v>4</v>
      </c>
    </row>
    <row r="182" spans="1:27" ht="83.15" customHeight="1" x14ac:dyDescent="0.25">
      <c r="A182" s="234" t="s">
        <v>2178</v>
      </c>
      <c r="B182" s="38" t="s">
        <v>452</v>
      </c>
      <c r="C182" s="36" t="s">
        <v>453</v>
      </c>
      <c r="D182" s="36" t="s">
        <v>217</v>
      </c>
      <c r="E182" s="36" t="s">
        <v>2179</v>
      </c>
      <c r="F182" s="81" t="s">
        <v>2180</v>
      </c>
      <c r="G182" s="36" t="s">
        <v>2181</v>
      </c>
      <c r="H182" s="36" t="s">
        <v>2182</v>
      </c>
      <c r="I182" s="35"/>
      <c r="J182" s="36"/>
      <c r="K182" s="36" t="s">
        <v>2183</v>
      </c>
      <c r="L182" s="35"/>
      <c r="M182" s="34" t="s">
        <v>805</v>
      </c>
      <c r="N182" s="33" t="s">
        <v>1007</v>
      </c>
      <c r="O182" s="64" t="s">
        <v>2184</v>
      </c>
      <c r="P182" s="237"/>
      <c r="Q182" s="34" t="s">
        <v>2185</v>
      </c>
      <c r="R182" s="34" t="s">
        <v>2186</v>
      </c>
      <c r="S182" s="81" t="s">
        <v>2187</v>
      </c>
      <c r="T182" s="82" t="s">
        <v>2188</v>
      </c>
      <c r="U182" s="81" t="s">
        <v>2189</v>
      </c>
      <c r="V182" s="81" t="s">
        <v>2190</v>
      </c>
      <c r="W182" s="34" t="s">
        <v>2191</v>
      </c>
      <c r="X182" s="34"/>
      <c r="Y182" s="19"/>
      <c r="AA182" s="236">
        <f>IF(OR(J182="Fail",ISBLANK(J182)),INDEX('Issue Code Table'!C:C,MATCH(N:N,'Issue Code Table'!A:A,0)),IF(M182="Critical",6,IF(M182="Significant",5,IF(M182="Moderate",3,2))))</f>
        <v>2</v>
      </c>
    </row>
    <row r="183" spans="1:27" ht="83.15" customHeight="1" x14ac:dyDescent="0.25">
      <c r="A183" s="234" t="s">
        <v>2192</v>
      </c>
      <c r="B183" s="38" t="s">
        <v>452</v>
      </c>
      <c r="C183" s="36" t="s">
        <v>453</v>
      </c>
      <c r="D183" s="36" t="s">
        <v>217</v>
      </c>
      <c r="E183" s="36" t="s">
        <v>2193</v>
      </c>
      <c r="F183" s="81" t="s">
        <v>2194</v>
      </c>
      <c r="G183" s="36" t="s">
        <v>2195</v>
      </c>
      <c r="H183" s="36" t="s">
        <v>2196</v>
      </c>
      <c r="I183" s="35"/>
      <c r="J183" s="36"/>
      <c r="K183" s="36" t="s">
        <v>2197</v>
      </c>
      <c r="L183" s="35"/>
      <c r="M183" s="34" t="s">
        <v>183</v>
      </c>
      <c r="N183" s="33" t="s">
        <v>459</v>
      </c>
      <c r="O183" s="64" t="s">
        <v>460</v>
      </c>
      <c r="P183" s="237"/>
      <c r="Q183" s="34" t="s">
        <v>2185</v>
      </c>
      <c r="R183" s="34" t="s">
        <v>2198</v>
      </c>
      <c r="S183" s="81" t="s">
        <v>2199</v>
      </c>
      <c r="T183" s="82" t="s">
        <v>2200</v>
      </c>
      <c r="U183" s="81" t="s">
        <v>2201</v>
      </c>
      <c r="V183" s="81" t="s">
        <v>2202</v>
      </c>
      <c r="W183" s="34" t="s">
        <v>2203</v>
      </c>
      <c r="X183" s="34" t="s">
        <v>249</v>
      </c>
      <c r="Y183" s="19"/>
      <c r="AA183" s="236">
        <f>IF(OR(J183="Fail",ISBLANK(J183)),INDEX('Issue Code Table'!C:C,MATCH(N:N,'Issue Code Table'!A:A,0)),IF(M183="Critical",6,IF(M183="Significant",5,IF(M183="Moderate",3,2))))</f>
        <v>5</v>
      </c>
    </row>
    <row r="184" spans="1:27" ht="83.15" customHeight="1" x14ac:dyDescent="0.25">
      <c r="A184" s="234" t="s">
        <v>2204</v>
      </c>
      <c r="B184" s="38" t="s">
        <v>452</v>
      </c>
      <c r="C184" s="36" t="s">
        <v>453</v>
      </c>
      <c r="D184" s="36" t="s">
        <v>217</v>
      </c>
      <c r="E184" s="36" t="s">
        <v>2179</v>
      </c>
      <c r="F184" s="81" t="s">
        <v>2180</v>
      </c>
      <c r="G184" s="36" t="s">
        <v>2205</v>
      </c>
      <c r="H184" s="36" t="s">
        <v>2182</v>
      </c>
      <c r="I184" s="35"/>
      <c r="J184" s="36"/>
      <c r="K184" s="36" t="s">
        <v>2183</v>
      </c>
      <c r="L184" s="35"/>
      <c r="M184" s="34" t="s">
        <v>805</v>
      </c>
      <c r="N184" s="33" t="s">
        <v>1007</v>
      </c>
      <c r="O184" s="64" t="s">
        <v>2184</v>
      </c>
      <c r="P184" s="237"/>
      <c r="Q184" s="34" t="s">
        <v>2206</v>
      </c>
      <c r="R184" s="34" t="s">
        <v>2207</v>
      </c>
      <c r="S184" s="81" t="s">
        <v>2187</v>
      </c>
      <c r="T184" s="82" t="s">
        <v>2208</v>
      </c>
      <c r="U184" s="81" t="s">
        <v>2189</v>
      </c>
      <c r="V184" s="81" t="s">
        <v>2209</v>
      </c>
      <c r="W184" s="34" t="s">
        <v>2210</v>
      </c>
      <c r="X184" s="34"/>
      <c r="Y184" s="19"/>
      <c r="AA184" s="236">
        <f>IF(OR(J184="Fail",ISBLANK(J184)),INDEX('Issue Code Table'!C:C,MATCH(N:N,'Issue Code Table'!A:A,0)),IF(M184="Critical",6,IF(M184="Significant",5,IF(M184="Moderate",3,2))))</f>
        <v>2</v>
      </c>
    </row>
    <row r="185" spans="1:27" ht="83.15" customHeight="1" x14ac:dyDescent="0.25">
      <c r="A185" s="234" t="s">
        <v>2211</v>
      </c>
      <c r="B185" s="38" t="s">
        <v>452</v>
      </c>
      <c r="C185" s="36" t="s">
        <v>453</v>
      </c>
      <c r="D185" s="36" t="s">
        <v>217</v>
      </c>
      <c r="E185" s="36" t="s">
        <v>2193</v>
      </c>
      <c r="F185" s="81" t="s">
        <v>2194</v>
      </c>
      <c r="G185" s="36" t="s">
        <v>2212</v>
      </c>
      <c r="H185" s="36" t="s">
        <v>2213</v>
      </c>
      <c r="I185" s="35"/>
      <c r="J185" s="36"/>
      <c r="K185" s="36" t="s">
        <v>2197</v>
      </c>
      <c r="L185" s="35"/>
      <c r="M185" s="34" t="s">
        <v>183</v>
      </c>
      <c r="N185" s="33" t="s">
        <v>459</v>
      </c>
      <c r="O185" s="64" t="s">
        <v>460</v>
      </c>
      <c r="P185" s="237"/>
      <c r="Q185" s="34" t="s">
        <v>2206</v>
      </c>
      <c r="R185" s="34" t="s">
        <v>2214</v>
      </c>
      <c r="S185" s="81" t="s">
        <v>2199</v>
      </c>
      <c r="T185" s="82" t="s">
        <v>2215</v>
      </c>
      <c r="U185" s="81" t="s">
        <v>2201</v>
      </c>
      <c r="V185" s="81" t="s">
        <v>2216</v>
      </c>
      <c r="W185" s="34" t="s">
        <v>2217</v>
      </c>
      <c r="X185" s="34" t="s">
        <v>249</v>
      </c>
      <c r="Y185" s="19"/>
      <c r="AA185" s="236">
        <f>IF(OR(J185="Fail",ISBLANK(J185)),INDEX('Issue Code Table'!C:C,MATCH(N:N,'Issue Code Table'!A:A,0)),IF(M185="Critical",6,IF(M185="Significant",5,IF(M185="Moderate",3,2))))</f>
        <v>5</v>
      </c>
    </row>
    <row r="186" spans="1:27" ht="83.15" customHeight="1" x14ac:dyDescent="0.25">
      <c r="A186" s="234" t="s">
        <v>2218</v>
      </c>
      <c r="B186" s="38" t="s">
        <v>452</v>
      </c>
      <c r="C186" s="36" t="s">
        <v>453</v>
      </c>
      <c r="D186" s="36" t="s">
        <v>217</v>
      </c>
      <c r="E186" s="36" t="s">
        <v>2193</v>
      </c>
      <c r="F186" s="81" t="s">
        <v>2194</v>
      </c>
      <c r="G186" s="36" t="s">
        <v>2219</v>
      </c>
      <c r="H186" s="36" t="s">
        <v>2213</v>
      </c>
      <c r="I186" s="35"/>
      <c r="J186" s="36"/>
      <c r="K186" s="36" t="s">
        <v>2197</v>
      </c>
      <c r="L186" s="35"/>
      <c r="M186" s="34" t="s">
        <v>183</v>
      </c>
      <c r="N186" s="33" t="s">
        <v>459</v>
      </c>
      <c r="O186" s="64" t="s">
        <v>460</v>
      </c>
      <c r="P186" s="237"/>
      <c r="Q186" s="34" t="s">
        <v>2220</v>
      </c>
      <c r="R186" s="34" t="s">
        <v>2221</v>
      </c>
      <c r="S186" s="81" t="s">
        <v>2199</v>
      </c>
      <c r="T186" s="82" t="s">
        <v>2222</v>
      </c>
      <c r="U186" s="81" t="s">
        <v>2201</v>
      </c>
      <c r="V186" s="81" t="s">
        <v>2223</v>
      </c>
      <c r="W186" s="34" t="s">
        <v>2224</v>
      </c>
      <c r="X186" s="34" t="s">
        <v>249</v>
      </c>
      <c r="Y186" s="19"/>
      <c r="AA186" s="236">
        <f>IF(OR(J186="Fail",ISBLANK(J186)),INDEX('Issue Code Table'!C:C,MATCH(N:N,'Issue Code Table'!A:A,0)),IF(M186="Critical",6,IF(M186="Significant",5,IF(M186="Moderate",3,2))))</f>
        <v>5</v>
      </c>
    </row>
    <row r="187" spans="1:27" ht="83.15" customHeight="1" x14ac:dyDescent="0.25">
      <c r="A187" s="234" t="s">
        <v>2225</v>
      </c>
      <c r="B187" s="38" t="s">
        <v>452</v>
      </c>
      <c r="C187" s="36" t="s">
        <v>453</v>
      </c>
      <c r="D187" s="36" t="s">
        <v>217</v>
      </c>
      <c r="E187" s="36" t="s">
        <v>2226</v>
      </c>
      <c r="F187" s="81" t="s">
        <v>2180</v>
      </c>
      <c r="G187" s="36" t="s">
        <v>2227</v>
      </c>
      <c r="H187" s="36" t="s">
        <v>2228</v>
      </c>
      <c r="I187" s="35"/>
      <c r="J187" s="36"/>
      <c r="K187" s="36" t="s">
        <v>2229</v>
      </c>
      <c r="L187" s="35"/>
      <c r="M187" s="34" t="s">
        <v>805</v>
      </c>
      <c r="N187" s="33" t="s">
        <v>1007</v>
      </c>
      <c r="O187" s="64" t="s">
        <v>2184</v>
      </c>
      <c r="P187" s="237"/>
      <c r="Q187" s="34" t="s">
        <v>2220</v>
      </c>
      <c r="R187" s="34" t="s">
        <v>2230</v>
      </c>
      <c r="S187" s="81" t="s">
        <v>2231</v>
      </c>
      <c r="T187" s="82" t="s">
        <v>2232</v>
      </c>
      <c r="U187" s="81" t="s">
        <v>2189</v>
      </c>
      <c r="V187" s="81" t="s">
        <v>2233</v>
      </c>
      <c r="W187" s="34" t="s">
        <v>2234</v>
      </c>
      <c r="X187" s="34"/>
      <c r="Y187" s="19"/>
      <c r="AA187" s="236">
        <f>IF(OR(J187="Fail",ISBLANK(J187)),INDEX('Issue Code Table'!C:C,MATCH(N:N,'Issue Code Table'!A:A,0)),IF(M187="Critical",6,IF(M187="Significant",5,IF(M187="Moderate",3,2))))</f>
        <v>2</v>
      </c>
    </row>
    <row r="188" spans="1:27" ht="83.15" customHeight="1" x14ac:dyDescent="0.25">
      <c r="A188" s="234" t="s">
        <v>2235</v>
      </c>
      <c r="B188" s="38" t="s">
        <v>234</v>
      </c>
      <c r="C188" s="36" t="s">
        <v>235</v>
      </c>
      <c r="D188" s="36" t="s">
        <v>217</v>
      </c>
      <c r="E188" s="36" t="s">
        <v>2236</v>
      </c>
      <c r="F188" s="81" t="s">
        <v>2237</v>
      </c>
      <c r="G188" s="36" t="s">
        <v>2238</v>
      </c>
      <c r="H188" s="36" t="s">
        <v>2239</v>
      </c>
      <c r="I188" s="35"/>
      <c r="J188" s="36"/>
      <c r="K188" s="36" t="s">
        <v>2240</v>
      </c>
      <c r="L188" s="35"/>
      <c r="M188" s="34" t="s">
        <v>183</v>
      </c>
      <c r="N188" s="33" t="s">
        <v>2241</v>
      </c>
      <c r="O188" s="64" t="s">
        <v>2242</v>
      </c>
      <c r="P188" s="237"/>
      <c r="Q188" s="34" t="s">
        <v>2243</v>
      </c>
      <c r="R188" s="34" t="s">
        <v>2244</v>
      </c>
      <c r="S188" s="81" t="s">
        <v>2245</v>
      </c>
      <c r="T188" s="82" t="s">
        <v>2246</v>
      </c>
      <c r="U188" s="81" t="s">
        <v>2247</v>
      </c>
      <c r="V188" s="81" t="s">
        <v>2248</v>
      </c>
      <c r="W188" s="34" t="s">
        <v>2249</v>
      </c>
      <c r="X188" s="34" t="s">
        <v>249</v>
      </c>
      <c r="Y188" s="19"/>
      <c r="AA188" s="236">
        <f>IF(OR(J188="Fail",ISBLANK(J188)),INDEX('Issue Code Table'!C:C,MATCH(N:N,'Issue Code Table'!A:A,0)),IF(M188="Critical",6,IF(M188="Significant",5,IF(M188="Moderate",3,2))))</f>
        <v>6</v>
      </c>
    </row>
    <row r="189" spans="1:27" ht="83.15" customHeight="1" x14ac:dyDescent="0.25">
      <c r="A189" s="234" t="s">
        <v>2250</v>
      </c>
      <c r="B189" s="38" t="s">
        <v>319</v>
      </c>
      <c r="C189" s="36" t="s">
        <v>320</v>
      </c>
      <c r="D189" s="36" t="s">
        <v>217</v>
      </c>
      <c r="E189" s="36" t="s">
        <v>2251</v>
      </c>
      <c r="F189" s="81" t="s">
        <v>2252</v>
      </c>
      <c r="G189" s="36" t="s">
        <v>2253</v>
      </c>
      <c r="H189" s="36" t="s">
        <v>2254</v>
      </c>
      <c r="I189" s="35"/>
      <c r="J189" s="36"/>
      <c r="K189" s="36" t="s">
        <v>2255</v>
      </c>
      <c r="L189" s="35"/>
      <c r="M189" s="34" t="s">
        <v>183</v>
      </c>
      <c r="N189" s="33" t="s">
        <v>256</v>
      </c>
      <c r="O189" s="64" t="s">
        <v>257</v>
      </c>
      <c r="P189" s="237"/>
      <c r="Q189" s="34" t="s">
        <v>2256</v>
      </c>
      <c r="R189" s="34" t="s">
        <v>2257</v>
      </c>
      <c r="S189" s="81" t="s">
        <v>2258</v>
      </c>
      <c r="T189" s="82" t="s">
        <v>2259</v>
      </c>
      <c r="U189" s="81" t="s">
        <v>2260</v>
      </c>
      <c r="V189" s="81" t="s">
        <v>2261</v>
      </c>
      <c r="W189" s="34" t="s">
        <v>2262</v>
      </c>
      <c r="X189" s="34" t="s">
        <v>249</v>
      </c>
      <c r="Y189" s="19"/>
      <c r="AA189" s="236">
        <f>IF(OR(J189="Fail",ISBLANK(J189)),INDEX('Issue Code Table'!C:C,MATCH(N:N,'Issue Code Table'!A:A,0)),IF(M189="Critical",6,IF(M189="Significant",5,IF(M189="Moderate",3,2))))</f>
        <v>5</v>
      </c>
    </row>
    <row r="190" spans="1:27" s="27" customFormat="1" ht="12.5" x14ac:dyDescent="0.25">
      <c r="A190" s="241"/>
      <c r="B190" s="76" t="s">
        <v>2263</v>
      </c>
      <c r="C190" s="58"/>
      <c r="D190" s="59"/>
      <c r="E190" s="58"/>
      <c r="F190" s="58"/>
      <c r="G190" s="58"/>
      <c r="H190" s="58"/>
      <c r="I190" s="58"/>
      <c r="J190" s="58"/>
      <c r="K190" s="58"/>
      <c r="L190" s="58"/>
      <c r="M190" s="58"/>
      <c r="N190" s="242"/>
      <c r="O190" s="59"/>
      <c r="P190" s="58"/>
      <c r="Q190" s="58"/>
      <c r="R190" s="58"/>
      <c r="S190" s="58"/>
      <c r="T190" s="83"/>
      <c r="U190" s="58"/>
      <c r="V190" s="58"/>
      <c r="W190" s="58"/>
      <c r="X190" s="58"/>
      <c r="AA190" s="58"/>
    </row>
    <row r="191" spans="1:27" ht="12.5" x14ac:dyDescent="0.25">
      <c r="J191" s="17"/>
    </row>
    <row r="192" spans="1:27" ht="12.5" x14ac:dyDescent="0.25">
      <c r="J192" s="17"/>
    </row>
    <row r="193" spans="9:10" ht="12.5" x14ac:dyDescent="0.25">
      <c r="J193" s="17"/>
    </row>
    <row r="194" spans="9:10" ht="12.5" hidden="1" x14ac:dyDescent="0.25">
      <c r="I194" s="19" t="s">
        <v>2264</v>
      </c>
    </row>
    <row r="195" spans="9:10" ht="12.5" hidden="1" x14ac:dyDescent="0.25">
      <c r="I195" s="19" t="s">
        <v>57</v>
      </c>
    </row>
    <row r="196" spans="9:10" ht="12.5" hidden="1" x14ac:dyDescent="0.25">
      <c r="I196" s="19" t="s">
        <v>58</v>
      </c>
    </row>
    <row r="197" spans="9:10" ht="12.5" hidden="1" x14ac:dyDescent="0.25">
      <c r="I197" s="19" t="s">
        <v>46</v>
      </c>
    </row>
    <row r="198" spans="9:10" ht="12.5" hidden="1" x14ac:dyDescent="0.25">
      <c r="I198" s="19" t="s">
        <v>2265</v>
      </c>
    </row>
    <row r="199" spans="9:10" ht="12.5" hidden="1" x14ac:dyDescent="0.25">
      <c r="J199" s="17"/>
    </row>
    <row r="200" spans="9:10" ht="12.5" hidden="1" x14ac:dyDescent="0.25">
      <c r="I200" s="27" t="s">
        <v>2266</v>
      </c>
      <c r="J200" s="17"/>
    </row>
    <row r="201" spans="9:10" ht="12.5" hidden="1" x14ac:dyDescent="0.25">
      <c r="I201" s="29" t="s">
        <v>169</v>
      </c>
      <c r="J201" s="17"/>
    </row>
    <row r="202" spans="9:10" ht="12.5" hidden="1" x14ac:dyDescent="0.25">
      <c r="I202" s="27" t="s">
        <v>183</v>
      </c>
      <c r="J202" s="17"/>
    </row>
    <row r="203" spans="9:10" ht="12.5" hidden="1" x14ac:dyDescent="0.25">
      <c r="I203" s="27" t="s">
        <v>223</v>
      </c>
      <c r="J203" s="17"/>
    </row>
    <row r="204" spans="9:10" ht="12.5" hidden="1" x14ac:dyDescent="0.25">
      <c r="I204" s="27" t="s">
        <v>805</v>
      </c>
      <c r="J204" s="17"/>
    </row>
    <row r="205" spans="9:10" ht="12.75" hidden="1" customHeight="1" x14ac:dyDescent="0.25"/>
    <row r="206" spans="9:10" ht="12.75" hidden="1" customHeight="1" x14ac:dyDescent="0.25"/>
    <row r="207" spans="9:10" ht="12.75" hidden="1" customHeight="1" x14ac:dyDescent="0.25"/>
    <row r="208" spans="9:10" ht="12.75" hidden="1" customHeight="1" x14ac:dyDescent="0.25"/>
    <row r="209" ht="12.75" hidden="1" customHeight="1" x14ac:dyDescent="0.25"/>
    <row r="210" ht="12.75" hidden="1" customHeight="1" x14ac:dyDescent="0.25"/>
    <row r="211" ht="12.75" hidden="1" customHeight="1" x14ac:dyDescent="0.25"/>
  </sheetData>
  <protectedRanges>
    <protectedRange password="E1A2" sqref="AA2 N7:O9 O59:O64 N11:O11 N16:N23 O16:O27 O69:O75 O77 O80:O81 O86:O87 O89:O95 O99:O189 O83:O84 O32 O29:O30 N13:O15 O66" name="Range1_1"/>
    <protectedRange password="E1A2" sqref="AA3:AA189" name="Range1_1_1"/>
    <protectedRange password="E1A2" sqref="O36" name="Range1_1_5"/>
    <protectedRange password="E1A2" sqref="O39" name="Range1_1_5_1"/>
    <protectedRange password="E1A2" sqref="N50:O50" name="Range1_1_10"/>
    <protectedRange password="E1A2" sqref="N57:O57" name="Range1_1_5_3"/>
    <protectedRange password="E1A2" sqref="N2:O2" name="Range1_5_1_1_1"/>
    <protectedRange password="E1A2" sqref="O68" name="Range1_1_5_4_2"/>
    <protectedRange password="E1A2" sqref="O3" name="Range1_2_1_1"/>
    <protectedRange password="E1A2" sqref="O4" name="Range1_4_1"/>
    <protectedRange password="E1A2" sqref="W2" name="Range1_14"/>
    <protectedRange password="E1A2" sqref="W3" name="Range1_1_4_2"/>
    <protectedRange password="E1A2" sqref="P5:P6" name="Range1_2_2"/>
    <protectedRange password="E1A2" sqref="O5" name="Range1_1_2_2"/>
  </protectedRanges>
  <autoFilter ref="A2:AG190" xr:uid="{00000000-0001-0000-0300-000000000000}"/>
  <sortState xmlns:xlrd2="http://schemas.microsoft.com/office/spreadsheetml/2017/richdata2" ref="A2:L266">
    <sortCondition ref="A1"/>
  </sortState>
  <customSheetViews>
    <customSheetView guid="{49FE20BB-FBAE-4179-A770-21772DC36366}" scale="80" showAutoFilter="1" showRuler="0">
      <pane ySplit="1" topLeftCell="A2" activePane="bottomLeft" state="frozenSplit"/>
      <selection pane="bottomLeft" activeCell="G4" sqref="G4"/>
      <pageMargins left="0" right="0" top="0" bottom="0" header="0" footer="0"/>
      <printOptions headings="1"/>
      <pageSetup orientation="portrait" horizontalDpi="4294967292" verticalDpi="4294967292"/>
      <autoFilter ref="A1:V244" xr:uid="{55DBBA5B-4354-4DF3-8E81-5C42C685D03A}">
        <sortState xmlns:xlrd2="http://schemas.microsoft.com/office/spreadsheetml/2017/richdata2"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 right="0" top="0" bottom="0" header="0" footer="0"/>
      <printOptions headings="1"/>
      <pageSetup orientation="portrait" horizontalDpi="4294967292" verticalDpi="4294967292"/>
      <autoFilter ref="A1:U246" xr:uid="{5FC69C09-3431-4CF8-A2EF-29455E5F8770}"/>
    </customSheetView>
    <customSheetView guid="{E96EC931-7DB8-9949-B69E-EB800FAB8EDD}" scale="80" showAutoFilter="1" showRuler="0">
      <pane ySplit="1.0249999999999999" topLeftCell="A2" activePane="bottomLeft" state="frozenSplit"/>
      <selection pane="bottomLeft" activeCell="G4" sqref="G4"/>
      <pageMargins left="0" right="0" top="0" bottom="0" header="0" footer="0"/>
      <printOptions headings="1"/>
      <pageSetup orientation="portrait" horizontalDpi="4294967292" verticalDpi="4294967292"/>
      <autoFilter ref="A1:V244" xr:uid="{A3EC271C-F5E9-410E-90B1-32D4D11CDF57}">
        <sortState xmlns:xlrd2="http://schemas.microsoft.com/office/spreadsheetml/2017/richdata2" ref="A2:V246">
          <sortCondition ref="A1:A246"/>
        </sortState>
      </autoFilter>
    </customSheetView>
  </customSheetViews>
  <phoneticPr fontId="2" type="noConversion"/>
  <conditionalFormatting sqref="M45">
    <cfRule type="cellIs" dxfId="57" priority="98" stopIfTrue="1" operator="equal">
      <formula>"Critical"</formula>
    </cfRule>
  </conditionalFormatting>
  <conditionalFormatting sqref="M46">
    <cfRule type="cellIs" dxfId="56" priority="92" stopIfTrue="1" operator="equal">
      <formula>"Pass"</formula>
    </cfRule>
    <cfRule type="cellIs" dxfId="55" priority="93" stopIfTrue="1" operator="equal">
      <formula>"Critical "</formula>
    </cfRule>
    <cfRule type="cellIs" dxfId="54" priority="94" stopIfTrue="1" operator="equal">
      <formula>"Info"</formula>
    </cfRule>
  </conditionalFormatting>
  <conditionalFormatting sqref="M46">
    <cfRule type="cellIs" dxfId="53" priority="95" stopIfTrue="1" operator="equal">
      <formula>"Critical"</formula>
    </cfRule>
  </conditionalFormatting>
  <conditionalFormatting sqref="M47">
    <cfRule type="cellIs" dxfId="52" priority="88" stopIfTrue="1" operator="equal">
      <formula>"Pass"</formula>
    </cfRule>
    <cfRule type="cellIs" dxfId="51" priority="89" stopIfTrue="1" operator="equal">
      <formula>"Critical "</formula>
    </cfRule>
    <cfRule type="cellIs" dxfId="50" priority="90" stopIfTrue="1" operator="equal">
      <formula>"Info"</formula>
    </cfRule>
  </conditionalFormatting>
  <conditionalFormatting sqref="M47">
    <cfRule type="cellIs" dxfId="49" priority="91" stopIfTrue="1" operator="equal">
      <formula>"Critical"</formula>
    </cfRule>
  </conditionalFormatting>
  <conditionalFormatting sqref="M49">
    <cfRule type="cellIs" dxfId="48" priority="82" stopIfTrue="1" operator="equal">
      <formula>"Pass"</formula>
    </cfRule>
    <cfRule type="cellIs" dxfId="47" priority="83" stopIfTrue="1" operator="equal">
      <formula>"Critical "</formula>
    </cfRule>
    <cfRule type="cellIs" dxfId="46" priority="84" stopIfTrue="1" operator="equal">
      <formula>"Info"</formula>
    </cfRule>
  </conditionalFormatting>
  <conditionalFormatting sqref="M49">
    <cfRule type="cellIs" dxfId="45" priority="85" stopIfTrue="1" operator="equal">
      <formula>"Critical"</formula>
    </cfRule>
  </conditionalFormatting>
  <conditionalFormatting sqref="M51">
    <cfRule type="cellIs" dxfId="44" priority="76" stopIfTrue="1" operator="equal">
      <formula>"Pass"</formula>
    </cfRule>
    <cfRule type="cellIs" dxfId="43" priority="77" stopIfTrue="1" operator="equal">
      <formula>"Critical "</formula>
    </cfRule>
    <cfRule type="cellIs" dxfId="42" priority="78" stopIfTrue="1" operator="equal">
      <formula>"Info"</formula>
    </cfRule>
  </conditionalFormatting>
  <conditionalFormatting sqref="M51">
    <cfRule type="cellIs" dxfId="41" priority="79" stopIfTrue="1" operator="equal">
      <formula>"Critical"</formula>
    </cfRule>
  </conditionalFormatting>
  <conditionalFormatting sqref="M52">
    <cfRule type="cellIs" dxfId="40" priority="71" stopIfTrue="1" operator="equal">
      <formula>"Pass"</formula>
    </cfRule>
    <cfRule type="cellIs" dxfId="39" priority="72" stopIfTrue="1" operator="equal">
      <formula>"Critical "</formula>
    </cfRule>
    <cfRule type="cellIs" dxfId="38" priority="73" stopIfTrue="1" operator="equal">
      <formula>"Info"</formula>
    </cfRule>
  </conditionalFormatting>
  <conditionalFormatting sqref="M52">
    <cfRule type="cellIs" dxfId="37" priority="74" stopIfTrue="1" operator="equal">
      <formula>"Critical"</formula>
    </cfRule>
  </conditionalFormatting>
  <conditionalFormatting sqref="M53">
    <cfRule type="cellIs" dxfId="36" priority="66" stopIfTrue="1" operator="equal">
      <formula>"Pass"</formula>
    </cfRule>
    <cfRule type="cellIs" dxfId="35" priority="67" stopIfTrue="1" operator="equal">
      <formula>"Critical "</formula>
    </cfRule>
    <cfRule type="cellIs" dxfId="34" priority="68" stopIfTrue="1" operator="equal">
      <formula>"Info"</formula>
    </cfRule>
  </conditionalFormatting>
  <conditionalFormatting sqref="M53">
    <cfRule type="cellIs" dxfId="33" priority="69" stopIfTrue="1" operator="equal">
      <formula>"Critical"</formula>
    </cfRule>
  </conditionalFormatting>
  <conditionalFormatting sqref="M55">
    <cfRule type="cellIs" dxfId="32" priority="60" stopIfTrue="1" operator="equal">
      <formula>"Pass"</formula>
    </cfRule>
    <cfRule type="cellIs" dxfId="31" priority="61" stopIfTrue="1" operator="equal">
      <formula>"Critical "</formula>
    </cfRule>
    <cfRule type="cellIs" dxfId="30" priority="62" stopIfTrue="1" operator="equal">
      <formula>"Info"</formula>
    </cfRule>
  </conditionalFormatting>
  <conditionalFormatting sqref="M55">
    <cfRule type="cellIs" dxfId="29" priority="63" stopIfTrue="1" operator="equal">
      <formula>"Critical"</formula>
    </cfRule>
  </conditionalFormatting>
  <conditionalFormatting sqref="M57">
    <cfRule type="cellIs" dxfId="28" priority="54" stopIfTrue="1" operator="equal">
      <formula>"Pass"</formula>
    </cfRule>
    <cfRule type="cellIs" dxfId="27" priority="55" stopIfTrue="1" operator="equal">
      <formula>"Critical "</formula>
    </cfRule>
    <cfRule type="cellIs" dxfId="26" priority="56" stopIfTrue="1" operator="equal">
      <formula>"Info"</formula>
    </cfRule>
  </conditionalFormatting>
  <conditionalFormatting sqref="M57">
    <cfRule type="cellIs" dxfId="25" priority="57" stopIfTrue="1" operator="equal">
      <formula>"Critical"</formula>
    </cfRule>
  </conditionalFormatting>
  <conditionalFormatting sqref="M58">
    <cfRule type="cellIs" dxfId="24" priority="49" stopIfTrue="1" operator="equal">
      <formula>"Pass"</formula>
    </cfRule>
    <cfRule type="cellIs" dxfId="23" priority="50" stopIfTrue="1" operator="equal">
      <formula>"Critical "</formula>
    </cfRule>
    <cfRule type="cellIs" dxfId="22" priority="51" stopIfTrue="1" operator="equal">
      <formula>"Info"</formula>
    </cfRule>
  </conditionalFormatting>
  <conditionalFormatting sqref="M58">
    <cfRule type="cellIs" dxfId="21" priority="52" stopIfTrue="1" operator="equal">
      <formula>"Critical"</formula>
    </cfRule>
  </conditionalFormatting>
  <conditionalFormatting sqref="M68">
    <cfRule type="cellIs" dxfId="20" priority="25" stopIfTrue="1" operator="equal">
      <formula>"Pass"</formula>
    </cfRule>
    <cfRule type="cellIs" dxfId="19" priority="26" stopIfTrue="1" operator="equal">
      <formula>"Critical "</formula>
    </cfRule>
    <cfRule type="cellIs" dxfId="18" priority="27" stopIfTrue="1" operator="equal">
      <formula>"Info"</formula>
    </cfRule>
  </conditionalFormatting>
  <conditionalFormatting sqref="M31">
    <cfRule type="cellIs" dxfId="17" priority="30" stopIfTrue="1" operator="equal">
      <formula>"Pass"</formula>
    </cfRule>
    <cfRule type="cellIs" dxfId="16" priority="31" stopIfTrue="1" operator="equal">
      <formula>"Critical "</formula>
    </cfRule>
    <cfRule type="cellIs" dxfId="15" priority="32" stopIfTrue="1" operator="equal">
      <formula>"Info"</formula>
    </cfRule>
  </conditionalFormatting>
  <conditionalFormatting sqref="M31">
    <cfRule type="cellIs" dxfId="14" priority="33" stopIfTrue="1" operator="equal">
      <formula>"Critical"</formula>
    </cfRule>
  </conditionalFormatting>
  <conditionalFormatting sqref="M68">
    <cfRule type="cellIs" dxfId="13" priority="28" stopIfTrue="1" operator="equal">
      <formula>"Critical"</formula>
    </cfRule>
  </conditionalFormatting>
  <conditionalFormatting sqref="J3:J4 J178:J204 J7:J176">
    <cfRule type="cellIs" dxfId="12" priority="16" operator="equal">
      <formula>"Info"</formula>
    </cfRule>
    <cfRule type="cellIs" dxfId="11" priority="140" operator="equal">
      <formula>"Pass"</formula>
    </cfRule>
    <cfRule type="cellIs" dxfId="10" priority="141" operator="equal">
      <formula>"Fail"</formula>
    </cfRule>
  </conditionalFormatting>
  <conditionalFormatting sqref="J177">
    <cfRule type="cellIs" dxfId="9" priority="10" operator="equal">
      <formula>"Info"</formula>
    </cfRule>
    <cfRule type="cellIs" dxfId="8" priority="11" operator="equal">
      <formula>"Pass"</formula>
    </cfRule>
    <cfRule type="cellIs" dxfId="7" priority="12" operator="equal">
      <formula>"Fail"</formula>
    </cfRule>
  </conditionalFormatting>
  <conditionalFormatting sqref="N3:N189">
    <cfRule type="expression" dxfId="6" priority="142">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5">
    <dataValidation type="list" allowBlank="1" showInputMessage="1" showErrorMessage="1" sqref="J191:J204 J3:J189" xr:uid="{00000000-0002-0000-0300-000000000000}">
      <formula1>$I$195:$I$198</formula1>
    </dataValidation>
    <dataValidation type="list" allowBlank="1" showInputMessage="1" showErrorMessage="1" sqref="J2" xr:uid="{00000000-0002-0000-0300-000001000000}">
      <formula1>$I$264:$I$267</formula1>
    </dataValidation>
    <dataValidation type="list" allowBlank="1" showInputMessage="1" showErrorMessage="1" sqref="M3:M189" xr:uid="{00000000-0002-0000-0300-000002000000}">
      <formula1>$I$201:$I$204</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4234013B-0AFE-414D-BCEA-CD7628867584}">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4C6638A4-2432-4103-9EE0-656E01D4F7EF}">
      <formula1>$H$42:$H$45</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27"/>
  <sheetViews>
    <sheetView showGridLines="0" showRuler="0" zoomScale="80" zoomScaleNormal="80" workbookViewId="0">
      <pane ySplit="1" topLeftCell="A2" activePane="bottomLeft" state="frozenSplit"/>
      <selection pane="bottomLeft" activeCell="A6" sqref="A6"/>
    </sheetView>
  </sheetViews>
  <sheetFormatPr defaultColWidth="18.7265625" defaultRowHeight="12.75" customHeight="1" x14ac:dyDescent="0.25"/>
  <cols>
    <col min="1" max="1" width="9.26953125" customWidth="1"/>
    <col min="8" max="8" width="16.7265625" customWidth="1"/>
  </cols>
  <sheetData>
    <row r="1" spans="1:8" ht="13" x14ac:dyDescent="0.3">
      <c r="A1" s="174" t="s">
        <v>2267</v>
      </c>
      <c r="B1" s="175"/>
      <c r="C1" s="175"/>
      <c r="D1" s="175"/>
      <c r="E1" s="175"/>
      <c r="F1" s="175"/>
      <c r="G1" s="175"/>
      <c r="H1" s="176"/>
    </row>
    <row r="2" spans="1:8" ht="12.75" customHeight="1" x14ac:dyDescent="0.25">
      <c r="A2" s="177" t="s">
        <v>2268</v>
      </c>
      <c r="B2" s="178"/>
      <c r="C2" s="178"/>
      <c r="D2" s="178"/>
      <c r="E2" s="178"/>
      <c r="F2" s="178"/>
      <c r="G2" s="178"/>
      <c r="H2" s="179"/>
    </row>
    <row r="3" spans="1:8" ht="12.75" customHeight="1" x14ac:dyDescent="0.25">
      <c r="A3" s="180" t="s">
        <v>2269</v>
      </c>
      <c r="B3" s="243"/>
      <c r="C3" s="243"/>
      <c r="D3" s="243"/>
      <c r="E3" s="243"/>
      <c r="F3" s="243"/>
      <c r="G3" s="243"/>
      <c r="H3" s="244"/>
    </row>
    <row r="4" spans="1:8" ht="12.5" x14ac:dyDescent="0.25">
      <c r="A4" s="72" t="s">
        <v>3285</v>
      </c>
      <c r="B4" s="1"/>
      <c r="C4" s="1"/>
      <c r="D4" s="1"/>
      <c r="E4" s="1"/>
      <c r="F4" s="1"/>
      <c r="G4" s="1"/>
      <c r="H4" s="10"/>
    </row>
    <row r="5" spans="1:8" ht="12.5" x14ac:dyDescent="0.25">
      <c r="A5" s="72" t="s">
        <v>3286</v>
      </c>
      <c r="B5" s="1"/>
      <c r="C5" s="1"/>
      <c r="D5" s="1"/>
      <c r="E5" s="1"/>
      <c r="F5" s="1"/>
      <c r="G5" s="1"/>
      <c r="H5" s="10"/>
    </row>
    <row r="6" spans="1:8" ht="12.5" x14ac:dyDescent="0.25">
      <c r="A6" s="72" t="s">
        <v>2270</v>
      </c>
      <c r="B6" s="1"/>
      <c r="C6" s="1"/>
      <c r="D6" s="1"/>
      <c r="E6" s="1"/>
      <c r="F6" s="1"/>
      <c r="G6" s="1"/>
      <c r="H6" s="10"/>
    </row>
    <row r="7" spans="1:8" ht="12.5" x14ac:dyDescent="0.25">
      <c r="A7" s="245"/>
      <c r="B7" s="246"/>
      <c r="C7" s="246"/>
      <c r="D7" s="246"/>
      <c r="E7" s="246"/>
      <c r="F7" s="246"/>
      <c r="G7" s="246"/>
      <c r="H7" s="247"/>
    </row>
    <row r="9" spans="1:8" ht="12.75" customHeight="1" x14ac:dyDescent="0.25">
      <c r="A9" s="248" t="s">
        <v>2271</v>
      </c>
      <c r="B9" s="249"/>
      <c r="C9" s="249"/>
      <c r="D9" s="249"/>
      <c r="E9" s="249"/>
      <c r="F9" s="249"/>
      <c r="G9" s="249"/>
      <c r="H9" s="250"/>
    </row>
    <row r="10" spans="1:8" ht="12.75" customHeight="1" x14ac:dyDescent="0.25">
      <c r="A10" s="251" t="s">
        <v>2272</v>
      </c>
      <c r="B10" s="252"/>
      <c r="C10" s="252"/>
      <c r="D10" s="252"/>
      <c r="E10" s="252"/>
      <c r="F10" s="252"/>
      <c r="G10" s="252"/>
      <c r="H10" s="253"/>
    </row>
    <row r="11" spans="1:8" ht="12.75" customHeight="1" x14ac:dyDescent="0.25">
      <c r="A11" s="180" t="s">
        <v>2273</v>
      </c>
      <c r="B11" s="243"/>
      <c r="C11" s="243"/>
      <c r="D11" s="243"/>
      <c r="E11" s="243"/>
      <c r="F11" s="243"/>
      <c r="G11" s="243"/>
      <c r="H11" s="244"/>
    </row>
    <row r="12" spans="1:8" ht="12.5" x14ac:dyDescent="0.25">
      <c r="A12" s="72" t="s">
        <v>2274</v>
      </c>
      <c r="B12" s="1"/>
      <c r="C12" s="1"/>
      <c r="D12" s="1"/>
      <c r="E12" s="1"/>
      <c r="F12" s="1"/>
      <c r="G12" s="1"/>
      <c r="H12" s="10"/>
    </row>
    <row r="13" spans="1:8" ht="12.5" x14ac:dyDescent="0.25">
      <c r="A13" s="245" t="s">
        <v>2275</v>
      </c>
      <c r="B13" s="246"/>
      <c r="C13" s="246"/>
      <c r="D13" s="246"/>
      <c r="E13" s="246"/>
      <c r="F13" s="246"/>
      <c r="G13" s="246"/>
      <c r="H13" s="247"/>
    </row>
    <row r="15" spans="1:8" ht="12.75" customHeight="1" x14ac:dyDescent="0.25">
      <c r="A15" s="248" t="s">
        <v>2276</v>
      </c>
      <c r="B15" s="249"/>
      <c r="C15" s="249"/>
      <c r="D15" s="249"/>
      <c r="E15" s="249"/>
      <c r="F15" s="249"/>
      <c r="G15" s="249"/>
      <c r="H15" s="250"/>
    </row>
    <row r="16" spans="1:8" ht="12.75" customHeight="1" x14ac:dyDescent="0.25">
      <c r="A16" s="251" t="s">
        <v>2277</v>
      </c>
      <c r="B16" s="252"/>
      <c r="C16" s="252"/>
      <c r="D16" s="252"/>
      <c r="E16" s="252"/>
      <c r="F16" s="252"/>
      <c r="G16" s="252"/>
      <c r="H16" s="253"/>
    </row>
    <row r="17" spans="1:8" ht="12.75" customHeight="1" x14ac:dyDescent="0.25">
      <c r="A17" s="180" t="s">
        <v>2278</v>
      </c>
      <c r="B17" s="243"/>
      <c r="C17" s="243"/>
      <c r="D17" s="243"/>
      <c r="E17" s="243"/>
      <c r="F17" s="243"/>
      <c r="G17" s="243"/>
      <c r="H17" s="244"/>
    </row>
    <row r="18" spans="1:8" ht="12.5" x14ac:dyDescent="0.25">
      <c r="A18" s="72" t="s">
        <v>2279</v>
      </c>
      <c r="B18" s="1"/>
      <c r="C18" s="1"/>
      <c r="D18" s="1"/>
      <c r="E18" s="1"/>
      <c r="F18" s="1"/>
      <c r="G18" s="1"/>
      <c r="H18" s="10"/>
    </row>
    <row r="19" spans="1:8" ht="12.5" x14ac:dyDescent="0.25">
      <c r="A19" s="72" t="s">
        <v>2280</v>
      </c>
      <c r="B19" s="1"/>
      <c r="C19" s="1"/>
      <c r="D19" s="1"/>
      <c r="E19" s="1"/>
      <c r="F19" s="1"/>
      <c r="G19" s="1"/>
      <c r="H19" s="10"/>
    </row>
    <row r="20" spans="1:8" ht="12.5" x14ac:dyDescent="0.25">
      <c r="A20" s="72" t="s">
        <v>2281</v>
      </c>
      <c r="B20" s="1"/>
      <c r="C20" s="1"/>
      <c r="D20" s="1"/>
      <c r="E20" s="1"/>
      <c r="F20" s="1"/>
      <c r="G20" s="1"/>
      <c r="H20" s="10"/>
    </row>
    <row r="21" spans="1:8" ht="12.5" x14ac:dyDescent="0.25">
      <c r="A21" s="245"/>
      <c r="B21" s="246"/>
      <c r="C21" s="246"/>
      <c r="D21" s="246"/>
      <c r="E21" s="246"/>
      <c r="F21" s="246"/>
      <c r="G21" s="246"/>
      <c r="H21" s="247"/>
    </row>
    <row r="23" spans="1:8" ht="12.75" customHeight="1" x14ac:dyDescent="0.25">
      <c r="A23" s="248" t="s">
        <v>2282</v>
      </c>
      <c r="B23" s="249"/>
      <c r="C23" s="249"/>
      <c r="D23" s="249"/>
      <c r="E23" s="249"/>
      <c r="F23" s="249"/>
      <c r="G23" s="249"/>
      <c r="H23" s="250"/>
    </row>
    <row r="24" spans="1:8" ht="12.75" customHeight="1" x14ac:dyDescent="0.25">
      <c r="A24" s="251" t="s">
        <v>2283</v>
      </c>
      <c r="B24" s="252"/>
      <c r="C24" s="252"/>
      <c r="D24" s="252"/>
      <c r="E24" s="252"/>
      <c r="F24" s="252"/>
      <c r="G24" s="252"/>
      <c r="H24" s="253"/>
    </row>
    <row r="25" spans="1:8" ht="12.75" customHeight="1" x14ac:dyDescent="0.25">
      <c r="A25" s="180" t="s">
        <v>2284</v>
      </c>
      <c r="B25" s="243"/>
      <c r="C25" s="243"/>
      <c r="D25" s="243"/>
      <c r="E25" s="243"/>
      <c r="F25" s="243"/>
      <c r="G25" s="243"/>
      <c r="H25" s="244"/>
    </row>
    <row r="26" spans="1:8" ht="12.5" x14ac:dyDescent="0.25">
      <c r="A26" s="72" t="s">
        <v>2285</v>
      </c>
      <c r="B26" s="1"/>
      <c r="C26" s="1"/>
      <c r="D26" s="1"/>
      <c r="E26" s="1"/>
      <c r="F26" s="1"/>
      <c r="G26" s="1"/>
      <c r="H26" s="10"/>
    </row>
    <row r="27" spans="1:8" ht="12.75" customHeight="1" x14ac:dyDescent="0.25">
      <c r="A27" s="245"/>
      <c r="B27" s="246"/>
      <c r="C27" s="246"/>
      <c r="D27" s="246"/>
      <c r="E27" s="246"/>
      <c r="F27" s="246"/>
      <c r="G27" s="246"/>
      <c r="H27" s="247"/>
    </row>
  </sheetData>
  <customSheetViews>
    <customSheetView guid="{49FE20BB-FBAE-4179-A770-21772DC36366}"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showRuler="0">
      <pane ySplit="1.0833333333333333" topLeftCell="A2" activePane="bottomLeft" state="frozenSplit"/>
      <selection pane="bottomLeft" activeCell="P22" sqref="P22"/>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3"/>
  <sheetViews>
    <sheetView showGridLines="0" showRuler="0" zoomScale="80" zoomScaleNormal="80" workbookViewId="0">
      <pane ySplit="1" topLeftCell="A2" activePane="bottomLeft" state="frozenSplit"/>
      <selection pane="bottomLeft" activeCell="C19" sqref="C19"/>
    </sheetView>
  </sheetViews>
  <sheetFormatPr defaultColWidth="18.7265625" defaultRowHeight="12.75" customHeight="1" x14ac:dyDescent="0.25"/>
  <cols>
    <col min="1" max="1" width="8.7265625" customWidth="1"/>
    <col min="2" max="2" width="13.26953125" customWidth="1"/>
    <col min="3" max="3" width="56.26953125" style="30" customWidth="1"/>
    <col min="4" max="4" width="22.453125" customWidth="1"/>
    <col min="5" max="18" width="8.7265625" customWidth="1"/>
    <col min="19" max="19" width="8.7265625" hidden="1" customWidth="1"/>
  </cols>
  <sheetData>
    <row r="1" spans="1:19" ht="13" x14ac:dyDescent="0.3">
      <c r="A1" s="174" t="s">
        <v>2286</v>
      </c>
      <c r="B1" s="175"/>
      <c r="C1" s="254"/>
      <c r="D1" s="175"/>
    </row>
    <row r="2" spans="1:19" ht="12.75" customHeight="1" x14ac:dyDescent="0.25">
      <c r="A2" s="255" t="s">
        <v>2287</v>
      </c>
      <c r="B2" s="255" t="s">
        <v>2288</v>
      </c>
      <c r="C2" s="255" t="s">
        <v>2289</v>
      </c>
      <c r="D2" s="255" t="s">
        <v>2290</v>
      </c>
    </row>
    <row r="3" spans="1:19" ht="12.5" x14ac:dyDescent="0.25">
      <c r="A3" s="256">
        <v>1</v>
      </c>
      <c r="B3" s="257">
        <v>41948</v>
      </c>
      <c r="C3" s="258" t="s">
        <v>2291</v>
      </c>
      <c r="D3" s="259" t="s">
        <v>2292</v>
      </c>
      <c r="S3" t="s">
        <v>2293</v>
      </c>
    </row>
    <row r="4" spans="1:19" ht="12.5" x14ac:dyDescent="0.25">
      <c r="A4" s="256">
        <v>1</v>
      </c>
      <c r="B4" s="257">
        <v>41961</v>
      </c>
      <c r="C4" s="260" t="s">
        <v>2294</v>
      </c>
      <c r="D4" s="259" t="s">
        <v>2292</v>
      </c>
    </row>
    <row r="5" spans="1:19" ht="37.5" x14ac:dyDescent="0.25">
      <c r="A5" s="256">
        <v>1.1000000000000001</v>
      </c>
      <c r="B5" s="257">
        <v>42041</v>
      </c>
      <c r="C5" s="261" t="s">
        <v>2295</v>
      </c>
      <c r="D5" s="259" t="s">
        <v>2292</v>
      </c>
    </row>
    <row r="6" spans="1:19" ht="12.5" x14ac:dyDescent="0.25">
      <c r="A6" s="256">
        <v>1.2</v>
      </c>
      <c r="B6" s="257">
        <v>42088</v>
      </c>
      <c r="C6" s="261" t="s">
        <v>2296</v>
      </c>
      <c r="D6" s="259" t="s">
        <v>2292</v>
      </c>
    </row>
    <row r="7" spans="1:19" ht="37.5" x14ac:dyDescent="0.25">
      <c r="A7" s="256">
        <v>1.3</v>
      </c>
      <c r="B7" s="257">
        <v>42454</v>
      </c>
      <c r="C7" s="261" t="s">
        <v>2297</v>
      </c>
      <c r="D7" s="259" t="s">
        <v>2292</v>
      </c>
    </row>
    <row r="8" spans="1:19" ht="49.15" customHeight="1" x14ac:dyDescent="0.25">
      <c r="A8" s="262">
        <v>2</v>
      </c>
      <c r="B8" s="263">
        <v>42766</v>
      </c>
      <c r="C8" s="261" t="s">
        <v>2298</v>
      </c>
      <c r="D8" s="259" t="s">
        <v>2292</v>
      </c>
    </row>
    <row r="9" spans="1:19" ht="12.75" customHeight="1" x14ac:dyDescent="0.25">
      <c r="A9" s="262">
        <v>2</v>
      </c>
      <c r="B9" s="263">
        <v>43008</v>
      </c>
      <c r="C9" s="261" t="s">
        <v>2299</v>
      </c>
      <c r="D9" s="259" t="s">
        <v>2292</v>
      </c>
    </row>
    <row r="10" spans="1:19" ht="12.75" customHeight="1" x14ac:dyDescent="0.25">
      <c r="A10" s="262">
        <v>2</v>
      </c>
      <c r="B10" s="263">
        <v>43131</v>
      </c>
      <c r="C10" s="261" t="s">
        <v>2300</v>
      </c>
      <c r="D10" s="259" t="s">
        <v>2292</v>
      </c>
    </row>
    <row r="11" spans="1:19" ht="12.75" customHeight="1" x14ac:dyDescent="0.25">
      <c r="A11" s="262">
        <v>2</v>
      </c>
      <c r="B11" s="263">
        <v>43373</v>
      </c>
      <c r="C11" s="261" t="s">
        <v>2301</v>
      </c>
      <c r="D11" s="259" t="s">
        <v>2292</v>
      </c>
    </row>
    <row r="12" spans="1:19" ht="12.75" customHeight="1" x14ac:dyDescent="0.25">
      <c r="A12" s="262">
        <v>2</v>
      </c>
      <c r="B12" s="263">
        <v>43555</v>
      </c>
      <c r="C12" s="261" t="s">
        <v>2302</v>
      </c>
      <c r="D12" s="259" t="s">
        <v>2292</v>
      </c>
    </row>
    <row r="13" spans="1:19" ht="12.75" customHeight="1" x14ac:dyDescent="0.25">
      <c r="A13" s="262">
        <v>2</v>
      </c>
      <c r="B13" s="263">
        <v>43738</v>
      </c>
      <c r="C13" s="261" t="s">
        <v>2302</v>
      </c>
      <c r="D13" s="259" t="s">
        <v>2292</v>
      </c>
    </row>
    <row r="14" spans="1:19" ht="12.75" customHeight="1" x14ac:dyDescent="0.25">
      <c r="A14" s="262">
        <v>2.1</v>
      </c>
      <c r="B14" s="263">
        <v>43921</v>
      </c>
      <c r="C14" s="261" t="s">
        <v>2303</v>
      </c>
      <c r="D14" s="259" t="s">
        <v>2292</v>
      </c>
    </row>
    <row r="15" spans="1:19" ht="12.75" customHeight="1" x14ac:dyDescent="0.25">
      <c r="A15" s="262">
        <v>2.2000000000000002</v>
      </c>
      <c r="B15" s="263">
        <v>44104</v>
      </c>
      <c r="C15" s="261" t="s">
        <v>2304</v>
      </c>
      <c r="D15" s="259" t="s">
        <v>2292</v>
      </c>
    </row>
    <row r="16" spans="1:19" ht="12.75" customHeight="1" x14ac:dyDescent="0.25">
      <c r="A16" s="262">
        <v>2.2999999999999998</v>
      </c>
      <c r="B16" s="263">
        <v>44469</v>
      </c>
      <c r="C16" s="261" t="s">
        <v>2305</v>
      </c>
      <c r="D16" s="259" t="s">
        <v>2292</v>
      </c>
    </row>
    <row r="17" spans="1:4" ht="12.75" customHeight="1" x14ac:dyDescent="0.25">
      <c r="A17" s="262">
        <v>2.4</v>
      </c>
      <c r="B17" s="263">
        <v>44469</v>
      </c>
      <c r="C17" s="261" t="s">
        <v>2301</v>
      </c>
      <c r="D17" s="259" t="s">
        <v>2292</v>
      </c>
    </row>
    <row r="18" spans="1:4" ht="12.75" customHeight="1" x14ac:dyDescent="0.25">
      <c r="A18" s="262"/>
      <c r="B18" s="263"/>
      <c r="C18" s="261"/>
      <c r="D18" s="259"/>
    </row>
    <row r="19" spans="1:4" ht="12.75" customHeight="1" x14ac:dyDescent="0.25">
      <c r="A19" s="262"/>
      <c r="B19" s="263"/>
      <c r="C19" s="261"/>
      <c r="D19" s="259"/>
    </row>
    <row r="20" spans="1:4" ht="12.75" customHeight="1" x14ac:dyDescent="0.25">
      <c r="A20" s="262"/>
      <c r="B20" s="263"/>
      <c r="C20" s="261"/>
      <c r="D20" s="259"/>
    </row>
    <row r="21" spans="1:4" ht="12.75" customHeight="1" x14ac:dyDescent="0.25">
      <c r="A21" s="262"/>
      <c r="B21" s="263"/>
      <c r="C21" s="261"/>
      <c r="D21" s="259"/>
    </row>
    <row r="22" spans="1:4" ht="12.75" customHeight="1" x14ac:dyDescent="0.25">
      <c r="A22" s="262"/>
      <c r="B22" s="263"/>
      <c r="C22" s="261"/>
      <c r="D22" s="259"/>
    </row>
    <row r="23" spans="1:4" ht="12.75" customHeight="1" x14ac:dyDescent="0.25">
      <c r="A23" s="262"/>
      <c r="B23" s="263"/>
      <c r="C23" s="261"/>
      <c r="D23" s="259"/>
    </row>
  </sheetData>
  <customSheetViews>
    <customSheetView guid="{49FE20BB-FBAE-4179-A770-21772DC36366}"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96EC931-7DB8-9949-B69E-EB800FAB8EDD}" showPageBreaks="1" showGridLines="0" fitToPage="1" printArea="1" hiddenColumns="1" showRuler="0">
      <pane ySplit="1.0833333333333333" topLeftCell="A2" activePane="bottomLeft" state="frozenSplit"/>
      <selection pane="bottomLeft" activeCell="C4" sqref="C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27"/>
  <sheetViews>
    <sheetView zoomScale="80" zoomScaleNormal="80" workbookViewId="0">
      <pane ySplit="1" topLeftCell="A2" activePane="bottomLeft" state="frozen"/>
      <selection pane="bottomLeft" sqref="A1:D527"/>
    </sheetView>
  </sheetViews>
  <sheetFormatPr defaultRowHeight="12.75" customHeight="1" x14ac:dyDescent="0.25"/>
  <cols>
    <col min="1" max="1" width="9.453125" customWidth="1"/>
    <col min="2" max="2" width="71.453125" customWidth="1"/>
    <col min="4" max="4" width="10" customWidth="1"/>
    <col min="257" max="257" width="15.26953125" customWidth="1"/>
    <col min="258" max="258" width="76" customWidth="1"/>
    <col min="259" max="259" width="14.26953125" customWidth="1"/>
    <col min="260" max="260" width="9.7265625" customWidth="1"/>
    <col min="513" max="513" width="15.26953125" customWidth="1"/>
    <col min="514" max="514" width="76" customWidth="1"/>
    <col min="515" max="515" width="14.26953125" customWidth="1"/>
    <col min="516" max="516" width="9.7265625" customWidth="1"/>
    <col min="769" max="769" width="15.26953125" customWidth="1"/>
    <col min="770" max="770" width="76" customWidth="1"/>
    <col min="771" max="771" width="14.26953125" customWidth="1"/>
    <col min="772" max="772" width="9.7265625" customWidth="1"/>
    <col min="1025" max="1025" width="15.26953125" customWidth="1"/>
    <col min="1026" max="1026" width="76" customWidth="1"/>
    <col min="1027" max="1027" width="14.26953125" customWidth="1"/>
    <col min="1028" max="1028" width="9.7265625" customWidth="1"/>
    <col min="1281" max="1281" width="15.26953125" customWidth="1"/>
    <col min="1282" max="1282" width="76" customWidth="1"/>
    <col min="1283" max="1283" width="14.26953125" customWidth="1"/>
    <col min="1284" max="1284" width="9.7265625" customWidth="1"/>
    <col min="1537" max="1537" width="15.26953125" customWidth="1"/>
    <col min="1538" max="1538" width="76" customWidth="1"/>
    <col min="1539" max="1539" width="14.26953125" customWidth="1"/>
    <col min="1540" max="1540" width="9.7265625" customWidth="1"/>
    <col min="1793" max="1793" width="15.26953125" customWidth="1"/>
    <col min="1794" max="1794" width="76" customWidth="1"/>
    <col min="1795" max="1795" width="14.26953125" customWidth="1"/>
    <col min="1796" max="1796" width="9.7265625" customWidth="1"/>
    <col min="2049" max="2049" width="15.26953125" customWidth="1"/>
    <col min="2050" max="2050" width="76" customWidth="1"/>
    <col min="2051" max="2051" width="14.26953125" customWidth="1"/>
    <col min="2052" max="2052" width="9.7265625" customWidth="1"/>
    <col min="2305" max="2305" width="15.26953125" customWidth="1"/>
    <col min="2306" max="2306" width="76" customWidth="1"/>
    <col min="2307" max="2307" width="14.26953125" customWidth="1"/>
    <col min="2308" max="2308" width="9.7265625" customWidth="1"/>
    <col min="2561" max="2561" width="15.26953125" customWidth="1"/>
    <col min="2562" max="2562" width="76" customWidth="1"/>
    <col min="2563" max="2563" width="14.26953125" customWidth="1"/>
    <col min="2564" max="2564" width="9.7265625" customWidth="1"/>
    <col min="2817" max="2817" width="15.26953125" customWidth="1"/>
    <col min="2818" max="2818" width="76" customWidth="1"/>
    <col min="2819" max="2819" width="14.26953125" customWidth="1"/>
    <col min="2820" max="2820" width="9.7265625" customWidth="1"/>
    <col min="3073" max="3073" width="15.26953125" customWidth="1"/>
    <col min="3074" max="3074" width="76" customWidth="1"/>
    <col min="3075" max="3075" width="14.26953125" customWidth="1"/>
    <col min="3076" max="3076" width="9.7265625" customWidth="1"/>
    <col min="3329" max="3329" width="15.26953125" customWidth="1"/>
    <col min="3330" max="3330" width="76" customWidth="1"/>
    <col min="3331" max="3331" width="14.26953125" customWidth="1"/>
    <col min="3332" max="3332" width="9.7265625" customWidth="1"/>
    <col min="3585" max="3585" width="15.26953125" customWidth="1"/>
    <col min="3586" max="3586" width="76" customWidth="1"/>
    <col min="3587" max="3587" width="14.26953125" customWidth="1"/>
    <col min="3588" max="3588" width="9.7265625" customWidth="1"/>
    <col min="3841" max="3841" width="15.26953125" customWidth="1"/>
    <col min="3842" max="3842" width="76" customWidth="1"/>
    <col min="3843" max="3843" width="14.26953125" customWidth="1"/>
    <col min="3844" max="3844" width="9.7265625" customWidth="1"/>
    <col min="4097" max="4097" width="15.26953125" customWidth="1"/>
    <col min="4098" max="4098" width="76" customWidth="1"/>
    <col min="4099" max="4099" width="14.26953125" customWidth="1"/>
    <col min="4100" max="4100" width="9.7265625" customWidth="1"/>
    <col min="4353" max="4353" width="15.26953125" customWidth="1"/>
    <col min="4354" max="4354" width="76" customWidth="1"/>
    <col min="4355" max="4355" width="14.26953125" customWidth="1"/>
    <col min="4356" max="4356" width="9.7265625" customWidth="1"/>
    <col min="4609" max="4609" width="15.26953125" customWidth="1"/>
    <col min="4610" max="4610" width="76" customWidth="1"/>
    <col min="4611" max="4611" width="14.26953125" customWidth="1"/>
    <col min="4612" max="4612" width="9.7265625" customWidth="1"/>
    <col min="4865" max="4865" width="15.26953125" customWidth="1"/>
    <col min="4866" max="4866" width="76" customWidth="1"/>
    <col min="4867" max="4867" width="14.26953125" customWidth="1"/>
    <col min="4868" max="4868" width="9.7265625" customWidth="1"/>
    <col min="5121" max="5121" width="15.26953125" customWidth="1"/>
    <col min="5122" max="5122" width="76" customWidth="1"/>
    <col min="5123" max="5123" width="14.26953125" customWidth="1"/>
    <col min="5124" max="5124" width="9.7265625" customWidth="1"/>
    <col min="5377" max="5377" width="15.26953125" customWidth="1"/>
    <col min="5378" max="5378" width="76" customWidth="1"/>
    <col min="5379" max="5379" width="14.26953125" customWidth="1"/>
    <col min="5380" max="5380" width="9.7265625" customWidth="1"/>
    <col min="5633" max="5633" width="15.26953125" customWidth="1"/>
    <col min="5634" max="5634" width="76" customWidth="1"/>
    <col min="5635" max="5635" width="14.26953125" customWidth="1"/>
    <col min="5636" max="5636" width="9.7265625" customWidth="1"/>
    <col min="5889" max="5889" width="15.26953125" customWidth="1"/>
    <col min="5890" max="5890" width="76" customWidth="1"/>
    <col min="5891" max="5891" width="14.26953125" customWidth="1"/>
    <col min="5892" max="5892" width="9.7265625" customWidth="1"/>
    <col min="6145" max="6145" width="15.26953125" customWidth="1"/>
    <col min="6146" max="6146" width="76" customWidth="1"/>
    <col min="6147" max="6147" width="14.26953125" customWidth="1"/>
    <col min="6148" max="6148" width="9.7265625" customWidth="1"/>
    <col min="6401" max="6401" width="15.26953125" customWidth="1"/>
    <col min="6402" max="6402" width="76" customWidth="1"/>
    <col min="6403" max="6403" width="14.26953125" customWidth="1"/>
    <col min="6404" max="6404" width="9.7265625" customWidth="1"/>
    <col min="6657" max="6657" width="15.26953125" customWidth="1"/>
    <col min="6658" max="6658" width="76" customWidth="1"/>
    <col min="6659" max="6659" width="14.26953125" customWidth="1"/>
    <col min="6660" max="6660" width="9.7265625" customWidth="1"/>
    <col min="6913" max="6913" width="15.26953125" customWidth="1"/>
    <col min="6914" max="6914" width="76" customWidth="1"/>
    <col min="6915" max="6915" width="14.26953125" customWidth="1"/>
    <col min="6916" max="6916" width="9.7265625" customWidth="1"/>
    <col min="7169" max="7169" width="15.26953125" customWidth="1"/>
    <col min="7170" max="7170" width="76" customWidth="1"/>
    <col min="7171" max="7171" width="14.26953125" customWidth="1"/>
    <col min="7172" max="7172" width="9.7265625" customWidth="1"/>
    <col min="7425" max="7425" width="15.26953125" customWidth="1"/>
    <col min="7426" max="7426" width="76" customWidth="1"/>
    <col min="7427" max="7427" width="14.26953125" customWidth="1"/>
    <col min="7428" max="7428" width="9.7265625" customWidth="1"/>
    <col min="7681" max="7681" width="15.26953125" customWidth="1"/>
    <col min="7682" max="7682" width="76" customWidth="1"/>
    <col min="7683" max="7683" width="14.26953125" customWidth="1"/>
    <col min="7684" max="7684" width="9.7265625" customWidth="1"/>
    <col min="7937" max="7937" width="15.26953125" customWidth="1"/>
    <col min="7938" max="7938" width="76" customWidth="1"/>
    <col min="7939" max="7939" width="14.26953125" customWidth="1"/>
    <col min="7940" max="7940" width="9.7265625" customWidth="1"/>
    <col min="8193" max="8193" width="15.26953125" customWidth="1"/>
    <col min="8194" max="8194" width="76" customWidth="1"/>
    <col min="8195" max="8195" width="14.26953125" customWidth="1"/>
    <col min="8196" max="8196" width="9.7265625" customWidth="1"/>
    <col min="8449" max="8449" width="15.26953125" customWidth="1"/>
    <col min="8450" max="8450" width="76" customWidth="1"/>
    <col min="8451" max="8451" width="14.26953125" customWidth="1"/>
    <col min="8452" max="8452" width="9.7265625" customWidth="1"/>
    <col min="8705" max="8705" width="15.26953125" customWidth="1"/>
    <col min="8706" max="8706" width="76" customWidth="1"/>
    <col min="8707" max="8707" width="14.26953125" customWidth="1"/>
    <col min="8708" max="8708" width="9.7265625" customWidth="1"/>
    <col min="8961" max="8961" width="15.26953125" customWidth="1"/>
    <col min="8962" max="8962" width="76" customWidth="1"/>
    <col min="8963" max="8963" width="14.26953125" customWidth="1"/>
    <col min="8964" max="8964" width="9.7265625" customWidth="1"/>
    <col min="9217" max="9217" width="15.26953125" customWidth="1"/>
    <col min="9218" max="9218" width="76" customWidth="1"/>
    <col min="9219" max="9219" width="14.26953125" customWidth="1"/>
    <col min="9220" max="9220" width="9.7265625" customWidth="1"/>
    <col min="9473" max="9473" width="15.26953125" customWidth="1"/>
    <col min="9474" max="9474" width="76" customWidth="1"/>
    <col min="9475" max="9475" width="14.26953125" customWidth="1"/>
    <col min="9476" max="9476" width="9.7265625" customWidth="1"/>
    <col min="9729" max="9729" width="15.26953125" customWidth="1"/>
    <col min="9730" max="9730" width="76" customWidth="1"/>
    <col min="9731" max="9731" width="14.26953125" customWidth="1"/>
    <col min="9732" max="9732" width="9.7265625" customWidth="1"/>
    <col min="9985" max="9985" width="15.26953125" customWidth="1"/>
    <col min="9986" max="9986" width="76" customWidth="1"/>
    <col min="9987" max="9987" width="14.26953125" customWidth="1"/>
    <col min="9988" max="9988" width="9.7265625" customWidth="1"/>
    <col min="10241" max="10241" width="15.26953125" customWidth="1"/>
    <col min="10242" max="10242" width="76" customWidth="1"/>
    <col min="10243" max="10243" width="14.26953125" customWidth="1"/>
    <col min="10244" max="10244" width="9.7265625" customWidth="1"/>
    <col min="10497" max="10497" width="15.26953125" customWidth="1"/>
    <col min="10498" max="10498" width="76" customWidth="1"/>
    <col min="10499" max="10499" width="14.26953125" customWidth="1"/>
    <col min="10500" max="10500" width="9.7265625" customWidth="1"/>
    <col min="10753" max="10753" width="15.26953125" customWidth="1"/>
    <col min="10754" max="10754" width="76" customWidth="1"/>
    <col min="10755" max="10755" width="14.26953125" customWidth="1"/>
    <col min="10756" max="10756" width="9.7265625" customWidth="1"/>
    <col min="11009" max="11009" width="15.26953125" customWidth="1"/>
    <col min="11010" max="11010" width="76" customWidth="1"/>
    <col min="11011" max="11011" width="14.26953125" customWidth="1"/>
    <col min="11012" max="11012" width="9.7265625" customWidth="1"/>
    <col min="11265" max="11265" width="15.26953125" customWidth="1"/>
    <col min="11266" max="11266" width="76" customWidth="1"/>
    <col min="11267" max="11267" width="14.26953125" customWidth="1"/>
    <col min="11268" max="11268" width="9.7265625" customWidth="1"/>
    <col min="11521" max="11521" width="15.26953125" customWidth="1"/>
    <col min="11522" max="11522" width="76" customWidth="1"/>
    <col min="11523" max="11523" width="14.26953125" customWidth="1"/>
    <col min="11524" max="11524" width="9.7265625" customWidth="1"/>
    <col min="11777" max="11777" width="15.26953125" customWidth="1"/>
    <col min="11778" max="11778" width="76" customWidth="1"/>
    <col min="11779" max="11779" width="14.26953125" customWidth="1"/>
    <col min="11780" max="11780" width="9.7265625" customWidth="1"/>
    <col min="12033" max="12033" width="15.26953125" customWidth="1"/>
    <col min="12034" max="12034" width="76" customWidth="1"/>
    <col min="12035" max="12035" width="14.26953125" customWidth="1"/>
    <col min="12036" max="12036" width="9.7265625" customWidth="1"/>
    <col min="12289" max="12289" width="15.26953125" customWidth="1"/>
    <col min="12290" max="12290" width="76" customWidth="1"/>
    <col min="12291" max="12291" width="14.26953125" customWidth="1"/>
    <col min="12292" max="12292" width="9.7265625" customWidth="1"/>
    <col min="12545" max="12545" width="15.26953125" customWidth="1"/>
    <col min="12546" max="12546" width="76" customWidth="1"/>
    <col min="12547" max="12547" width="14.26953125" customWidth="1"/>
    <col min="12548" max="12548" width="9.7265625" customWidth="1"/>
    <col min="12801" max="12801" width="15.26953125" customWidth="1"/>
    <col min="12802" max="12802" width="76" customWidth="1"/>
    <col min="12803" max="12803" width="14.26953125" customWidth="1"/>
    <col min="12804" max="12804" width="9.7265625" customWidth="1"/>
    <col min="13057" max="13057" width="15.26953125" customWidth="1"/>
    <col min="13058" max="13058" width="76" customWidth="1"/>
    <col min="13059" max="13059" width="14.26953125" customWidth="1"/>
    <col min="13060" max="13060" width="9.7265625" customWidth="1"/>
    <col min="13313" max="13313" width="15.26953125" customWidth="1"/>
    <col min="13314" max="13314" width="76" customWidth="1"/>
    <col min="13315" max="13315" width="14.26953125" customWidth="1"/>
    <col min="13316" max="13316" width="9.7265625" customWidth="1"/>
    <col min="13569" max="13569" width="15.26953125" customWidth="1"/>
    <col min="13570" max="13570" width="76" customWidth="1"/>
    <col min="13571" max="13571" width="14.26953125" customWidth="1"/>
    <col min="13572" max="13572" width="9.7265625" customWidth="1"/>
    <col min="13825" max="13825" width="15.26953125" customWidth="1"/>
    <col min="13826" max="13826" width="76" customWidth="1"/>
    <col min="13827" max="13827" width="14.26953125" customWidth="1"/>
    <col min="13828" max="13828" width="9.7265625" customWidth="1"/>
    <col min="14081" max="14081" width="15.26953125" customWidth="1"/>
    <col min="14082" max="14082" width="76" customWidth="1"/>
    <col min="14083" max="14083" width="14.26953125" customWidth="1"/>
    <col min="14084" max="14084" width="9.7265625" customWidth="1"/>
    <col min="14337" max="14337" width="15.26953125" customWidth="1"/>
    <col min="14338" max="14338" width="76" customWidth="1"/>
    <col min="14339" max="14339" width="14.26953125" customWidth="1"/>
    <col min="14340" max="14340" width="9.7265625" customWidth="1"/>
    <col min="14593" max="14593" width="15.26953125" customWidth="1"/>
    <col min="14594" max="14594" width="76" customWidth="1"/>
    <col min="14595" max="14595" width="14.26953125" customWidth="1"/>
    <col min="14596" max="14596" width="9.7265625" customWidth="1"/>
    <col min="14849" max="14849" width="15.26953125" customWidth="1"/>
    <col min="14850" max="14850" width="76" customWidth="1"/>
    <col min="14851" max="14851" width="14.26953125" customWidth="1"/>
    <col min="14852" max="14852" width="9.7265625" customWidth="1"/>
    <col min="15105" max="15105" width="15.26953125" customWidth="1"/>
    <col min="15106" max="15106" width="76" customWidth="1"/>
    <col min="15107" max="15107" width="14.26953125" customWidth="1"/>
    <col min="15108" max="15108" width="9.7265625" customWidth="1"/>
    <col min="15361" max="15361" width="15.26953125" customWidth="1"/>
    <col min="15362" max="15362" width="76" customWidth="1"/>
    <col min="15363" max="15363" width="14.26953125" customWidth="1"/>
    <col min="15364" max="15364" width="9.7265625" customWidth="1"/>
    <col min="15617" max="15617" width="15.26953125" customWidth="1"/>
    <col min="15618" max="15618" width="76" customWidth="1"/>
    <col min="15619" max="15619" width="14.26953125" customWidth="1"/>
    <col min="15620" max="15620" width="9.7265625" customWidth="1"/>
    <col min="15873" max="15873" width="15.26953125" customWidth="1"/>
    <col min="15874" max="15874" width="76" customWidth="1"/>
    <col min="15875" max="15875" width="14.26953125" customWidth="1"/>
    <col min="15876" max="15876" width="9.7265625" customWidth="1"/>
    <col min="16129" max="16129" width="15.26953125" customWidth="1"/>
    <col min="16130" max="16130" width="76" customWidth="1"/>
    <col min="16131" max="16131" width="14.26953125" customWidth="1"/>
    <col min="16132" max="16132" width="9.7265625" customWidth="1"/>
  </cols>
  <sheetData>
    <row r="1" spans="1:4" ht="29" x14ac:dyDescent="0.35">
      <c r="A1" s="62" t="s">
        <v>149</v>
      </c>
      <c r="B1" s="62" t="s">
        <v>141</v>
      </c>
      <c r="C1" s="62" t="s">
        <v>59</v>
      </c>
      <c r="D1" s="87">
        <v>44469</v>
      </c>
    </row>
    <row r="2" spans="1:4" ht="15.5" x14ac:dyDescent="0.35">
      <c r="A2" s="90" t="s">
        <v>2306</v>
      </c>
      <c r="B2" s="90" t="s">
        <v>2307</v>
      </c>
      <c r="C2" s="91">
        <v>6</v>
      </c>
    </row>
    <row r="3" spans="1:4" ht="15.5" x14ac:dyDescent="0.35">
      <c r="A3" s="90" t="s">
        <v>2308</v>
      </c>
      <c r="B3" s="90" t="s">
        <v>2309</v>
      </c>
      <c r="C3" s="91">
        <v>4</v>
      </c>
    </row>
    <row r="4" spans="1:4" ht="15.5" x14ac:dyDescent="0.35">
      <c r="A4" s="90" t="s">
        <v>2310</v>
      </c>
      <c r="B4" s="90" t="s">
        <v>2311</v>
      </c>
      <c r="C4" s="91">
        <v>1</v>
      </c>
    </row>
    <row r="5" spans="1:4" ht="15.5" x14ac:dyDescent="0.35">
      <c r="A5" s="90" t="s">
        <v>2312</v>
      </c>
      <c r="B5" s="90" t="s">
        <v>2313</v>
      </c>
      <c r="C5" s="91">
        <v>2</v>
      </c>
    </row>
    <row r="6" spans="1:4" ht="15.5" x14ac:dyDescent="0.35">
      <c r="A6" s="90" t="s">
        <v>2314</v>
      </c>
      <c r="B6" s="90" t="s">
        <v>2315</v>
      </c>
      <c r="C6" s="91">
        <v>2</v>
      </c>
    </row>
    <row r="7" spans="1:4" ht="15.5" x14ac:dyDescent="0.35">
      <c r="A7" s="90" t="s">
        <v>2316</v>
      </c>
      <c r="B7" s="90" t="s">
        <v>2317</v>
      </c>
      <c r="C7" s="91">
        <v>4</v>
      </c>
    </row>
    <row r="8" spans="1:4" ht="15.5" x14ac:dyDescent="0.35">
      <c r="A8" s="90" t="s">
        <v>2318</v>
      </c>
      <c r="B8" s="90" t="s">
        <v>2319</v>
      </c>
      <c r="C8" s="91">
        <v>2</v>
      </c>
    </row>
    <row r="9" spans="1:4" ht="15.5" x14ac:dyDescent="0.35">
      <c r="A9" s="90" t="s">
        <v>2320</v>
      </c>
      <c r="B9" s="90" t="s">
        <v>2321</v>
      </c>
      <c r="C9" s="91">
        <v>5</v>
      </c>
    </row>
    <row r="10" spans="1:4" ht="15.5" x14ac:dyDescent="0.35">
      <c r="A10" s="90" t="s">
        <v>2322</v>
      </c>
      <c r="B10" s="90" t="s">
        <v>2323</v>
      </c>
      <c r="C10" s="91">
        <v>5</v>
      </c>
    </row>
    <row r="11" spans="1:4" ht="15.5" x14ac:dyDescent="0.35">
      <c r="A11" s="90" t="s">
        <v>2324</v>
      </c>
      <c r="B11" s="90" t="s">
        <v>2325</v>
      </c>
      <c r="C11" s="91">
        <v>5</v>
      </c>
    </row>
    <row r="12" spans="1:4" ht="15.5" x14ac:dyDescent="0.35">
      <c r="A12" s="90" t="s">
        <v>2326</v>
      </c>
      <c r="B12" s="90" t="s">
        <v>2327</v>
      </c>
      <c r="C12" s="91">
        <v>2</v>
      </c>
    </row>
    <row r="13" spans="1:4" ht="15.5" x14ac:dyDescent="0.35">
      <c r="A13" s="90" t="s">
        <v>256</v>
      </c>
      <c r="B13" s="90" t="s">
        <v>257</v>
      </c>
      <c r="C13" s="91">
        <v>5</v>
      </c>
    </row>
    <row r="14" spans="1:4" ht="15.5" x14ac:dyDescent="0.35">
      <c r="A14" s="90" t="s">
        <v>2328</v>
      </c>
      <c r="B14" s="90" t="s">
        <v>2329</v>
      </c>
      <c r="C14" s="91">
        <v>4</v>
      </c>
    </row>
    <row r="15" spans="1:4" ht="15.5" x14ac:dyDescent="0.35">
      <c r="A15" s="90" t="s">
        <v>2330</v>
      </c>
      <c r="B15" s="90" t="s">
        <v>2331</v>
      </c>
      <c r="C15" s="91">
        <v>4</v>
      </c>
    </row>
    <row r="16" spans="1:4" ht="15.5" x14ac:dyDescent="0.35">
      <c r="A16" s="90" t="s">
        <v>2332</v>
      </c>
      <c r="B16" s="90" t="s">
        <v>2333</v>
      </c>
      <c r="C16" s="91">
        <v>1</v>
      </c>
    </row>
    <row r="17" spans="1:3" ht="15.5" x14ac:dyDescent="0.35">
      <c r="A17" s="90" t="s">
        <v>2080</v>
      </c>
      <c r="B17" s="90" t="s">
        <v>2081</v>
      </c>
      <c r="C17" s="91">
        <v>5</v>
      </c>
    </row>
    <row r="18" spans="1:3" ht="15.5" x14ac:dyDescent="0.35">
      <c r="A18" s="90" t="s">
        <v>2334</v>
      </c>
      <c r="B18" s="90" t="s">
        <v>2335</v>
      </c>
      <c r="C18" s="91">
        <v>8</v>
      </c>
    </row>
    <row r="19" spans="1:3" ht="15.5" x14ac:dyDescent="0.35">
      <c r="A19" s="90" t="s">
        <v>2065</v>
      </c>
      <c r="B19" s="90" t="s">
        <v>2066</v>
      </c>
      <c r="C19" s="91">
        <v>1</v>
      </c>
    </row>
    <row r="20" spans="1:3" ht="15.5" x14ac:dyDescent="0.35">
      <c r="A20" s="90" t="s">
        <v>2336</v>
      </c>
      <c r="B20" s="90" t="s">
        <v>2337</v>
      </c>
      <c r="C20" s="91">
        <v>8</v>
      </c>
    </row>
    <row r="21" spans="1:3" ht="15.5" x14ac:dyDescent="0.35">
      <c r="A21" s="90" t="s">
        <v>2338</v>
      </c>
      <c r="B21" s="90" t="s">
        <v>2339</v>
      </c>
      <c r="C21" s="91">
        <v>6</v>
      </c>
    </row>
    <row r="22" spans="1:3" ht="15.5" x14ac:dyDescent="0.35">
      <c r="A22" s="90" t="s">
        <v>2340</v>
      </c>
      <c r="B22" s="90" t="s">
        <v>2341</v>
      </c>
      <c r="C22" s="91">
        <v>7</v>
      </c>
    </row>
    <row r="23" spans="1:3" ht="15.5" x14ac:dyDescent="0.35">
      <c r="A23" s="90" t="s">
        <v>2342</v>
      </c>
      <c r="B23" s="90" t="s">
        <v>2343</v>
      </c>
      <c r="C23" s="91">
        <v>7</v>
      </c>
    </row>
    <row r="24" spans="1:3" ht="15.5" x14ac:dyDescent="0.35">
      <c r="A24" s="90" t="s">
        <v>746</v>
      </c>
      <c r="B24" s="90" t="s">
        <v>2344</v>
      </c>
      <c r="C24" s="91">
        <v>7</v>
      </c>
    </row>
    <row r="25" spans="1:3" ht="15.5" x14ac:dyDescent="0.35">
      <c r="A25" s="90" t="s">
        <v>2345</v>
      </c>
      <c r="B25" s="90" t="s">
        <v>2346</v>
      </c>
      <c r="C25" s="91">
        <v>5</v>
      </c>
    </row>
    <row r="26" spans="1:3" ht="15.5" x14ac:dyDescent="0.35">
      <c r="A26" s="90" t="s">
        <v>2347</v>
      </c>
      <c r="B26" s="90" t="s">
        <v>2348</v>
      </c>
      <c r="C26" s="91">
        <v>5</v>
      </c>
    </row>
    <row r="27" spans="1:3" ht="15.5" x14ac:dyDescent="0.35">
      <c r="A27" s="90" t="s">
        <v>2349</v>
      </c>
      <c r="B27" s="90" t="s">
        <v>2350</v>
      </c>
      <c r="C27" s="91">
        <v>5</v>
      </c>
    </row>
    <row r="28" spans="1:3" ht="15.5" x14ac:dyDescent="0.35">
      <c r="A28" s="90" t="s">
        <v>2351</v>
      </c>
      <c r="B28" s="90" t="s">
        <v>2352</v>
      </c>
      <c r="C28" s="91">
        <v>6</v>
      </c>
    </row>
    <row r="29" spans="1:3" ht="15.5" x14ac:dyDescent="0.35">
      <c r="A29" s="90" t="s">
        <v>269</v>
      </c>
      <c r="B29" s="90" t="s">
        <v>2353</v>
      </c>
      <c r="C29" s="91">
        <v>6</v>
      </c>
    </row>
    <row r="30" spans="1:3" ht="15.5" x14ac:dyDescent="0.35">
      <c r="A30" s="90" t="s">
        <v>2354</v>
      </c>
      <c r="B30" s="90" t="s">
        <v>2355</v>
      </c>
      <c r="C30" s="91">
        <v>4</v>
      </c>
    </row>
    <row r="31" spans="1:3" ht="15.5" x14ac:dyDescent="0.35">
      <c r="A31" s="90" t="s">
        <v>2356</v>
      </c>
      <c r="B31" s="90" t="s">
        <v>2357</v>
      </c>
      <c r="C31" s="91">
        <v>7</v>
      </c>
    </row>
    <row r="32" spans="1:3" ht="15.5" x14ac:dyDescent="0.35">
      <c r="A32" s="90" t="s">
        <v>2358</v>
      </c>
      <c r="B32" s="90" t="s">
        <v>2359</v>
      </c>
      <c r="C32" s="91">
        <v>5</v>
      </c>
    </row>
    <row r="33" spans="1:3" ht="15.5" x14ac:dyDescent="0.35">
      <c r="A33" s="90" t="s">
        <v>2360</v>
      </c>
      <c r="B33" s="90" t="s">
        <v>2361</v>
      </c>
      <c r="C33" s="91">
        <v>5</v>
      </c>
    </row>
    <row r="34" spans="1:3" ht="15.5" x14ac:dyDescent="0.35">
      <c r="A34" s="90" t="s">
        <v>2362</v>
      </c>
      <c r="B34" s="90" t="s">
        <v>2363</v>
      </c>
      <c r="C34" s="91">
        <v>8</v>
      </c>
    </row>
    <row r="35" spans="1:3" ht="15.5" x14ac:dyDescent="0.35">
      <c r="A35" s="90" t="s">
        <v>2364</v>
      </c>
      <c r="B35" s="90" t="s">
        <v>2365</v>
      </c>
      <c r="C35" s="91">
        <v>1</v>
      </c>
    </row>
    <row r="36" spans="1:3" ht="15.5" x14ac:dyDescent="0.35">
      <c r="A36" s="90" t="s">
        <v>2366</v>
      </c>
      <c r="B36" s="90" t="s">
        <v>2367</v>
      </c>
      <c r="C36" s="91">
        <v>5</v>
      </c>
    </row>
    <row r="37" spans="1:3" ht="15.5" x14ac:dyDescent="0.35">
      <c r="A37" s="90" t="s">
        <v>2368</v>
      </c>
      <c r="B37" s="90" t="s">
        <v>2369</v>
      </c>
      <c r="C37" s="91">
        <v>8</v>
      </c>
    </row>
    <row r="38" spans="1:3" ht="15.5" x14ac:dyDescent="0.35">
      <c r="A38" s="90" t="s">
        <v>2370</v>
      </c>
      <c r="B38" s="90" t="s">
        <v>2371</v>
      </c>
      <c r="C38" s="91">
        <v>5</v>
      </c>
    </row>
    <row r="39" spans="1:3" ht="15.5" x14ac:dyDescent="0.35">
      <c r="A39" s="90" t="s">
        <v>2372</v>
      </c>
      <c r="B39" s="90" t="s">
        <v>2373</v>
      </c>
      <c r="C39" s="91">
        <v>5</v>
      </c>
    </row>
    <row r="40" spans="1:3" ht="15.5" x14ac:dyDescent="0.35">
      <c r="A40" s="90" t="s">
        <v>2374</v>
      </c>
      <c r="B40" s="90" t="s">
        <v>2375</v>
      </c>
      <c r="C40" s="91">
        <v>2</v>
      </c>
    </row>
    <row r="41" spans="1:3" ht="15.5" x14ac:dyDescent="0.35">
      <c r="A41" s="90" t="s">
        <v>2376</v>
      </c>
      <c r="B41" s="90" t="s">
        <v>2377</v>
      </c>
      <c r="C41" s="91">
        <v>4</v>
      </c>
    </row>
    <row r="42" spans="1:3" ht="15.5" x14ac:dyDescent="0.35">
      <c r="A42" s="90" t="s">
        <v>2378</v>
      </c>
      <c r="B42" s="90" t="s">
        <v>2379</v>
      </c>
      <c r="C42" s="91">
        <v>5</v>
      </c>
    </row>
    <row r="43" spans="1:3" ht="15.5" x14ac:dyDescent="0.35">
      <c r="A43" s="90" t="s">
        <v>2380</v>
      </c>
      <c r="B43" s="90" t="s">
        <v>2381</v>
      </c>
      <c r="C43" s="91">
        <v>5</v>
      </c>
    </row>
    <row r="44" spans="1:3" ht="15.5" x14ac:dyDescent="0.35">
      <c r="A44" s="90" t="s">
        <v>2382</v>
      </c>
      <c r="B44" s="90" t="s">
        <v>2383</v>
      </c>
      <c r="C44" s="91">
        <v>6</v>
      </c>
    </row>
    <row r="45" spans="1:3" ht="15.5" x14ac:dyDescent="0.35">
      <c r="A45" s="90" t="s">
        <v>2384</v>
      </c>
      <c r="B45" s="90" t="s">
        <v>2385</v>
      </c>
      <c r="C45" s="91">
        <v>5</v>
      </c>
    </row>
    <row r="46" spans="1:3" ht="15.5" x14ac:dyDescent="0.35">
      <c r="A46" s="90" t="s">
        <v>2386</v>
      </c>
      <c r="B46" s="90" t="s">
        <v>2387</v>
      </c>
      <c r="C46" s="91">
        <v>4</v>
      </c>
    </row>
    <row r="47" spans="1:3" ht="15.5" x14ac:dyDescent="0.35">
      <c r="A47" s="90" t="s">
        <v>2388</v>
      </c>
      <c r="B47" s="90" t="s">
        <v>2389</v>
      </c>
      <c r="C47" s="91">
        <v>5</v>
      </c>
    </row>
    <row r="48" spans="1:3" ht="15.5" x14ac:dyDescent="0.35">
      <c r="A48" s="90" t="s">
        <v>2390</v>
      </c>
      <c r="B48" s="90" t="s">
        <v>2391</v>
      </c>
      <c r="C48" s="91">
        <v>6</v>
      </c>
    </row>
    <row r="49" spans="1:3" ht="15.5" x14ac:dyDescent="0.35">
      <c r="A49" s="90" t="s">
        <v>2104</v>
      </c>
      <c r="B49" s="90" t="s">
        <v>2105</v>
      </c>
      <c r="C49" s="91">
        <v>7</v>
      </c>
    </row>
    <row r="50" spans="1:3" ht="15.5" x14ac:dyDescent="0.35">
      <c r="A50" s="90" t="s">
        <v>2392</v>
      </c>
      <c r="B50" s="90" t="s">
        <v>2393</v>
      </c>
      <c r="C50" s="91">
        <v>3</v>
      </c>
    </row>
    <row r="51" spans="1:3" ht="15.5" x14ac:dyDescent="0.35">
      <c r="A51" s="90" t="s">
        <v>2394</v>
      </c>
      <c r="B51" s="90" t="s">
        <v>2395</v>
      </c>
      <c r="C51" s="91">
        <v>6</v>
      </c>
    </row>
    <row r="52" spans="1:3" ht="15.5" x14ac:dyDescent="0.35">
      <c r="A52" s="90" t="s">
        <v>2396</v>
      </c>
      <c r="B52" s="90" t="s">
        <v>2397</v>
      </c>
      <c r="C52" s="91">
        <v>4</v>
      </c>
    </row>
    <row r="53" spans="1:3" ht="15.5" x14ac:dyDescent="0.35">
      <c r="A53" s="90" t="s">
        <v>2398</v>
      </c>
      <c r="B53" s="90" t="s">
        <v>2399</v>
      </c>
      <c r="C53" s="91">
        <v>5</v>
      </c>
    </row>
    <row r="54" spans="1:3" ht="15.5" x14ac:dyDescent="0.35">
      <c r="A54" s="90" t="s">
        <v>2400</v>
      </c>
      <c r="B54" s="90" t="s">
        <v>2401</v>
      </c>
      <c r="C54" s="91">
        <v>2</v>
      </c>
    </row>
    <row r="55" spans="1:3" ht="15.5" x14ac:dyDescent="0.35">
      <c r="A55" s="90" t="s">
        <v>2402</v>
      </c>
      <c r="B55" s="90" t="s">
        <v>2403</v>
      </c>
      <c r="C55" s="91">
        <v>2</v>
      </c>
    </row>
    <row r="56" spans="1:3" ht="15.5" x14ac:dyDescent="0.35">
      <c r="A56" s="90" t="s">
        <v>2404</v>
      </c>
      <c r="B56" s="90" t="s">
        <v>2405</v>
      </c>
      <c r="C56" s="91">
        <v>5</v>
      </c>
    </row>
    <row r="57" spans="1:3" ht="15.5" x14ac:dyDescent="0.35">
      <c r="A57" s="90" t="s">
        <v>2406</v>
      </c>
      <c r="B57" s="90" t="s">
        <v>2407</v>
      </c>
      <c r="C57" s="91">
        <v>5</v>
      </c>
    </row>
    <row r="58" spans="1:3" ht="31" x14ac:dyDescent="0.35">
      <c r="A58" s="90" t="s">
        <v>2408</v>
      </c>
      <c r="B58" s="90" t="s">
        <v>2409</v>
      </c>
      <c r="C58" s="91">
        <v>5</v>
      </c>
    </row>
    <row r="59" spans="1:3" ht="15.5" x14ac:dyDescent="0.35">
      <c r="A59" s="90" t="s">
        <v>2410</v>
      </c>
      <c r="B59" s="90" t="s">
        <v>2411</v>
      </c>
      <c r="C59" s="91">
        <v>5</v>
      </c>
    </row>
    <row r="60" spans="1:3" ht="15.5" x14ac:dyDescent="0.35">
      <c r="A60" s="90" t="s">
        <v>2412</v>
      </c>
      <c r="B60" s="90" t="s">
        <v>2413</v>
      </c>
      <c r="C60" s="91">
        <v>3</v>
      </c>
    </row>
    <row r="61" spans="1:3" ht="15.5" x14ac:dyDescent="0.35">
      <c r="A61" s="90" t="s">
        <v>241</v>
      </c>
      <c r="B61" s="90" t="s">
        <v>242</v>
      </c>
      <c r="C61" s="91">
        <v>6</v>
      </c>
    </row>
    <row r="62" spans="1:3" ht="15.5" x14ac:dyDescent="0.35">
      <c r="A62" s="90" t="s">
        <v>2414</v>
      </c>
      <c r="B62" s="90" t="s">
        <v>2415</v>
      </c>
      <c r="C62" s="91">
        <v>3</v>
      </c>
    </row>
    <row r="63" spans="1:3" ht="15.5" x14ac:dyDescent="0.35">
      <c r="A63" s="90" t="s">
        <v>376</v>
      </c>
      <c r="B63" s="90" t="s">
        <v>377</v>
      </c>
      <c r="C63" s="91">
        <v>4</v>
      </c>
    </row>
    <row r="64" spans="1:3" ht="31" x14ac:dyDescent="0.35">
      <c r="A64" s="90" t="s">
        <v>1847</v>
      </c>
      <c r="B64" s="90" t="s">
        <v>1848</v>
      </c>
      <c r="C64" s="91">
        <v>3</v>
      </c>
    </row>
    <row r="65" spans="1:3" ht="15.5" x14ac:dyDescent="0.35">
      <c r="A65" s="90" t="s">
        <v>2416</v>
      </c>
      <c r="B65" s="90" t="s">
        <v>2417</v>
      </c>
      <c r="C65" s="91">
        <v>3</v>
      </c>
    </row>
    <row r="66" spans="1:3" ht="31" x14ac:dyDescent="0.35">
      <c r="A66" s="90" t="s">
        <v>2418</v>
      </c>
      <c r="B66" s="90" t="s">
        <v>2419</v>
      </c>
      <c r="C66" s="91">
        <v>6</v>
      </c>
    </row>
    <row r="67" spans="1:3" ht="15.5" x14ac:dyDescent="0.35">
      <c r="A67" s="90" t="s">
        <v>2420</v>
      </c>
      <c r="B67" s="90" t="s">
        <v>2421</v>
      </c>
      <c r="C67" s="91">
        <v>6</v>
      </c>
    </row>
    <row r="68" spans="1:3" ht="31" x14ac:dyDescent="0.35">
      <c r="A68" s="90" t="s">
        <v>2422</v>
      </c>
      <c r="B68" s="90" t="s">
        <v>2423</v>
      </c>
      <c r="C68" s="91">
        <v>5</v>
      </c>
    </row>
    <row r="69" spans="1:3" ht="15.5" x14ac:dyDescent="0.35">
      <c r="A69" s="90" t="s">
        <v>2424</v>
      </c>
      <c r="B69" s="90" t="s">
        <v>2425</v>
      </c>
      <c r="C69" s="91">
        <v>3</v>
      </c>
    </row>
    <row r="70" spans="1:3" ht="15.5" x14ac:dyDescent="0.35">
      <c r="A70" s="90" t="s">
        <v>2426</v>
      </c>
      <c r="B70" s="90" t="s">
        <v>2327</v>
      </c>
      <c r="C70" s="91">
        <v>2</v>
      </c>
    </row>
    <row r="71" spans="1:3" ht="15.5" x14ac:dyDescent="0.35">
      <c r="A71" s="90" t="s">
        <v>2427</v>
      </c>
      <c r="B71" s="90" t="s">
        <v>2428</v>
      </c>
      <c r="C71" s="91">
        <v>3</v>
      </c>
    </row>
    <row r="72" spans="1:3" ht="15.5" x14ac:dyDescent="0.35">
      <c r="A72" s="90" t="s">
        <v>2429</v>
      </c>
      <c r="B72" s="90" t="s">
        <v>2430</v>
      </c>
      <c r="C72" s="91">
        <v>3</v>
      </c>
    </row>
    <row r="73" spans="1:3" ht="15.5" x14ac:dyDescent="0.35">
      <c r="A73" s="90" t="s">
        <v>2431</v>
      </c>
      <c r="B73" s="90" t="s">
        <v>2432</v>
      </c>
      <c r="C73" s="91">
        <v>3</v>
      </c>
    </row>
    <row r="74" spans="1:3" ht="15.5" x14ac:dyDescent="0.35">
      <c r="A74" s="90" t="s">
        <v>2433</v>
      </c>
      <c r="B74" s="90" t="s">
        <v>2434</v>
      </c>
      <c r="C74" s="91">
        <v>5</v>
      </c>
    </row>
    <row r="75" spans="1:3" ht="15.5" x14ac:dyDescent="0.35">
      <c r="A75" s="90" t="s">
        <v>2435</v>
      </c>
      <c r="B75" s="90" t="s">
        <v>2436</v>
      </c>
      <c r="C75" s="91">
        <v>3</v>
      </c>
    </row>
    <row r="76" spans="1:3" ht="15.5" x14ac:dyDescent="0.35">
      <c r="A76" s="90" t="s">
        <v>2437</v>
      </c>
      <c r="B76" s="90" t="s">
        <v>2438</v>
      </c>
      <c r="C76" s="91">
        <v>6</v>
      </c>
    </row>
    <row r="77" spans="1:3" ht="15.5" x14ac:dyDescent="0.35">
      <c r="A77" s="90" t="s">
        <v>2439</v>
      </c>
      <c r="B77" s="90" t="s">
        <v>2440</v>
      </c>
      <c r="C77" s="91">
        <v>5</v>
      </c>
    </row>
    <row r="78" spans="1:3" ht="15.5" x14ac:dyDescent="0.35">
      <c r="A78" s="90" t="s">
        <v>224</v>
      </c>
      <c r="B78" s="90" t="s">
        <v>225</v>
      </c>
      <c r="C78" s="91">
        <v>4</v>
      </c>
    </row>
    <row r="79" spans="1:3" ht="15.5" x14ac:dyDescent="0.35">
      <c r="A79" s="90" t="s">
        <v>2441</v>
      </c>
      <c r="B79" s="90" t="s">
        <v>2442</v>
      </c>
      <c r="C79" s="91">
        <v>4</v>
      </c>
    </row>
    <row r="80" spans="1:3" ht="15.5" x14ac:dyDescent="0.35">
      <c r="A80" s="90" t="s">
        <v>2443</v>
      </c>
      <c r="B80" s="90" t="s">
        <v>2444</v>
      </c>
      <c r="C80" s="91">
        <v>4</v>
      </c>
    </row>
    <row r="81" spans="1:3" ht="15.5" x14ac:dyDescent="0.35">
      <c r="A81" s="90" t="s">
        <v>2445</v>
      </c>
      <c r="B81" s="90" t="s">
        <v>2446</v>
      </c>
      <c r="C81" s="91">
        <v>7</v>
      </c>
    </row>
    <row r="82" spans="1:3" ht="15.5" x14ac:dyDescent="0.35">
      <c r="A82" s="90" t="s">
        <v>2447</v>
      </c>
      <c r="B82" s="90" t="s">
        <v>2448</v>
      </c>
      <c r="C82" s="91">
        <v>6</v>
      </c>
    </row>
    <row r="83" spans="1:3" ht="15.5" x14ac:dyDescent="0.35">
      <c r="A83" s="90" t="s">
        <v>2449</v>
      </c>
      <c r="B83" s="90" t="s">
        <v>2450</v>
      </c>
      <c r="C83" s="91">
        <v>5</v>
      </c>
    </row>
    <row r="84" spans="1:3" ht="15.5" x14ac:dyDescent="0.35">
      <c r="A84" s="90" t="s">
        <v>2451</v>
      </c>
      <c r="B84" s="90" t="s">
        <v>2452</v>
      </c>
      <c r="C84" s="91">
        <v>3</v>
      </c>
    </row>
    <row r="85" spans="1:3" ht="15.5" x14ac:dyDescent="0.35">
      <c r="A85" s="90" t="s">
        <v>2453</v>
      </c>
      <c r="B85" s="90" t="s">
        <v>2454</v>
      </c>
      <c r="C85" s="91">
        <v>5</v>
      </c>
    </row>
    <row r="86" spans="1:3" ht="15.5" x14ac:dyDescent="0.35">
      <c r="A86" s="90" t="s">
        <v>1559</v>
      </c>
      <c r="B86" s="90" t="s">
        <v>1560</v>
      </c>
      <c r="C86" s="91">
        <v>4</v>
      </c>
    </row>
    <row r="87" spans="1:3" ht="15.5" x14ac:dyDescent="0.35">
      <c r="A87" s="90" t="s">
        <v>2455</v>
      </c>
      <c r="B87" s="90" t="s">
        <v>2456</v>
      </c>
      <c r="C87" s="91">
        <v>2</v>
      </c>
    </row>
    <row r="88" spans="1:3" ht="15.5" x14ac:dyDescent="0.35">
      <c r="A88" s="90" t="s">
        <v>2457</v>
      </c>
      <c r="B88" s="90" t="s">
        <v>2458</v>
      </c>
      <c r="C88" s="91">
        <v>4</v>
      </c>
    </row>
    <row r="89" spans="1:3" ht="15.5" x14ac:dyDescent="0.35">
      <c r="A89" s="90" t="s">
        <v>2459</v>
      </c>
      <c r="B89" s="90" t="s">
        <v>2460</v>
      </c>
      <c r="C89" s="91">
        <v>4</v>
      </c>
    </row>
    <row r="90" spans="1:3" ht="15.5" x14ac:dyDescent="0.35">
      <c r="A90" s="90" t="s">
        <v>404</v>
      </c>
      <c r="B90" s="90" t="s">
        <v>405</v>
      </c>
      <c r="C90" s="91">
        <v>4</v>
      </c>
    </row>
    <row r="91" spans="1:3" ht="15.5" x14ac:dyDescent="0.35">
      <c r="A91" s="90" t="s">
        <v>2461</v>
      </c>
      <c r="B91" s="90" t="s">
        <v>2327</v>
      </c>
      <c r="C91" s="91">
        <v>2</v>
      </c>
    </row>
    <row r="92" spans="1:3" ht="15.5" x14ac:dyDescent="0.35">
      <c r="A92" s="90" t="s">
        <v>2462</v>
      </c>
      <c r="B92" s="90" t="s">
        <v>2463</v>
      </c>
      <c r="C92" s="91">
        <v>3</v>
      </c>
    </row>
    <row r="93" spans="1:3" ht="15.5" x14ac:dyDescent="0.35">
      <c r="A93" s="90" t="s">
        <v>2464</v>
      </c>
      <c r="B93" s="90" t="s">
        <v>2465</v>
      </c>
      <c r="C93" s="91">
        <v>6</v>
      </c>
    </row>
    <row r="94" spans="1:3" ht="15.5" x14ac:dyDescent="0.35">
      <c r="A94" s="90" t="s">
        <v>2466</v>
      </c>
      <c r="B94" s="90" t="s">
        <v>2467</v>
      </c>
      <c r="C94" s="91">
        <v>3</v>
      </c>
    </row>
    <row r="95" spans="1:3" ht="15.5" x14ac:dyDescent="0.35">
      <c r="A95" s="90" t="s">
        <v>2468</v>
      </c>
      <c r="B95" s="90" t="s">
        <v>2469</v>
      </c>
      <c r="C95" s="91">
        <v>6</v>
      </c>
    </row>
    <row r="96" spans="1:3" ht="15.5" x14ac:dyDescent="0.35">
      <c r="A96" s="90" t="s">
        <v>2470</v>
      </c>
      <c r="B96" s="90" t="s">
        <v>2471</v>
      </c>
      <c r="C96" s="91">
        <v>5</v>
      </c>
    </row>
    <row r="97" spans="1:3" ht="15.5" x14ac:dyDescent="0.35">
      <c r="A97" s="90" t="s">
        <v>2472</v>
      </c>
      <c r="B97" s="90" t="s">
        <v>2473</v>
      </c>
      <c r="C97" s="91">
        <v>5</v>
      </c>
    </row>
    <row r="98" spans="1:3" ht="15.5" x14ac:dyDescent="0.35">
      <c r="A98" s="90" t="s">
        <v>459</v>
      </c>
      <c r="B98" s="90" t="s">
        <v>460</v>
      </c>
      <c r="C98" s="91">
        <v>5</v>
      </c>
    </row>
    <row r="99" spans="1:3" ht="15.5" x14ac:dyDescent="0.35">
      <c r="A99" s="90" t="s">
        <v>2474</v>
      </c>
      <c r="B99" s="90" t="s">
        <v>2475</v>
      </c>
      <c r="C99" s="91">
        <v>3</v>
      </c>
    </row>
    <row r="100" spans="1:3" ht="15.5" x14ac:dyDescent="0.35">
      <c r="A100" s="90" t="s">
        <v>2476</v>
      </c>
      <c r="B100" s="90" t="s">
        <v>2477</v>
      </c>
      <c r="C100" s="91">
        <v>5</v>
      </c>
    </row>
    <row r="101" spans="1:3" ht="15.5" x14ac:dyDescent="0.35">
      <c r="A101" s="90" t="s">
        <v>2478</v>
      </c>
      <c r="B101" s="90" t="s">
        <v>2479</v>
      </c>
      <c r="C101" s="91">
        <v>2</v>
      </c>
    </row>
    <row r="102" spans="1:3" ht="15.5" x14ac:dyDescent="0.35">
      <c r="A102" s="90" t="s">
        <v>1411</v>
      </c>
      <c r="B102" s="90" t="s">
        <v>1412</v>
      </c>
      <c r="C102" s="91">
        <v>5</v>
      </c>
    </row>
    <row r="103" spans="1:3" ht="15.5" x14ac:dyDescent="0.35">
      <c r="A103" s="90" t="s">
        <v>2480</v>
      </c>
      <c r="B103" s="90" t="s">
        <v>2481</v>
      </c>
      <c r="C103" s="91">
        <v>4</v>
      </c>
    </row>
    <row r="104" spans="1:3" ht="15.5" x14ac:dyDescent="0.35">
      <c r="A104" s="90" t="s">
        <v>1007</v>
      </c>
      <c r="B104" s="90" t="s">
        <v>2184</v>
      </c>
      <c r="C104" s="91">
        <v>2</v>
      </c>
    </row>
    <row r="105" spans="1:3" ht="15.5" x14ac:dyDescent="0.35">
      <c r="A105" s="90" t="s">
        <v>2482</v>
      </c>
      <c r="B105" s="90" t="s">
        <v>2483</v>
      </c>
      <c r="C105" s="91">
        <v>2</v>
      </c>
    </row>
    <row r="106" spans="1:3" ht="15.5" x14ac:dyDescent="0.35">
      <c r="A106" s="90" t="s">
        <v>855</v>
      </c>
      <c r="B106" s="90" t="s">
        <v>2484</v>
      </c>
      <c r="C106" s="91">
        <v>4</v>
      </c>
    </row>
    <row r="107" spans="1:3" ht="31" x14ac:dyDescent="0.35">
      <c r="A107" s="90" t="s">
        <v>2485</v>
      </c>
      <c r="B107" s="90" t="s">
        <v>2486</v>
      </c>
      <c r="C107" s="91">
        <v>5</v>
      </c>
    </row>
    <row r="108" spans="1:3" ht="15.5" x14ac:dyDescent="0.35">
      <c r="A108" s="90" t="s">
        <v>2487</v>
      </c>
      <c r="B108" s="90" t="s">
        <v>2488</v>
      </c>
      <c r="C108" s="91">
        <v>4</v>
      </c>
    </row>
    <row r="109" spans="1:3" ht="15.5" x14ac:dyDescent="0.35">
      <c r="A109" s="90" t="s">
        <v>2489</v>
      </c>
      <c r="B109" s="90" t="s">
        <v>2490</v>
      </c>
      <c r="C109" s="91">
        <v>4</v>
      </c>
    </row>
    <row r="110" spans="1:3" ht="15.5" x14ac:dyDescent="0.35">
      <c r="A110" s="90" t="s">
        <v>2491</v>
      </c>
      <c r="B110" s="90" t="s">
        <v>2327</v>
      </c>
      <c r="C110" s="91">
        <v>2</v>
      </c>
    </row>
    <row r="111" spans="1:3" ht="15.5" x14ac:dyDescent="0.35">
      <c r="A111" s="90" t="s">
        <v>2492</v>
      </c>
      <c r="B111" s="90" t="s">
        <v>2493</v>
      </c>
      <c r="C111" s="91">
        <v>4</v>
      </c>
    </row>
    <row r="112" spans="1:3" ht="15.5" x14ac:dyDescent="0.35">
      <c r="A112" s="90" t="s">
        <v>2494</v>
      </c>
      <c r="B112" s="90" t="s">
        <v>2495</v>
      </c>
      <c r="C112" s="91">
        <v>5</v>
      </c>
    </row>
    <row r="113" spans="1:3" ht="15.5" x14ac:dyDescent="0.35">
      <c r="A113" s="90" t="s">
        <v>2496</v>
      </c>
      <c r="B113" s="90" t="s">
        <v>2497</v>
      </c>
      <c r="C113" s="91">
        <v>2</v>
      </c>
    </row>
    <row r="114" spans="1:3" ht="15.5" x14ac:dyDescent="0.35">
      <c r="A114" s="90" t="s">
        <v>2498</v>
      </c>
      <c r="B114" s="90" t="s">
        <v>2499</v>
      </c>
      <c r="C114" s="91">
        <v>5</v>
      </c>
    </row>
    <row r="115" spans="1:3" ht="15.5" x14ac:dyDescent="0.35">
      <c r="A115" s="90" t="s">
        <v>2500</v>
      </c>
      <c r="B115" s="90" t="s">
        <v>2501</v>
      </c>
      <c r="C115" s="91">
        <v>6</v>
      </c>
    </row>
    <row r="116" spans="1:3" ht="15.5" x14ac:dyDescent="0.35">
      <c r="A116" s="90" t="s">
        <v>2502</v>
      </c>
      <c r="B116" s="90" t="s">
        <v>2503</v>
      </c>
      <c r="C116" s="91">
        <v>4</v>
      </c>
    </row>
    <row r="117" spans="1:3" ht="15.5" x14ac:dyDescent="0.35">
      <c r="A117" s="90" t="s">
        <v>2504</v>
      </c>
      <c r="B117" s="90" t="s">
        <v>2505</v>
      </c>
      <c r="C117" s="91">
        <v>5</v>
      </c>
    </row>
    <row r="118" spans="1:3" ht="15.5" x14ac:dyDescent="0.35">
      <c r="A118" s="90" t="s">
        <v>2506</v>
      </c>
      <c r="B118" s="90" t="s">
        <v>2507</v>
      </c>
      <c r="C118" s="91">
        <v>4</v>
      </c>
    </row>
    <row r="119" spans="1:3" ht="15.5" x14ac:dyDescent="0.35">
      <c r="A119" s="90" t="s">
        <v>2508</v>
      </c>
      <c r="B119" s="90" t="s">
        <v>2509</v>
      </c>
      <c r="C119" s="91">
        <v>2</v>
      </c>
    </row>
    <row r="120" spans="1:3" ht="15.5" x14ac:dyDescent="0.35">
      <c r="A120" s="90" t="s">
        <v>2510</v>
      </c>
      <c r="B120" s="90" t="s">
        <v>2511</v>
      </c>
      <c r="C120" s="91">
        <v>2</v>
      </c>
    </row>
    <row r="121" spans="1:3" ht="15.5" x14ac:dyDescent="0.35">
      <c r="A121" s="90" t="s">
        <v>2512</v>
      </c>
      <c r="B121" s="90" t="s">
        <v>2513</v>
      </c>
      <c r="C121" s="91">
        <v>3</v>
      </c>
    </row>
    <row r="122" spans="1:3" ht="15.5" x14ac:dyDescent="0.35">
      <c r="A122" s="90" t="s">
        <v>2514</v>
      </c>
      <c r="B122" s="90" t="s">
        <v>2515</v>
      </c>
      <c r="C122" s="91">
        <v>3</v>
      </c>
    </row>
    <row r="123" spans="1:3" ht="15.5" x14ac:dyDescent="0.35">
      <c r="A123" s="90" t="s">
        <v>2516</v>
      </c>
      <c r="B123" s="90" t="s">
        <v>2517</v>
      </c>
      <c r="C123" s="91">
        <v>5</v>
      </c>
    </row>
    <row r="124" spans="1:3" ht="15.5" x14ac:dyDescent="0.35">
      <c r="A124" s="90" t="s">
        <v>2518</v>
      </c>
      <c r="B124" s="90" t="s">
        <v>2519</v>
      </c>
      <c r="C124" s="91">
        <v>4</v>
      </c>
    </row>
    <row r="125" spans="1:3" ht="15.5" x14ac:dyDescent="0.35">
      <c r="A125" s="90" t="s">
        <v>2520</v>
      </c>
      <c r="B125" s="90" t="s">
        <v>2521</v>
      </c>
      <c r="C125" s="91">
        <v>6</v>
      </c>
    </row>
    <row r="126" spans="1:3" ht="15.5" x14ac:dyDescent="0.35">
      <c r="A126" s="90" t="s">
        <v>2522</v>
      </c>
      <c r="B126" s="90" t="s">
        <v>2523</v>
      </c>
      <c r="C126" s="91">
        <v>6</v>
      </c>
    </row>
    <row r="127" spans="1:3" ht="15.5" x14ac:dyDescent="0.35">
      <c r="A127" s="90" t="s">
        <v>2524</v>
      </c>
      <c r="B127" s="90" t="s">
        <v>2525</v>
      </c>
      <c r="C127" s="91">
        <v>6</v>
      </c>
    </row>
    <row r="128" spans="1:3" ht="31" x14ac:dyDescent="0.35">
      <c r="A128" s="90" t="s">
        <v>2526</v>
      </c>
      <c r="B128" s="90" t="s">
        <v>2527</v>
      </c>
      <c r="C128" s="91">
        <v>5</v>
      </c>
    </row>
    <row r="129" spans="1:3" ht="15.5" x14ac:dyDescent="0.35">
      <c r="A129" s="90" t="s">
        <v>2528</v>
      </c>
      <c r="B129" s="90" t="s">
        <v>2529</v>
      </c>
      <c r="C129" s="91">
        <v>5</v>
      </c>
    </row>
    <row r="130" spans="1:3" ht="15.5" x14ac:dyDescent="0.35">
      <c r="A130" s="90" t="s">
        <v>2530</v>
      </c>
      <c r="B130" s="90" t="s">
        <v>2531</v>
      </c>
      <c r="C130" s="91">
        <v>3</v>
      </c>
    </row>
    <row r="131" spans="1:3" ht="15.5" x14ac:dyDescent="0.35">
      <c r="A131" s="90" t="s">
        <v>1023</v>
      </c>
      <c r="B131" s="90" t="s">
        <v>1024</v>
      </c>
      <c r="C131" s="91">
        <v>5</v>
      </c>
    </row>
    <row r="132" spans="1:3" ht="15.5" x14ac:dyDescent="0.35">
      <c r="A132" s="90" t="s">
        <v>2532</v>
      </c>
      <c r="B132" s="90" t="s">
        <v>2327</v>
      </c>
      <c r="C132" s="91">
        <v>2</v>
      </c>
    </row>
    <row r="133" spans="1:3" ht="15.5" x14ac:dyDescent="0.35">
      <c r="A133" s="90" t="s">
        <v>2533</v>
      </c>
      <c r="B133" s="90" t="s">
        <v>2534</v>
      </c>
      <c r="C133" s="91">
        <v>4</v>
      </c>
    </row>
    <row r="134" spans="1:3" ht="15.5" x14ac:dyDescent="0.35">
      <c r="A134" s="90" t="s">
        <v>2535</v>
      </c>
      <c r="B134" s="90" t="s">
        <v>2536</v>
      </c>
      <c r="C134" s="91">
        <v>1</v>
      </c>
    </row>
    <row r="135" spans="1:3" ht="15.5" x14ac:dyDescent="0.35">
      <c r="A135" s="90" t="s">
        <v>2537</v>
      </c>
      <c r="B135" s="90" t="s">
        <v>2538</v>
      </c>
      <c r="C135" s="91">
        <v>6</v>
      </c>
    </row>
    <row r="136" spans="1:3" ht="15.5" x14ac:dyDescent="0.35">
      <c r="A136" s="90" t="s">
        <v>2539</v>
      </c>
      <c r="B136" s="90" t="s">
        <v>2540</v>
      </c>
      <c r="C136" s="91">
        <v>5</v>
      </c>
    </row>
    <row r="137" spans="1:3" ht="15.5" x14ac:dyDescent="0.35">
      <c r="A137" s="90" t="s">
        <v>2541</v>
      </c>
      <c r="B137" s="90" t="s">
        <v>2542</v>
      </c>
      <c r="C137" s="91">
        <v>3</v>
      </c>
    </row>
    <row r="138" spans="1:3" ht="15.5" x14ac:dyDescent="0.35">
      <c r="A138" s="90" t="s">
        <v>2543</v>
      </c>
      <c r="B138" s="90" t="s">
        <v>2544</v>
      </c>
      <c r="C138" s="91">
        <v>3</v>
      </c>
    </row>
    <row r="139" spans="1:3" ht="15.5" x14ac:dyDescent="0.35">
      <c r="A139" s="90" t="s">
        <v>2545</v>
      </c>
      <c r="B139" s="90" t="s">
        <v>2546</v>
      </c>
      <c r="C139" s="91">
        <v>4</v>
      </c>
    </row>
    <row r="140" spans="1:3" ht="15.5" x14ac:dyDescent="0.35">
      <c r="A140" s="90" t="s">
        <v>2547</v>
      </c>
      <c r="B140" s="90" t="s">
        <v>2548</v>
      </c>
      <c r="C140" s="91">
        <v>4</v>
      </c>
    </row>
    <row r="141" spans="1:3" ht="15.5" x14ac:dyDescent="0.35">
      <c r="A141" s="90" t="s">
        <v>2549</v>
      </c>
      <c r="B141" s="90" t="s">
        <v>2550</v>
      </c>
      <c r="C141" s="91">
        <v>6</v>
      </c>
    </row>
    <row r="142" spans="1:3" ht="15.5" x14ac:dyDescent="0.35">
      <c r="A142" s="90" t="s">
        <v>2551</v>
      </c>
      <c r="B142" s="90" t="s">
        <v>2552</v>
      </c>
      <c r="C142" s="91">
        <v>3</v>
      </c>
    </row>
    <row r="143" spans="1:3" ht="15.5" x14ac:dyDescent="0.35">
      <c r="A143" s="90" t="s">
        <v>2553</v>
      </c>
      <c r="B143" s="90" t="s">
        <v>2554</v>
      </c>
      <c r="C143" s="91">
        <v>5</v>
      </c>
    </row>
    <row r="144" spans="1:3" ht="15.5" x14ac:dyDescent="0.35">
      <c r="A144" s="90" t="s">
        <v>2555</v>
      </c>
      <c r="B144" s="90" t="s">
        <v>2556</v>
      </c>
      <c r="C144" s="91">
        <v>6</v>
      </c>
    </row>
    <row r="145" spans="1:3" ht="15.5" x14ac:dyDescent="0.35">
      <c r="A145" s="90" t="s">
        <v>2557</v>
      </c>
      <c r="B145" s="90" t="s">
        <v>2558</v>
      </c>
      <c r="C145" s="91">
        <v>4</v>
      </c>
    </row>
    <row r="146" spans="1:3" ht="15.5" x14ac:dyDescent="0.35">
      <c r="A146" s="90" t="s">
        <v>2559</v>
      </c>
      <c r="B146" s="90" t="s">
        <v>2560</v>
      </c>
      <c r="C146" s="91">
        <v>5</v>
      </c>
    </row>
    <row r="147" spans="1:3" ht="15.5" x14ac:dyDescent="0.35">
      <c r="A147" s="90" t="s">
        <v>2561</v>
      </c>
      <c r="B147" s="90" t="s">
        <v>2562</v>
      </c>
      <c r="C147" s="91">
        <v>4</v>
      </c>
    </row>
    <row r="148" spans="1:3" ht="15.5" x14ac:dyDescent="0.35">
      <c r="A148" s="90" t="s">
        <v>2563</v>
      </c>
      <c r="B148" s="90" t="s">
        <v>2564</v>
      </c>
      <c r="C148" s="91">
        <v>4</v>
      </c>
    </row>
    <row r="149" spans="1:3" ht="15.5" x14ac:dyDescent="0.35">
      <c r="A149" s="90" t="s">
        <v>2565</v>
      </c>
      <c r="B149" s="90" t="s">
        <v>2566</v>
      </c>
      <c r="C149" s="91">
        <v>4</v>
      </c>
    </row>
    <row r="150" spans="1:3" ht="15.5" x14ac:dyDescent="0.35">
      <c r="A150" s="90" t="s">
        <v>2567</v>
      </c>
      <c r="B150" s="90" t="s">
        <v>2568</v>
      </c>
      <c r="C150" s="91">
        <v>5</v>
      </c>
    </row>
    <row r="151" spans="1:3" ht="15.5" x14ac:dyDescent="0.35">
      <c r="A151" s="90" t="s">
        <v>2569</v>
      </c>
      <c r="B151" s="90" t="s">
        <v>2570</v>
      </c>
      <c r="C151" s="91">
        <v>6</v>
      </c>
    </row>
    <row r="152" spans="1:3" ht="31" x14ac:dyDescent="0.35">
      <c r="A152" s="90" t="s">
        <v>2571</v>
      </c>
      <c r="B152" s="90" t="s">
        <v>2572</v>
      </c>
      <c r="C152" s="91">
        <v>5</v>
      </c>
    </row>
    <row r="153" spans="1:3" ht="15.5" x14ac:dyDescent="0.35">
      <c r="A153" s="90" t="s">
        <v>2573</v>
      </c>
      <c r="B153" s="90" t="s">
        <v>2574</v>
      </c>
      <c r="C153" s="91">
        <v>7</v>
      </c>
    </row>
    <row r="154" spans="1:3" ht="15.5" x14ac:dyDescent="0.35">
      <c r="A154" s="90" t="s">
        <v>2575</v>
      </c>
      <c r="B154" s="90" t="s">
        <v>2576</v>
      </c>
      <c r="C154" s="91">
        <v>6</v>
      </c>
    </row>
    <row r="155" spans="1:3" ht="15.5" x14ac:dyDescent="0.35">
      <c r="A155" s="90" t="s">
        <v>2577</v>
      </c>
      <c r="B155" s="90" t="s">
        <v>2578</v>
      </c>
      <c r="C155" s="91">
        <v>1</v>
      </c>
    </row>
    <row r="156" spans="1:3" ht="15.5" x14ac:dyDescent="0.35">
      <c r="A156" s="90" t="s">
        <v>2579</v>
      </c>
      <c r="B156" s="90" t="s">
        <v>2580</v>
      </c>
      <c r="C156" s="91">
        <v>6</v>
      </c>
    </row>
    <row r="157" spans="1:3" ht="31" x14ac:dyDescent="0.35">
      <c r="A157" s="90" t="s">
        <v>2581</v>
      </c>
      <c r="B157" s="90" t="s">
        <v>2582</v>
      </c>
      <c r="C157" s="91">
        <v>6</v>
      </c>
    </row>
    <row r="158" spans="1:3" ht="31" x14ac:dyDescent="0.35">
      <c r="A158" s="90" t="s">
        <v>2583</v>
      </c>
      <c r="B158" s="90" t="s">
        <v>2584</v>
      </c>
      <c r="C158" s="91">
        <v>6</v>
      </c>
    </row>
    <row r="159" spans="1:3" ht="15.5" x14ac:dyDescent="0.35">
      <c r="A159" s="90" t="s">
        <v>2585</v>
      </c>
      <c r="B159" s="90" t="s">
        <v>2586</v>
      </c>
      <c r="C159" s="91">
        <v>4</v>
      </c>
    </row>
    <row r="160" spans="1:3" ht="15.5" x14ac:dyDescent="0.35">
      <c r="A160" s="90" t="s">
        <v>2587</v>
      </c>
      <c r="B160" s="90" t="s">
        <v>2588</v>
      </c>
      <c r="C160" s="91">
        <v>6</v>
      </c>
    </row>
    <row r="161" spans="1:3" ht="15.5" x14ac:dyDescent="0.35">
      <c r="A161" s="90" t="s">
        <v>2589</v>
      </c>
      <c r="B161" s="90" t="s">
        <v>2590</v>
      </c>
      <c r="C161" s="91">
        <v>3</v>
      </c>
    </row>
    <row r="162" spans="1:3" ht="15.5" x14ac:dyDescent="0.35">
      <c r="A162" s="90" t="s">
        <v>2591</v>
      </c>
      <c r="B162" s="90" t="s">
        <v>2592</v>
      </c>
      <c r="C162" s="91">
        <v>4</v>
      </c>
    </row>
    <row r="163" spans="1:3" ht="15.5" x14ac:dyDescent="0.35">
      <c r="A163" s="90" t="s">
        <v>2593</v>
      </c>
      <c r="B163" s="90" t="s">
        <v>2594</v>
      </c>
      <c r="C163" s="91">
        <v>5</v>
      </c>
    </row>
    <row r="164" spans="1:3" ht="31" x14ac:dyDescent="0.35">
      <c r="A164" s="90" t="s">
        <v>2595</v>
      </c>
      <c r="B164" s="90" t="s">
        <v>2596</v>
      </c>
      <c r="C164" s="91">
        <v>3</v>
      </c>
    </row>
    <row r="165" spans="1:3" ht="15.5" x14ac:dyDescent="0.35">
      <c r="A165" s="90" t="s">
        <v>2597</v>
      </c>
      <c r="B165" s="90" t="s">
        <v>2598</v>
      </c>
      <c r="C165" s="91">
        <v>5</v>
      </c>
    </row>
    <row r="166" spans="1:3" ht="15.5" x14ac:dyDescent="0.35">
      <c r="A166" s="90" t="s">
        <v>2599</v>
      </c>
      <c r="B166" s="90" t="s">
        <v>2600</v>
      </c>
      <c r="C166" s="91">
        <v>5</v>
      </c>
    </row>
    <row r="167" spans="1:3" ht="15.5" x14ac:dyDescent="0.35">
      <c r="A167" s="90" t="s">
        <v>2601</v>
      </c>
      <c r="B167" s="90" t="s">
        <v>2602</v>
      </c>
      <c r="C167" s="91">
        <v>5</v>
      </c>
    </row>
    <row r="168" spans="1:3" ht="15.5" x14ac:dyDescent="0.35">
      <c r="A168" s="90" t="s">
        <v>2603</v>
      </c>
      <c r="B168" s="90" t="s">
        <v>2604</v>
      </c>
      <c r="C168" s="91">
        <v>5</v>
      </c>
    </row>
    <row r="169" spans="1:3" ht="15.5" x14ac:dyDescent="0.35">
      <c r="A169" s="90" t="s">
        <v>2605</v>
      </c>
      <c r="B169" s="90" t="s">
        <v>2606</v>
      </c>
      <c r="C169" s="91">
        <v>5</v>
      </c>
    </row>
    <row r="170" spans="1:3" ht="15.5" x14ac:dyDescent="0.35">
      <c r="A170" s="90" t="s">
        <v>326</v>
      </c>
      <c r="B170" s="90" t="s">
        <v>327</v>
      </c>
      <c r="C170" s="91">
        <v>5</v>
      </c>
    </row>
    <row r="171" spans="1:3" ht="15.5" x14ac:dyDescent="0.35">
      <c r="A171" s="90" t="s">
        <v>2607</v>
      </c>
      <c r="B171" s="90" t="s">
        <v>2608</v>
      </c>
      <c r="C171" s="91">
        <v>6</v>
      </c>
    </row>
    <row r="172" spans="1:3" ht="15.5" x14ac:dyDescent="0.35">
      <c r="A172" s="90" t="s">
        <v>2609</v>
      </c>
      <c r="B172" s="90" t="s">
        <v>2610</v>
      </c>
      <c r="C172" s="91">
        <v>4</v>
      </c>
    </row>
    <row r="173" spans="1:3" ht="15.5" x14ac:dyDescent="0.35">
      <c r="A173" s="90" t="s">
        <v>417</v>
      </c>
      <c r="B173" s="90" t="s">
        <v>418</v>
      </c>
      <c r="C173" s="91">
        <v>3</v>
      </c>
    </row>
    <row r="174" spans="1:3" ht="15.5" x14ac:dyDescent="0.35">
      <c r="A174" s="90" t="s">
        <v>2611</v>
      </c>
      <c r="B174" s="90" t="s">
        <v>2612</v>
      </c>
      <c r="C174" s="91">
        <v>4</v>
      </c>
    </row>
    <row r="175" spans="1:3" ht="15.5" x14ac:dyDescent="0.35">
      <c r="A175" s="90" t="s">
        <v>2613</v>
      </c>
      <c r="B175" s="90" t="s">
        <v>2614</v>
      </c>
      <c r="C175" s="91">
        <v>6</v>
      </c>
    </row>
    <row r="176" spans="1:3" ht="31" x14ac:dyDescent="0.35">
      <c r="A176" s="90" t="s">
        <v>2615</v>
      </c>
      <c r="B176" s="90" t="s">
        <v>2616</v>
      </c>
      <c r="C176" s="91">
        <v>5</v>
      </c>
    </row>
    <row r="177" spans="1:3" ht="15.5" x14ac:dyDescent="0.35">
      <c r="A177" s="90" t="s">
        <v>2617</v>
      </c>
      <c r="B177" s="90" t="s">
        <v>2618</v>
      </c>
      <c r="C177" s="91">
        <v>3</v>
      </c>
    </row>
    <row r="178" spans="1:3" ht="15.5" x14ac:dyDescent="0.35">
      <c r="A178" s="90" t="s">
        <v>2619</v>
      </c>
      <c r="B178" s="90" t="s">
        <v>2620</v>
      </c>
      <c r="C178" s="91">
        <v>5</v>
      </c>
    </row>
    <row r="179" spans="1:3" ht="15.5" x14ac:dyDescent="0.35">
      <c r="A179" s="90" t="s">
        <v>2621</v>
      </c>
      <c r="B179" s="90" t="s">
        <v>2622</v>
      </c>
      <c r="C179" s="91">
        <v>5</v>
      </c>
    </row>
    <row r="180" spans="1:3" ht="15.5" x14ac:dyDescent="0.35">
      <c r="A180" s="90" t="s">
        <v>2623</v>
      </c>
      <c r="B180" s="90" t="s">
        <v>2624</v>
      </c>
      <c r="C180" s="91">
        <v>4</v>
      </c>
    </row>
    <row r="181" spans="1:3" ht="15.5" x14ac:dyDescent="0.35">
      <c r="A181" s="90" t="s">
        <v>2625</v>
      </c>
      <c r="B181" s="90" t="s">
        <v>2327</v>
      </c>
      <c r="C181" s="91">
        <v>2</v>
      </c>
    </row>
    <row r="182" spans="1:3" ht="15.5" x14ac:dyDescent="0.35">
      <c r="A182" s="90" t="s">
        <v>2626</v>
      </c>
      <c r="B182" s="90" t="s">
        <v>2627</v>
      </c>
      <c r="C182" s="91">
        <v>3</v>
      </c>
    </row>
    <row r="183" spans="1:3" ht="15.5" x14ac:dyDescent="0.35">
      <c r="A183" s="90" t="s">
        <v>2628</v>
      </c>
      <c r="B183" s="90" t="s">
        <v>2629</v>
      </c>
      <c r="C183" s="91">
        <v>3</v>
      </c>
    </row>
    <row r="184" spans="1:3" ht="15.5" x14ac:dyDescent="0.35">
      <c r="A184" s="90" t="s">
        <v>2630</v>
      </c>
      <c r="B184" s="90" t="s">
        <v>2631</v>
      </c>
      <c r="C184" s="91">
        <v>5</v>
      </c>
    </row>
    <row r="185" spans="1:3" ht="15.5" x14ac:dyDescent="0.35">
      <c r="A185" s="90" t="s">
        <v>2632</v>
      </c>
      <c r="B185" s="90" t="s">
        <v>2633</v>
      </c>
      <c r="C185" s="91">
        <v>5</v>
      </c>
    </row>
    <row r="186" spans="1:3" ht="15.5" x14ac:dyDescent="0.35">
      <c r="A186" s="90" t="s">
        <v>2634</v>
      </c>
      <c r="B186" s="90" t="s">
        <v>2635</v>
      </c>
      <c r="C186" s="91">
        <v>2</v>
      </c>
    </row>
    <row r="187" spans="1:3" ht="15.5" x14ac:dyDescent="0.35">
      <c r="A187" s="90" t="s">
        <v>2636</v>
      </c>
      <c r="B187" s="90" t="s">
        <v>2637</v>
      </c>
      <c r="C187" s="91">
        <v>3</v>
      </c>
    </row>
    <row r="188" spans="1:3" ht="15.5" x14ac:dyDescent="0.35">
      <c r="A188" s="90" t="s">
        <v>2638</v>
      </c>
      <c r="B188" s="90" t="s">
        <v>2639</v>
      </c>
      <c r="C188" s="91">
        <v>4</v>
      </c>
    </row>
    <row r="189" spans="1:3" ht="15.5" x14ac:dyDescent="0.35">
      <c r="A189" s="90" t="s">
        <v>2640</v>
      </c>
      <c r="B189" s="90" t="s">
        <v>2641</v>
      </c>
      <c r="C189" s="91">
        <v>2</v>
      </c>
    </row>
    <row r="190" spans="1:3" ht="15.5" x14ac:dyDescent="0.35">
      <c r="A190" s="90" t="s">
        <v>2642</v>
      </c>
      <c r="B190" s="90" t="s">
        <v>2643</v>
      </c>
      <c r="C190" s="91">
        <v>2</v>
      </c>
    </row>
    <row r="191" spans="1:3" ht="15.5" x14ac:dyDescent="0.35">
      <c r="A191" s="90" t="s">
        <v>2644</v>
      </c>
      <c r="B191" s="90" t="s">
        <v>2645</v>
      </c>
      <c r="C191" s="91">
        <v>5</v>
      </c>
    </row>
    <row r="192" spans="1:3" ht="15.5" x14ac:dyDescent="0.35">
      <c r="A192" s="90" t="s">
        <v>2646</v>
      </c>
      <c r="B192" s="90" t="s">
        <v>2327</v>
      </c>
      <c r="C192" s="91">
        <v>2</v>
      </c>
    </row>
    <row r="193" spans="1:3" ht="15.5" x14ac:dyDescent="0.35">
      <c r="A193" s="90" t="s">
        <v>2647</v>
      </c>
      <c r="B193" s="90" t="s">
        <v>2648</v>
      </c>
      <c r="C193" s="91">
        <v>3</v>
      </c>
    </row>
    <row r="194" spans="1:3" ht="31" x14ac:dyDescent="0.35">
      <c r="A194" s="90" t="s">
        <v>2649</v>
      </c>
      <c r="B194" s="90" t="s">
        <v>2650</v>
      </c>
      <c r="C194" s="91">
        <v>3</v>
      </c>
    </row>
    <row r="195" spans="1:3" ht="31" x14ac:dyDescent="0.35">
      <c r="A195" s="90" t="s">
        <v>2651</v>
      </c>
      <c r="B195" s="90" t="s">
        <v>2652</v>
      </c>
      <c r="C195" s="91">
        <v>3</v>
      </c>
    </row>
    <row r="196" spans="1:3" ht="15.5" x14ac:dyDescent="0.35">
      <c r="A196" s="90" t="s">
        <v>2653</v>
      </c>
      <c r="B196" s="90" t="s">
        <v>2654</v>
      </c>
      <c r="C196" s="91">
        <v>5</v>
      </c>
    </row>
    <row r="197" spans="1:3" ht="15.5" x14ac:dyDescent="0.35">
      <c r="A197" s="90" t="s">
        <v>2655</v>
      </c>
      <c r="B197" s="90" t="s">
        <v>2656</v>
      </c>
      <c r="C197" s="91">
        <v>4</v>
      </c>
    </row>
    <row r="198" spans="1:3" ht="15.5" x14ac:dyDescent="0.35">
      <c r="A198" s="90" t="s">
        <v>2657</v>
      </c>
      <c r="B198" s="90" t="s">
        <v>2327</v>
      </c>
      <c r="C198" s="91">
        <v>2</v>
      </c>
    </row>
    <row r="199" spans="1:3" ht="15.5" x14ac:dyDescent="0.35">
      <c r="A199" s="90" t="s">
        <v>2658</v>
      </c>
      <c r="B199" s="90" t="s">
        <v>2659</v>
      </c>
      <c r="C199" s="91">
        <v>1</v>
      </c>
    </row>
    <row r="200" spans="1:3" ht="15.5" x14ac:dyDescent="0.35">
      <c r="A200" s="90" t="s">
        <v>2660</v>
      </c>
      <c r="B200" s="90" t="s">
        <v>2661</v>
      </c>
      <c r="C200" s="91">
        <v>4</v>
      </c>
    </row>
    <row r="201" spans="1:3" ht="15.5" x14ac:dyDescent="0.35">
      <c r="A201" s="90" t="s">
        <v>2662</v>
      </c>
      <c r="B201" s="90" t="s">
        <v>2663</v>
      </c>
      <c r="C201" s="91">
        <v>3</v>
      </c>
    </row>
    <row r="202" spans="1:3" ht="15.5" x14ac:dyDescent="0.35">
      <c r="A202" s="90" t="s">
        <v>2664</v>
      </c>
      <c r="B202" s="90" t="s">
        <v>2665</v>
      </c>
      <c r="C202" s="91">
        <v>4</v>
      </c>
    </row>
    <row r="203" spans="1:3" ht="15.5" x14ac:dyDescent="0.35">
      <c r="A203" s="90" t="s">
        <v>2666</v>
      </c>
      <c r="B203" s="90" t="s">
        <v>2667</v>
      </c>
      <c r="C203" s="91">
        <v>4</v>
      </c>
    </row>
    <row r="204" spans="1:3" ht="15.5" x14ac:dyDescent="0.35">
      <c r="A204" s="90" t="s">
        <v>2668</v>
      </c>
      <c r="B204" s="90" t="s">
        <v>2669</v>
      </c>
      <c r="C204" s="91">
        <v>4</v>
      </c>
    </row>
    <row r="205" spans="1:3" ht="15.5" x14ac:dyDescent="0.35">
      <c r="A205" s="90" t="s">
        <v>2670</v>
      </c>
      <c r="B205" s="90" t="s">
        <v>2671</v>
      </c>
      <c r="C205" s="91">
        <v>2</v>
      </c>
    </row>
    <row r="206" spans="1:3" ht="15.5" x14ac:dyDescent="0.35">
      <c r="A206" s="90" t="s">
        <v>2672</v>
      </c>
      <c r="B206" s="90" t="s">
        <v>2673</v>
      </c>
      <c r="C206" s="91">
        <v>3</v>
      </c>
    </row>
    <row r="207" spans="1:3" ht="15.5" x14ac:dyDescent="0.35">
      <c r="A207" s="90" t="s">
        <v>2674</v>
      </c>
      <c r="B207" s="90" t="s">
        <v>2675</v>
      </c>
      <c r="C207" s="91">
        <v>4</v>
      </c>
    </row>
    <row r="208" spans="1:3" ht="15.5" x14ac:dyDescent="0.35">
      <c r="A208" s="90" t="s">
        <v>2676</v>
      </c>
      <c r="B208" s="90" t="s">
        <v>2677</v>
      </c>
      <c r="C208" s="91">
        <v>2</v>
      </c>
    </row>
    <row r="209" spans="1:3" ht="15.5" x14ac:dyDescent="0.35">
      <c r="A209" s="90" t="s">
        <v>2678</v>
      </c>
      <c r="B209" s="90" t="s">
        <v>2679</v>
      </c>
      <c r="C209" s="91">
        <v>4</v>
      </c>
    </row>
    <row r="210" spans="1:3" ht="15.5" x14ac:dyDescent="0.35">
      <c r="A210" s="90" t="s">
        <v>2680</v>
      </c>
      <c r="B210" s="90" t="s">
        <v>2681</v>
      </c>
      <c r="C210" s="91">
        <v>4</v>
      </c>
    </row>
    <row r="211" spans="1:3" ht="15.5" x14ac:dyDescent="0.35">
      <c r="A211" s="90" t="s">
        <v>2682</v>
      </c>
      <c r="B211" s="90" t="s">
        <v>2683</v>
      </c>
      <c r="C211" s="91">
        <v>4</v>
      </c>
    </row>
    <row r="212" spans="1:3" ht="15.5" x14ac:dyDescent="0.35">
      <c r="A212" s="90" t="s">
        <v>2684</v>
      </c>
      <c r="B212" s="90" t="s">
        <v>2685</v>
      </c>
      <c r="C212" s="91">
        <v>3</v>
      </c>
    </row>
    <row r="213" spans="1:3" ht="15.5" x14ac:dyDescent="0.35">
      <c r="A213" s="90" t="s">
        <v>2686</v>
      </c>
      <c r="B213" s="90" t="s">
        <v>2327</v>
      </c>
      <c r="C213" s="91">
        <v>2</v>
      </c>
    </row>
    <row r="214" spans="1:3" ht="15.5" x14ac:dyDescent="0.35">
      <c r="A214" s="90" t="s">
        <v>2687</v>
      </c>
      <c r="B214" s="90" t="s">
        <v>2688</v>
      </c>
      <c r="C214" s="91">
        <v>1</v>
      </c>
    </row>
    <row r="215" spans="1:3" ht="15.5" x14ac:dyDescent="0.35">
      <c r="A215" s="90" t="s">
        <v>2689</v>
      </c>
      <c r="B215" s="90" t="s">
        <v>2690</v>
      </c>
      <c r="C215" s="91">
        <v>4</v>
      </c>
    </row>
    <row r="216" spans="1:3" ht="15.5" x14ac:dyDescent="0.35">
      <c r="A216" s="90" t="s">
        <v>2691</v>
      </c>
      <c r="B216" s="90" t="s">
        <v>2692</v>
      </c>
      <c r="C216" s="91">
        <v>4</v>
      </c>
    </row>
    <row r="217" spans="1:3" ht="15.5" x14ac:dyDescent="0.35">
      <c r="A217" s="90" t="s">
        <v>2693</v>
      </c>
      <c r="B217" s="90" t="s">
        <v>2694</v>
      </c>
      <c r="C217" s="91">
        <v>4</v>
      </c>
    </row>
    <row r="218" spans="1:3" ht="31" x14ac:dyDescent="0.35">
      <c r="A218" s="90" t="s">
        <v>2695</v>
      </c>
      <c r="B218" s="90" t="s">
        <v>2696</v>
      </c>
      <c r="C218" s="91">
        <v>4</v>
      </c>
    </row>
    <row r="219" spans="1:3" ht="15.5" x14ac:dyDescent="0.35">
      <c r="A219" s="90" t="s">
        <v>2697</v>
      </c>
      <c r="B219" s="90" t="s">
        <v>2698</v>
      </c>
      <c r="C219" s="91">
        <v>2</v>
      </c>
    </row>
    <row r="220" spans="1:3" ht="15.5" x14ac:dyDescent="0.35">
      <c r="A220" s="90" t="s">
        <v>2699</v>
      </c>
      <c r="B220" s="90" t="s">
        <v>2700</v>
      </c>
      <c r="C220" s="91">
        <v>1</v>
      </c>
    </row>
    <row r="221" spans="1:3" ht="15.5" x14ac:dyDescent="0.35">
      <c r="A221" s="90" t="s">
        <v>2701</v>
      </c>
      <c r="B221" s="90" t="s">
        <v>2702</v>
      </c>
      <c r="C221" s="91">
        <v>1</v>
      </c>
    </row>
    <row r="222" spans="1:3" ht="31" x14ac:dyDescent="0.35">
      <c r="A222" s="90" t="s">
        <v>2703</v>
      </c>
      <c r="B222" s="90" t="s">
        <v>2704</v>
      </c>
      <c r="C222" s="91">
        <v>4</v>
      </c>
    </row>
    <row r="223" spans="1:3" ht="15.5" x14ac:dyDescent="0.35">
      <c r="A223" s="90" t="s">
        <v>2705</v>
      </c>
      <c r="B223" s="90" t="s">
        <v>2706</v>
      </c>
      <c r="C223" s="91">
        <v>7</v>
      </c>
    </row>
    <row r="224" spans="1:3" ht="15.5" x14ac:dyDescent="0.35">
      <c r="A224" s="90" t="s">
        <v>283</v>
      </c>
      <c r="B224" s="90" t="s">
        <v>284</v>
      </c>
      <c r="C224" s="91">
        <v>5</v>
      </c>
    </row>
    <row r="225" spans="1:3" ht="15.5" x14ac:dyDescent="0.35">
      <c r="A225" s="90" t="s">
        <v>2119</v>
      </c>
      <c r="B225" s="90" t="s">
        <v>2120</v>
      </c>
      <c r="C225" s="91">
        <v>6</v>
      </c>
    </row>
    <row r="226" spans="1:3" ht="15.5" x14ac:dyDescent="0.35">
      <c r="A226" s="90" t="s">
        <v>2157</v>
      </c>
      <c r="B226" s="90" t="s">
        <v>2158</v>
      </c>
      <c r="C226" s="91">
        <v>5</v>
      </c>
    </row>
    <row r="227" spans="1:3" ht="15.5" x14ac:dyDescent="0.35">
      <c r="A227" s="90" t="s">
        <v>2707</v>
      </c>
      <c r="B227" s="90" t="s">
        <v>2708</v>
      </c>
      <c r="C227" s="91">
        <v>2</v>
      </c>
    </row>
    <row r="228" spans="1:3" ht="15.5" x14ac:dyDescent="0.35">
      <c r="A228" s="90" t="s">
        <v>2144</v>
      </c>
      <c r="B228" s="90" t="s">
        <v>2145</v>
      </c>
      <c r="C228" s="91">
        <v>3</v>
      </c>
    </row>
    <row r="229" spans="1:3" ht="15.5" x14ac:dyDescent="0.35">
      <c r="A229" s="90" t="s">
        <v>806</v>
      </c>
      <c r="B229" s="90" t="s">
        <v>2709</v>
      </c>
      <c r="C229" s="91">
        <v>1</v>
      </c>
    </row>
    <row r="230" spans="1:3" ht="15.5" x14ac:dyDescent="0.35">
      <c r="A230" s="90" t="s">
        <v>2710</v>
      </c>
      <c r="B230" s="90" t="s">
        <v>2711</v>
      </c>
      <c r="C230" s="91">
        <v>7</v>
      </c>
    </row>
    <row r="231" spans="1:3" ht="15.5" x14ac:dyDescent="0.35">
      <c r="A231" s="90" t="s">
        <v>2712</v>
      </c>
      <c r="B231" s="90" t="s">
        <v>2713</v>
      </c>
      <c r="C231" s="91">
        <v>2</v>
      </c>
    </row>
    <row r="232" spans="1:3" ht="15.5" x14ac:dyDescent="0.35">
      <c r="A232" s="90" t="s">
        <v>310</v>
      </c>
      <c r="B232" s="90" t="s">
        <v>311</v>
      </c>
      <c r="C232" s="91">
        <v>5</v>
      </c>
    </row>
    <row r="233" spans="1:3" ht="15.5" x14ac:dyDescent="0.35">
      <c r="A233" s="90" t="s">
        <v>2714</v>
      </c>
      <c r="B233" s="90" t="s">
        <v>2327</v>
      </c>
      <c r="C233" s="91">
        <v>2</v>
      </c>
    </row>
    <row r="234" spans="1:3" ht="15.5" x14ac:dyDescent="0.35">
      <c r="A234" s="90" t="s">
        <v>502</v>
      </c>
      <c r="B234" s="90" t="s">
        <v>503</v>
      </c>
      <c r="C234" s="91">
        <v>6</v>
      </c>
    </row>
    <row r="235" spans="1:3" ht="15.5" x14ac:dyDescent="0.35">
      <c r="A235" s="90" t="s">
        <v>2170</v>
      </c>
      <c r="B235" s="90" t="s">
        <v>2171</v>
      </c>
      <c r="C235" s="91">
        <v>4</v>
      </c>
    </row>
    <row r="236" spans="1:3" ht="15.5" x14ac:dyDescent="0.35">
      <c r="A236" s="90" t="s">
        <v>2715</v>
      </c>
      <c r="B236" s="90" t="s">
        <v>2716</v>
      </c>
      <c r="C236" s="91">
        <v>6</v>
      </c>
    </row>
    <row r="237" spans="1:3" ht="15.5" x14ac:dyDescent="0.35">
      <c r="A237" s="90" t="s">
        <v>2717</v>
      </c>
      <c r="B237" s="90" t="s">
        <v>2718</v>
      </c>
      <c r="C237" s="91">
        <v>4</v>
      </c>
    </row>
    <row r="238" spans="1:3" ht="15.5" x14ac:dyDescent="0.35">
      <c r="A238" s="90" t="s">
        <v>2719</v>
      </c>
      <c r="B238" s="90" t="s">
        <v>2720</v>
      </c>
      <c r="C238" s="91">
        <v>6</v>
      </c>
    </row>
    <row r="239" spans="1:3" ht="15.5" x14ac:dyDescent="0.35">
      <c r="A239" s="90" t="s">
        <v>2721</v>
      </c>
      <c r="B239" s="90" t="s">
        <v>2722</v>
      </c>
      <c r="C239" s="91">
        <v>4</v>
      </c>
    </row>
    <row r="240" spans="1:3" ht="15.5" x14ac:dyDescent="0.35">
      <c r="A240" s="90" t="s">
        <v>2723</v>
      </c>
      <c r="B240" s="90" t="s">
        <v>2724</v>
      </c>
      <c r="C240" s="91">
        <v>7</v>
      </c>
    </row>
    <row r="241" spans="1:3" ht="15.5" x14ac:dyDescent="0.35">
      <c r="A241" s="90" t="s">
        <v>2725</v>
      </c>
      <c r="B241" s="90" t="s">
        <v>2726</v>
      </c>
      <c r="C241" s="91">
        <v>8</v>
      </c>
    </row>
    <row r="242" spans="1:3" ht="15.5" x14ac:dyDescent="0.35">
      <c r="A242" s="90" t="s">
        <v>2727</v>
      </c>
      <c r="B242" s="90" t="s">
        <v>2728</v>
      </c>
      <c r="C242" s="91">
        <v>6</v>
      </c>
    </row>
    <row r="243" spans="1:3" ht="15.5" x14ac:dyDescent="0.35">
      <c r="A243" s="90" t="s">
        <v>2729</v>
      </c>
      <c r="B243" s="90" t="s">
        <v>2730</v>
      </c>
      <c r="C243" s="91">
        <v>5</v>
      </c>
    </row>
    <row r="244" spans="1:3" ht="15.5" x14ac:dyDescent="0.35">
      <c r="A244" s="90" t="s">
        <v>2731</v>
      </c>
      <c r="B244" s="90" t="s">
        <v>2732</v>
      </c>
      <c r="C244" s="91">
        <v>6</v>
      </c>
    </row>
    <row r="245" spans="1:3" ht="31" x14ac:dyDescent="0.35">
      <c r="A245" s="90" t="s">
        <v>2733</v>
      </c>
      <c r="B245" s="90" t="s">
        <v>2734</v>
      </c>
      <c r="C245" s="91">
        <v>1</v>
      </c>
    </row>
    <row r="246" spans="1:3" ht="15.5" x14ac:dyDescent="0.35">
      <c r="A246" s="90" t="s">
        <v>2735</v>
      </c>
      <c r="B246" s="90" t="s">
        <v>2736</v>
      </c>
      <c r="C246" s="91">
        <v>4</v>
      </c>
    </row>
    <row r="247" spans="1:3" ht="15.5" x14ac:dyDescent="0.35">
      <c r="A247" s="90" t="s">
        <v>2737</v>
      </c>
      <c r="B247" s="90" t="s">
        <v>2738</v>
      </c>
      <c r="C247" s="91">
        <v>5</v>
      </c>
    </row>
    <row r="248" spans="1:3" ht="15.5" x14ac:dyDescent="0.35">
      <c r="A248" s="90" t="s">
        <v>2739</v>
      </c>
      <c r="B248" s="90" t="s">
        <v>2327</v>
      </c>
      <c r="C248" s="91">
        <v>2</v>
      </c>
    </row>
    <row r="249" spans="1:3" ht="15.5" x14ac:dyDescent="0.35">
      <c r="A249" s="90" t="s">
        <v>2740</v>
      </c>
      <c r="B249" s="90" t="s">
        <v>2741</v>
      </c>
      <c r="C249" s="91">
        <v>8</v>
      </c>
    </row>
    <row r="250" spans="1:3" ht="15.5" x14ac:dyDescent="0.35">
      <c r="A250" s="90" t="s">
        <v>2742</v>
      </c>
      <c r="B250" s="90" t="s">
        <v>2743</v>
      </c>
      <c r="C250" s="91">
        <v>8</v>
      </c>
    </row>
    <row r="251" spans="1:3" ht="31" x14ac:dyDescent="0.35">
      <c r="A251" s="90" t="s">
        <v>2744</v>
      </c>
      <c r="B251" s="90" t="s">
        <v>2745</v>
      </c>
      <c r="C251" s="91">
        <v>7</v>
      </c>
    </row>
    <row r="252" spans="1:3" ht="15.5" x14ac:dyDescent="0.35">
      <c r="A252" s="90" t="s">
        <v>2746</v>
      </c>
      <c r="B252" s="90" t="s">
        <v>2747</v>
      </c>
      <c r="C252" s="91">
        <v>5</v>
      </c>
    </row>
    <row r="253" spans="1:3" ht="15.5" x14ac:dyDescent="0.35">
      <c r="A253" s="90" t="s">
        <v>2748</v>
      </c>
      <c r="B253" s="90" t="s">
        <v>2749</v>
      </c>
      <c r="C253" s="91">
        <v>7</v>
      </c>
    </row>
    <row r="254" spans="1:3" ht="31" x14ac:dyDescent="0.35">
      <c r="A254" s="90" t="s">
        <v>2750</v>
      </c>
      <c r="B254" s="90" t="s">
        <v>2751</v>
      </c>
      <c r="C254" s="91">
        <v>4</v>
      </c>
    </row>
    <row r="255" spans="1:3" ht="15.5" x14ac:dyDescent="0.35">
      <c r="A255" s="90" t="s">
        <v>2752</v>
      </c>
      <c r="B255" s="90" t="s">
        <v>2753</v>
      </c>
      <c r="C255" s="91">
        <v>4</v>
      </c>
    </row>
    <row r="256" spans="1:3" ht="15.5" x14ac:dyDescent="0.35">
      <c r="A256" s="90" t="s">
        <v>2754</v>
      </c>
      <c r="B256" s="90" t="s">
        <v>2755</v>
      </c>
      <c r="C256" s="91">
        <v>5</v>
      </c>
    </row>
    <row r="257" spans="1:3" ht="15.5" x14ac:dyDescent="0.35">
      <c r="A257" s="90" t="s">
        <v>2756</v>
      </c>
      <c r="B257" s="90" t="s">
        <v>2757</v>
      </c>
      <c r="C257" s="91">
        <v>8</v>
      </c>
    </row>
    <row r="258" spans="1:3" ht="15.5" x14ac:dyDescent="0.35">
      <c r="A258" s="90" t="s">
        <v>2758</v>
      </c>
      <c r="B258" s="90" t="s">
        <v>2759</v>
      </c>
      <c r="C258" s="91">
        <v>4</v>
      </c>
    </row>
    <row r="259" spans="1:3" ht="15.5" x14ac:dyDescent="0.35">
      <c r="A259" s="90" t="s">
        <v>2760</v>
      </c>
      <c r="B259" s="90" t="s">
        <v>2327</v>
      </c>
      <c r="C259" s="91">
        <v>3</v>
      </c>
    </row>
    <row r="260" spans="1:3" ht="15.5" x14ac:dyDescent="0.35">
      <c r="A260" s="90" t="s">
        <v>2761</v>
      </c>
      <c r="B260" s="90" t="s">
        <v>2762</v>
      </c>
      <c r="C260" s="91">
        <v>5</v>
      </c>
    </row>
    <row r="261" spans="1:3" ht="15.5" x14ac:dyDescent="0.35">
      <c r="A261" s="90" t="s">
        <v>2763</v>
      </c>
      <c r="B261" s="90" t="s">
        <v>2764</v>
      </c>
      <c r="C261" s="91">
        <v>8</v>
      </c>
    </row>
    <row r="262" spans="1:3" ht="15.5" x14ac:dyDescent="0.35">
      <c r="A262" s="90" t="s">
        <v>2765</v>
      </c>
      <c r="B262" s="90" t="s">
        <v>2766</v>
      </c>
      <c r="C262" s="91">
        <v>5</v>
      </c>
    </row>
    <row r="263" spans="1:3" ht="15.5" x14ac:dyDescent="0.35">
      <c r="A263" s="90" t="s">
        <v>2767</v>
      </c>
      <c r="B263" s="90" t="s">
        <v>2768</v>
      </c>
      <c r="C263" s="91">
        <v>4</v>
      </c>
    </row>
    <row r="264" spans="1:3" ht="15.5" x14ac:dyDescent="0.35">
      <c r="A264" s="90" t="s">
        <v>2769</v>
      </c>
      <c r="B264" s="90" t="s">
        <v>2770</v>
      </c>
      <c r="C264" s="91">
        <v>4</v>
      </c>
    </row>
    <row r="265" spans="1:3" ht="15.5" x14ac:dyDescent="0.35">
      <c r="A265" s="90" t="s">
        <v>2771</v>
      </c>
      <c r="B265" s="90" t="s">
        <v>2772</v>
      </c>
      <c r="C265" s="91">
        <v>5</v>
      </c>
    </row>
    <row r="266" spans="1:3" ht="15.5" x14ac:dyDescent="0.35">
      <c r="A266" s="90" t="s">
        <v>2773</v>
      </c>
      <c r="B266" s="90" t="s">
        <v>2774</v>
      </c>
      <c r="C266" s="91">
        <v>6</v>
      </c>
    </row>
    <row r="267" spans="1:3" ht="15.5" x14ac:dyDescent="0.35">
      <c r="A267" s="90" t="s">
        <v>2775</v>
      </c>
      <c r="B267" s="90" t="s">
        <v>2776</v>
      </c>
      <c r="C267" s="91">
        <v>5</v>
      </c>
    </row>
    <row r="268" spans="1:3" ht="15.5" x14ac:dyDescent="0.35">
      <c r="A268" s="90" t="s">
        <v>2777</v>
      </c>
      <c r="B268" s="90" t="s">
        <v>2778</v>
      </c>
      <c r="C268" s="91">
        <v>6</v>
      </c>
    </row>
    <row r="269" spans="1:3" ht="31" x14ac:dyDescent="0.35">
      <c r="A269" s="90" t="s">
        <v>2779</v>
      </c>
      <c r="B269" s="90" t="s">
        <v>2780</v>
      </c>
      <c r="C269" s="91">
        <v>8</v>
      </c>
    </row>
    <row r="270" spans="1:3" ht="31" x14ac:dyDescent="0.35">
      <c r="A270" s="90" t="s">
        <v>2781</v>
      </c>
      <c r="B270" s="90" t="s">
        <v>2782</v>
      </c>
      <c r="C270" s="91">
        <v>7</v>
      </c>
    </row>
    <row r="271" spans="1:3" ht="15.5" x14ac:dyDescent="0.35">
      <c r="A271" s="90" t="s">
        <v>2783</v>
      </c>
      <c r="B271" s="90" t="s">
        <v>2784</v>
      </c>
      <c r="C271" s="91">
        <v>6</v>
      </c>
    </row>
    <row r="272" spans="1:3" ht="15.5" x14ac:dyDescent="0.35">
      <c r="A272" s="90" t="s">
        <v>2785</v>
      </c>
      <c r="B272" s="90" t="s">
        <v>2786</v>
      </c>
      <c r="C272" s="91">
        <v>8</v>
      </c>
    </row>
    <row r="273" spans="1:3" ht="31" x14ac:dyDescent="0.35">
      <c r="A273" s="90" t="s">
        <v>488</v>
      </c>
      <c r="B273" s="90" t="s">
        <v>489</v>
      </c>
      <c r="C273" s="91">
        <v>4</v>
      </c>
    </row>
    <row r="274" spans="1:3" ht="15.5" x14ac:dyDescent="0.35">
      <c r="A274" s="90" t="s">
        <v>2787</v>
      </c>
      <c r="B274" s="90" t="s">
        <v>2788</v>
      </c>
      <c r="C274" s="91">
        <v>8</v>
      </c>
    </row>
    <row r="275" spans="1:3" ht="15.5" x14ac:dyDescent="0.35">
      <c r="A275" s="90" t="s">
        <v>2789</v>
      </c>
      <c r="B275" s="90" t="s">
        <v>2790</v>
      </c>
      <c r="C275" s="91">
        <v>6</v>
      </c>
    </row>
    <row r="276" spans="1:3" ht="15.5" x14ac:dyDescent="0.35">
      <c r="A276" s="90" t="s">
        <v>2791</v>
      </c>
      <c r="B276" s="90" t="s">
        <v>2792</v>
      </c>
      <c r="C276" s="91">
        <v>6</v>
      </c>
    </row>
    <row r="277" spans="1:3" ht="15.5" x14ac:dyDescent="0.35">
      <c r="A277" s="90" t="s">
        <v>2793</v>
      </c>
      <c r="B277" s="90" t="s">
        <v>2794</v>
      </c>
      <c r="C277" s="91">
        <v>6</v>
      </c>
    </row>
    <row r="278" spans="1:3" ht="15.5" x14ac:dyDescent="0.35">
      <c r="A278" s="90" t="s">
        <v>2795</v>
      </c>
      <c r="B278" s="90" t="s">
        <v>2796</v>
      </c>
      <c r="C278" s="91">
        <v>4</v>
      </c>
    </row>
    <row r="279" spans="1:3" ht="15.5" x14ac:dyDescent="0.35">
      <c r="A279" s="90" t="s">
        <v>2797</v>
      </c>
      <c r="B279" s="90" t="s">
        <v>2327</v>
      </c>
      <c r="C279" s="91">
        <v>2</v>
      </c>
    </row>
    <row r="280" spans="1:3" ht="15.5" x14ac:dyDescent="0.35">
      <c r="A280" s="90" t="s">
        <v>2798</v>
      </c>
      <c r="B280" s="90" t="s">
        <v>2799</v>
      </c>
      <c r="C280" s="91">
        <v>2</v>
      </c>
    </row>
    <row r="281" spans="1:3" ht="15.5" x14ac:dyDescent="0.35">
      <c r="A281" s="90" t="s">
        <v>2800</v>
      </c>
      <c r="B281" s="90" t="s">
        <v>2801</v>
      </c>
      <c r="C281" s="91">
        <v>5</v>
      </c>
    </row>
    <row r="282" spans="1:3" ht="15.5" x14ac:dyDescent="0.35">
      <c r="A282" s="90" t="s">
        <v>637</v>
      </c>
      <c r="B282" s="90" t="s">
        <v>2802</v>
      </c>
      <c r="C282" s="91">
        <v>5</v>
      </c>
    </row>
    <row r="283" spans="1:3" ht="15.5" x14ac:dyDescent="0.35">
      <c r="A283" s="90" t="s">
        <v>2803</v>
      </c>
      <c r="B283" s="90" t="s">
        <v>2804</v>
      </c>
      <c r="C283" s="91">
        <v>4</v>
      </c>
    </row>
    <row r="284" spans="1:3" ht="31" x14ac:dyDescent="0.35">
      <c r="A284" s="90" t="s">
        <v>2805</v>
      </c>
      <c r="B284" s="90" t="s">
        <v>2806</v>
      </c>
      <c r="C284" s="91">
        <v>4</v>
      </c>
    </row>
    <row r="285" spans="1:3" ht="15.5" x14ac:dyDescent="0.35">
      <c r="A285" s="90" t="s">
        <v>2807</v>
      </c>
      <c r="B285" s="90" t="s">
        <v>2808</v>
      </c>
      <c r="C285" s="91">
        <v>8</v>
      </c>
    </row>
    <row r="286" spans="1:3" ht="31" x14ac:dyDescent="0.35">
      <c r="A286" s="90" t="s">
        <v>2809</v>
      </c>
      <c r="B286" s="90" t="s">
        <v>2810</v>
      </c>
      <c r="C286" s="91">
        <v>7</v>
      </c>
    </row>
    <row r="287" spans="1:3" ht="31" x14ac:dyDescent="0.35">
      <c r="A287" s="90" t="s">
        <v>2811</v>
      </c>
      <c r="B287" s="90" t="s">
        <v>2812</v>
      </c>
      <c r="C287" s="91">
        <v>6</v>
      </c>
    </row>
    <row r="288" spans="1:3" ht="31" x14ac:dyDescent="0.35">
      <c r="A288" s="90" t="s">
        <v>2813</v>
      </c>
      <c r="B288" s="90" t="s">
        <v>2814</v>
      </c>
      <c r="C288" s="91">
        <v>8</v>
      </c>
    </row>
    <row r="289" spans="1:3" ht="31" x14ac:dyDescent="0.35">
      <c r="A289" s="90" t="s">
        <v>2815</v>
      </c>
      <c r="B289" s="90" t="s">
        <v>2816</v>
      </c>
      <c r="C289" s="91">
        <v>7</v>
      </c>
    </row>
    <row r="290" spans="1:3" ht="15.5" x14ac:dyDescent="0.35">
      <c r="A290" s="90" t="s">
        <v>2817</v>
      </c>
      <c r="B290" s="90" t="s">
        <v>2818</v>
      </c>
      <c r="C290" s="91">
        <v>6</v>
      </c>
    </row>
    <row r="291" spans="1:3" ht="15.5" x14ac:dyDescent="0.35">
      <c r="A291" s="90" t="s">
        <v>2819</v>
      </c>
      <c r="B291" s="90" t="s">
        <v>2820</v>
      </c>
      <c r="C291" s="91">
        <v>4</v>
      </c>
    </row>
    <row r="292" spans="1:3" ht="15.5" x14ac:dyDescent="0.35">
      <c r="A292" s="90" t="s">
        <v>2821</v>
      </c>
      <c r="B292" s="90" t="s">
        <v>2822</v>
      </c>
      <c r="C292" s="91">
        <v>4</v>
      </c>
    </row>
    <row r="293" spans="1:3" ht="15.5" x14ac:dyDescent="0.35">
      <c r="A293" s="90" t="s">
        <v>2823</v>
      </c>
      <c r="B293" s="90" t="s">
        <v>2824</v>
      </c>
      <c r="C293" s="91">
        <v>5</v>
      </c>
    </row>
    <row r="294" spans="1:3" ht="15.5" x14ac:dyDescent="0.35">
      <c r="A294" s="90" t="s">
        <v>2825</v>
      </c>
      <c r="B294" s="90" t="s">
        <v>2826</v>
      </c>
      <c r="C294" s="91">
        <v>1</v>
      </c>
    </row>
    <row r="295" spans="1:3" ht="15.5" x14ac:dyDescent="0.35">
      <c r="A295" s="90" t="s">
        <v>2827</v>
      </c>
      <c r="B295" s="90" t="s">
        <v>2828</v>
      </c>
      <c r="C295" s="91">
        <v>4</v>
      </c>
    </row>
    <row r="296" spans="1:3" ht="15.5" x14ac:dyDescent="0.35">
      <c r="A296" s="90" t="s">
        <v>2829</v>
      </c>
      <c r="B296" s="90" t="s">
        <v>2830</v>
      </c>
      <c r="C296" s="91">
        <v>7</v>
      </c>
    </row>
    <row r="297" spans="1:3" ht="15.5" x14ac:dyDescent="0.35">
      <c r="A297" s="90" t="s">
        <v>2831</v>
      </c>
      <c r="B297" s="90" t="s">
        <v>2832</v>
      </c>
      <c r="C297" s="91">
        <v>6</v>
      </c>
    </row>
    <row r="298" spans="1:3" ht="15.5" x14ac:dyDescent="0.35">
      <c r="A298" s="90" t="s">
        <v>2833</v>
      </c>
      <c r="B298" s="90" t="s">
        <v>2834</v>
      </c>
      <c r="C298" s="91">
        <v>5</v>
      </c>
    </row>
    <row r="299" spans="1:3" ht="15.5" x14ac:dyDescent="0.35">
      <c r="A299" s="90" t="s">
        <v>2835</v>
      </c>
      <c r="B299" s="90" t="s">
        <v>2836</v>
      </c>
      <c r="C299" s="91">
        <v>5</v>
      </c>
    </row>
    <row r="300" spans="1:3" ht="15.5" x14ac:dyDescent="0.35">
      <c r="A300" s="90" t="s">
        <v>2837</v>
      </c>
      <c r="B300" s="90" t="s">
        <v>2838</v>
      </c>
      <c r="C300" s="91">
        <v>3</v>
      </c>
    </row>
    <row r="301" spans="1:3" ht="15.5" x14ac:dyDescent="0.35">
      <c r="A301" s="90" t="s">
        <v>2839</v>
      </c>
      <c r="B301" s="90" t="s">
        <v>2840</v>
      </c>
      <c r="C301" s="91">
        <v>6</v>
      </c>
    </row>
    <row r="302" spans="1:3" ht="15.5" x14ac:dyDescent="0.35">
      <c r="A302" s="90" t="s">
        <v>2841</v>
      </c>
      <c r="B302" s="90" t="s">
        <v>2842</v>
      </c>
      <c r="C302" s="91">
        <v>5</v>
      </c>
    </row>
    <row r="303" spans="1:3" ht="15.5" x14ac:dyDescent="0.35">
      <c r="A303" s="90" t="s">
        <v>2843</v>
      </c>
      <c r="B303" s="90" t="s">
        <v>2844</v>
      </c>
      <c r="C303" s="91">
        <v>5</v>
      </c>
    </row>
    <row r="304" spans="1:3" ht="15.5" x14ac:dyDescent="0.35">
      <c r="A304" s="90" t="s">
        <v>2845</v>
      </c>
      <c r="B304" s="90" t="s">
        <v>2846</v>
      </c>
      <c r="C304" s="91">
        <v>6</v>
      </c>
    </row>
    <row r="305" spans="1:3" ht="15.5" x14ac:dyDescent="0.35">
      <c r="A305" s="90" t="s">
        <v>2847</v>
      </c>
      <c r="B305" s="90" t="s">
        <v>2848</v>
      </c>
      <c r="C305" s="91">
        <v>5</v>
      </c>
    </row>
    <row r="306" spans="1:3" ht="15.5" x14ac:dyDescent="0.35">
      <c r="A306" s="90" t="s">
        <v>2849</v>
      </c>
      <c r="B306" s="90" t="s">
        <v>2850</v>
      </c>
      <c r="C306" s="91">
        <v>5</v>
      </c>
    </row>
    <row r="307" spans="1:3" ht="15.5" x14ac:dyDescent="0.35">
      <c r="A307" s="90" t="s">
        <v>2851</v>
      </c>
      <c r="B307" s="90" t="s">
        <v>2327</v>
      </c>
      <c r="C307" s="91">
        <v>2</v>
      </c>
    </row>
    <row r="308" spans="1:3" ht="15.5" x14ac:dyDescent="0.35">
      <c r="A308" s="90" t="s">
        <v>2852</v>
      </c>
      <c r="B308" s="90" t="s">
        <v>2853</v>
      </c>
      <c r="C308" s="91">
        <v>1</v>
      </c>
    </row>
    <row r="309" spans="1:3" ht="15.5" x14ac:dyDescent="0.35">
      <c r="A309" s="90" t="s">
        <v>2854</v>
      </c>
      <c r="B309" s="90" t="s">
        <v>2855</v>
      </c>
      <c r="C309" s="91">
        <v>4</v>
      </c>
    </row>
    <row r="310" spans="1:3" ht="15.5" x14ac:dyDescent="0.35">
      <c r="A310" s="90" t="s">
        <v>2856</v>
      </c>
      <c r="B310" s="90" t="s">
        <v>2857</v>
      </c>
      <c r="C310" s="91">
        <v>5</v>
      </c>
    </row>
    <row r="311" spans="1:3" ht="15.5" x14ac:dyDescent="0.35">
      <c r="A311" s="90" t="s">
        <v>2858</v>
      </c>
      <c r="B311" s="90" t="s">
        <v>2859</v>
      </c>
      <c r="C311" s="91">
        <v>3</v>
      </c>
    </row>
    <row r="312" spans="1:3" ht="15.5" x14ac:dyDescent="0.35">
      <c r="A312" s="90" t="s">
        <v>2860</v>
      </c>
      <c r="B312" s="90" t="s">
        <v>2861</v>
      </c>
      <c r="C312" s="91">
        <v>6</v>
      </c>
    </row>
    <row r="313" spans="1:3" ht="15.5" x14ac:dyDescent="0.35">
      <c r="A313" s="90" t="s">
        <v>2862</v>
      </c>
      <c r="B313" s="90" t="s">
        <v>2863</v>
      </c>
      <c r="C313" s="91">
        <v>4</v>
      </c>
    </row>
    <row r="314" spans="1:3" ht="15.5" x14ac:dyDescent="0.35">
      <c r="A314" s="90" t="s">
        <v>2864</v>
      </c>
      <c r="B314" s="90" t="s">
        <v>2865</v>
      </c>
      <c r="C314" s="91">
        <v>5</v>
      </c>
    </row>
    <row r="315" spans="1:3" ht="15.5" x14ac:dyDescent="0.35">
      <c r="A315" s="90" t="s">
        <v>2866</v>
      </c>
      <c r="B315" s="90" t="s">
        <v>2867</v>
      </c>
      <c r="C315" s="91">
        <v>4</v>
      </c>
    </row>
    <row r="316" spans="1:3" ht="15.5" x14ac:dyDescent="0.35">
      <c r="A316" s="90" t="s">
        <v>2868</v>
      </c>
      <c r="B316" s="90" t="s">
        <v>2869</v>
      </c>
      <c r="C316" s="91">
        <v>6</v>
      </c>
    </row>
    <row r="317" spans="1:3" ht="15.5" x14ac:dyDescent="0.35">
      <c r="A317" s="90" t="s">
        <v>2870</v>
      </c>
      <c r="B317" s="90" t="s">
        <v>2871</v>
      </c>
      <c r="C317" s="91">
        <v>6</v>
      </c>
    </row>
    <row r="318" spans="1:3" ht="15.5" x14ac:dyDescent="0.35">
      <c r="A318" s="90" t="s">
        <v>2872</v>
      </c>
      <c r="B318" s="90" t="s">
        <v>2873</v>
      </c>
      <c r="C318" s="91">
        <v>4</v>
      </c>
    </row>
    <row r="319" spans="1:3" ht="15.5" x14ac:dyDescent="0.35">
      <c r="A319" s="90" t="s">
        <v>2874</v>
      </c>
      <c r="B319" s="90" t="s">
        <v>2875</v>
      </c>
      <c r="C319" s="91">
        <v>6</v>
      </c>
    </row>
    <row r="320" spans="1:3" ht="15.5" x14ac:dyDescent="0.35">
      <c r="A320" s="90" t="s">
        <v>2876</v>
      </c>
      <c r="B320" s="90" t="s">
        <v>2877</v>
      </c>
      <c r="C320" s="91">
        <v>3</v>
      </c>
    </row>
    <row r="321" spans="1:3" ht="15.5" x14ac:dyDescent="0.35">
      <c r="A321" s="90" t="s">
        <v>2878</v>
      </c>
      <c r="B321" s="90" t="s">
        <v>2879</v>
      </c>
      <c r="C321" s="91">
        <v>5</v>
      </c>
    </row>
    <row r="322" spans="1:3" ht="15.5" x14ac:dyDescent="0.35">
      <c r="A322" s="90" t="s">
        <v>2880</v>
      </c>
      <c r="B322" s="90" t="s">
        <v>2881</v>
      </c>
      <c r="C322" s="91">
        <v>4</v>
      </c>
    </row>
    <row r="323" spans="1:3" ht="15.5" x14ac:dyDescent="0.35">
      <c r="A323" s="90" t="s">
        <v>2882</v>
      </c>
      <c r="B323" s="90" t="s">
        <v>2883</v>
      </c>
      <c r="C323" s="91">
        <v>3</v>
      </c>
    </row>
    <row r="324" spans="1:3" ht="15.5" x14ac:dyDescent="0.35">
      <c r="A324" s="90" t="s">
        <v>2884</v>
      </c>
      <c r="B324" s="90" t="s">
        <v>2885</v>
      </c>
      <c r="C324" s="91">
        <v>4</v>
      </c>
    </row>
    <row r="325" spans="1:3" ht="15.5" x14ac:dyDescent="0.35">
      <c r="A325" s="90" t="s">
        <v>2886</v>
      </c>
      <c r="B325" s="90" t="s">
        <v>2887</v>
      </c>
      <c r="C325" s="91">
        <v>5</v>
      </c>
    </row>
    <row r="326" spans="1:3" ht="15.5" x14ac:dyDescent="0.35">
      <c r="A326" s="90" t="s">
        <v>2888</v>
      </c>
      <c r="B326" s="90" t="s">
        <v>2889</v>
      </c>
      <c r="C326" s="91">
        <v>4</v>
      </c>
    </row>
    <row r="327" spans="1:3" ht="15.5" x14ac:dyDescent="0.35">
      <c r="A327" s="90" t="s">
        <v>2890</v>
      </c>
      <c r="B327" s="90" t="s">
        <v>2891</v>
      </c>
      <c r="C327" s="91">
        <v>5</v>
      </c>
    </row>
    <row r="328" spans="1:3" ht="15.5" x14ac:dyDescent="0.35">
      <c r="A328" s="90" t="s">
        <v>2892</v>
      </c>
      <c r="B328" s="90" t="s">
        <v>2893</v>
      </c>
      <c r="C328" s="91">
        <v>4</v>
      </c>
    </row>
    <row r="329" spans="1:3" ht="15.5" x14ac:dyDescent="0.35">
      <c r="A329" s="90" t="s">
        <v>2894</v>
      </c>
      <c r="B329" s="90" t="s">
        <v>2895</v>
      </c>
      <c r="C329" s="91">
        <v>4</v>
      </c>
    </row>
    <row r="330" spans="1:3" ht="15.5" x14ac:dyDescent="0.35">
      <c r="A330" s="90" t="s">
        <v>2896</v>
      </c>
      <c r="B330" s="90" t="s">
        <v>2897</v>
      </c>
      <c r="C330" s="91">
        <v>5</v>
      </c>
    </row>
    <row r="331" spans="1:3" ht="15.5" x14ac:dyDescent="0.35">
      <c r="A331" s="90" t="s">
        <v>2898</v>
      </c>
      <c r="B331" s="90" t="s">
        <v>2899</v>
      </c>
      <c r="C331" s="91">
        <v>6</v>
      </c>
    </row>
    <row r="332" spans="1:3" ht="15.5" x14ac:dyDescent="0.35">
      <c r="A332" s="90" t="s">
        <v>2900</v>
      </c>
      <c r="B332" s="90" t="s">
        <v>2901</v>
      </c>
      <c r="C332" s="91">
        <v>5</v>
      </c>
    </row>
    <row r="333" spans="1:3" ht="15.5" x14ac:dyDescent="0.35">
      <c r="A333" s="90" t="s">
        <v>2902</v>
      </c>
      <c r="B333" s="90" t="s">
        <v>2903</v>
      </c>
      <c r="C333" s="91">
        <v>5</v>
      </c>
    </row>
    <row r="334" spans="1:3" ht="15.5" x14ac:dyDescent="0.35">
      <c r="A334" s="90" t="s">
        <v>2904</v>
      </c>
      <c r="B334" s="90" t="s">
        <v>2905</v>
      </c>
      <c r="C334" s="91">
        <v>6</v>
      </c>
    </row>
    <row r="335" spans="1:3" ht="15.5" x14ac:dyDescent="0.35">
      <c r="A335" s="90" t="s">
        <v>2906</v>
      </c>
      <c r="B335" s="90" t="s">
        <v>2907</v>
      </c>
      <c r="C335" s="91">
        <v>5</v>
      </c>
    </row>
    <row r="336" spans="1:3" ht="15.5" x14ac:dyDescent="0.35">
      <c r="A336" s="90" t="s">
        <v>2908</v>
      </c>
      <c r="B336" s="90" t="s">
        <v>2909</v>
      </c>
      <c r="C336" s="91">
        <v>5</v>
      </c>
    </row>
    <row r="337" spans="1:3" ht="15.5" x14ac:dyDescent="0.35">
      <c r="A337" s="90" t="s">
        <v>2910</v>
      </c>
      <c r="B337" s="90" t="s">
        <v>2911</v>
      </c>
      <c r="C337" s="91">
        <v>6</v>
      </c>
    </row>
    <row r="338" spans="1:3" ht="15.5" x14ac:dyDescent="0.35">
      <c r="A338" s="90" t="s">
        <v>2912</v>
      </c>
      <c r="B338" s="90" t="s">
        <v>2913</v>
      </c>
      <c r="C338" s="91">
        <v>6</v>
      </c>
    </row>
    <row r="339" spans="1:3" ht="15.5" x14ac:dyDescent="0.35">
      <c r="A339" s="90" t="s">
        <v>210</v>
      </c>
      <c r="B339" s="90" t="s">
        <v>209</v>
      </c>
      <c r="C339" s="91">
        <v>6</v>
      </c>
    </row>
    <row r="340" spans="1:3" ht="15.5" x14ac:dyDescent="0.35">
      <c r="A340" s="90" t="s">
        <v>2914</v>
      </c>
      <c r="B340" s="90" t="s">
        <v>2915</v>
      </c>
      <c r="C340" s="91">
        <v>6</v>
      </c>
    </row>
    <row r="341" spans="1:3" ht="15.5" x14ac:dyDescent="0.35">
      <c r="A341" s="90" t="s">
        <v>2916</v>
      </c>
      <c r="B341" s="90" t="s">
        <v>2917</v>
      </c>
      <c r="C341" s="91">
        <v>5</v>
      </c>
    </row>
    <row r="342" spans="1:3" ht="15.5" x14ac:dyDescent="0.35">
      <c r="A342" s="90" t="s">
        <v>2918</v>
      </c>
      <c r="B342" s="90" t="s">
        <v>2919</v>
      </c>
      <c r="C342" s="91">
        <v>4</v>
      </c>
    </row>
    <row r="343" spans="1:3" ht="15.5" x14ac:dyDescent="0.35">
      <c r="A343" s="90" t="s">
        <v>2241</v>
      </c>
      <c r="B343" s="90" t="s">
        <v>2242</v>
      </c>
      <c r="C343" s="91">
        <v>6</v>
      </c>
    </row>
    <row r="344" spans="1:3" ht="15.5" x14ac:dyDescent="0.35">
      <c r="A344" s="90" t="s">
        <v>2920</v>
      </c>
      <c r="B344" s="90" t="s">
        <v>2921</v>
      </c>
      <c r="C344" s="91">
        <v>5</v>
      </c>
    </row>
    <row r="345" spans="1:3" ht="15.5" x14ac:dyDescent="0.35">
      <c r="A345" s="90" t="s">
        <v>2922</v>
      </c>
      <c r="B345" s="90" t="s">
        <v>2923</v>
      </c>
      <c r="C345" s="91">
        <v>6</v>
      </c>
    </row>
    <row r="346" spans="1:3" ht="15.5" x14ac:dyDescent="0.35">
      <c r="A346" s="90" t="s">
        <v>2924</v>
      </c>
      <c r="B346" s="90" t="s">
        <v>2925</v>
      </c>
      <c r="C346" s="91">
        <v>6</v>
      </c>
    </row>
    <row r="347" spans="1:3" ht="15.5" x14ac:dyDescent="0.35">
      <c r="A347" s="90" t="s">
        <v>2926</v>
      </c>
      <c r="B347" s="90" t="s">
        <v>2927</v>
      </c>
      <c r="C347" s="91">
        <v>4</v>
      </c>
    </row>
    <row r="348" spans="1:3" ht="15.5" x14ac:dyDescent="0.35">
      <c r="A348" s="90" t="s">
        <v>2928</v>
      </c>
      <c r="B348" s="90" t="s">
        <v>2929</v>
      </c>
      <c r="C348" s="91">
        <v>5</v>
      </c>
    </row>
    <row r="349" spans="1:3" ht="15.5" x14ac:dyDescent="0.35">
      <c r="A349" s="90" t="s">
        <v>2930</v>
      </c>
      <c r="B349" s="90" t="s">
        <v>2931</v>
      </c>
      <c r="C349" s="91">
        <v>4</v>
      </c>
    </row>
    <row r="350" spans="1:3" ht="15.5" x14ac:dyDescent="0.35">
      <c r="A350" s="90" t="s">
        <v>2932</v>
      </c>
      <c r="B350" s="90" t="s">
        <v>2933</v>
      </c>
      <c r="C350" s="91">
        <v>3</v>
      </c>
    </row>
    <row r="351" spans="1:3" ht="15.5" x14ac:dyDescent="0.35">
      <c r="A351" s="90" t="s">
        <v>2934</v>
      </c>
      <c r="B351" s="90" t="s">
        <v>2935</v>
      </c>
      <c r="C351" s="91">
        <v>2</v>
      </c>
    </row>
    <row r="352" spans="1:3" ht="15.5" x14ac:dyDescent="0.35">
      <c r="A352" s="90" t="s">
        <v>2936</v>
      </c>
      <c r="B352" s="90" t="s">
        <v>2937</v>
      </c>
      <c r="C352" s="91">
        <v>3</v>
      </c>
    </row>
    <row r="353" spans="1:3" ht="15.5" x14ac:dyDescent="0.35">
      <c r="A353" s="90" t="s">
        <v>2938</v>
      </c>
      <c r="B353" s="90" t="s">
        <v>2327</v>
      </c>
      <c r="C353" s="91">
        <v>2</v>
      </c>
    </row>
    <row r="354" spans="1:3" ht="15.5" x14ac:dyDescent="0.35">
      <c r="A354" s="90" t="s">
        <v>2939</v>
      </c>
      <c r="B354" s="90" t="s">
        <v>2940</v>
      </c>
      <c r="C354" s="91">
        <v>7</v>
      </c>
    </row>
    <row r="355" spans="1:3" ht="15.5" x14ac:dyDescent="0.35">
      <c r="A355" s="90" t="s">
        <v>2941</v>
      </c>
      <c r="B355" s="90" t="s">
        <v>2942</v>
      </c>
      <c r="C355" s="91">
        <v>6</v>
      </c>
    </row>
    <row r="356" spans="1:3" ht="15.5" x14ac:dyDescent="0.35">
      <c r="A356" s="90" t="s">
        <v>2943</v>
      </c>
      <c r="B356" s="90" t="s">
        <v>2944</v>
      </c>
      <c r="C356" s="91">
        <v>7</v>
      </c>
    </row>
    <row r="357" spans="1:3" ht="15.5" x14ac:dyDescent="0.35">
      <c r="A357" s="90" t="s">
        <v>2945</v>
      </c>
      <c r="B357" s="90" t="s">
        <v>2946</v>
      </c>
      <c r="C357" s="91">
        <v>5</v>
      </c>
    </row>
    <row r="358" spans="1:3" ht="15.5" x14ac:dyDescent="0.35">
      <c r="A358" s="90" t="s">
        <v>2947</v>
      </c>
      <c r="B358" s="90" t="s">
        <v>2948</v>
      </c>
      <c r="C358" s="91">
        <v>5</v>
      </c>
    </row>
    <row r="359" spans="1:3" ht="15.5" x14ac:dyDescent="0.35">
      <c r="A359" s="90" t="s">
        <v>2949</v>
      </c>
      <c r="B359" s="90" t="s">
        <v>2950</v>
      </c>
      <c r="C359" s="91">
        <v>6</v>
      </c>
    </row>
    <row r="360" spans="1:3" ht="15.5" x14ac:dyDescent="0.35">
      <c r="A360" s="90" t="s">
        <v>2951</v>
      </c>
      <c r="B360" s="90" t="s">
        <v>2952</v>
      </c>
      <c r="C360" s="91">
        <v>5</v>
      </c>
    </row>
    <row r="361" spans="1:3" ht="15.5" x14ac:dyDescent="0.35">
      <c r="A361" s="90" t="s">
        <v>2953</v>
      </c>
      <c r="B361" s="90" t="s">
        <v>2954</v>
      </c>
      <c r="C361" s="91">
        <v>4</v>
      </c>
    </row>
    <row r="362" spans="1:3" ht="15.5" x14ac:dyDescent="0.35">
      <c r="A362" s="90" t="s">
        <v>2955</v>
      </c>
      <c r="B362" s="90" t="s">
        <v>2956</v>
      </c>
      <c r="C362" s="91">
        <v>2</v>
      </c>
    </row>
    <row r="363" spans="1:3" ht="15.5" x14ac:dyDescent="0.35">
      <c r="A363" s="90" t="s">
        <v>2957</v>
      </c>
      <c r="B363" s="90" t="s">
        <v>2958</v>
      </c>
      <c r="C363" s="91">
        <v>4</v>
      </c>
    </row>
    <row r="364" spans="1:3" ht="15.5" x14ac:dyDescent="0.35">
      <c r="A364" s="90" t="s">
        <v>2959</v>
      </c>
      <c r="B364" s="90" t="s">
        <v>2960</v>
      </c>
      <c r="C364" s="91">
        <v>4</v>
      </c>
    </row>
    <row r="365" spans="1:3" ht="15.5" x14ac:dyDescent="0.35">
      <c r="A365" s="90" t="s">
        <v>2961</v>
      </c>
      <c r="B365" s="90" t="s">
        <v>2962</v>
      </c>
      <c r="C365" s="91">
        <v>5</v>
      </c>
    </row>
    <row r="366" spans="1:3" ht="15.5" x14ac:dyDescent="0.35">
      <c r="A366" s="90" t="s">
        <v>2963</v>
      </c>
      <c r="B366" s="90" t="s">
        <v>2964</v>
      </c>
      <c r="C366" s="91">
        <v>2</v>
      </c>
    </row>
    <row r="367" spans="1:3" ht="15.5" x14ac:dyDescent="0.35">
      <c r="A367" s="90" t="s">
        <v>2965</v>
      </c>
      <c r="B367" s="90" t="s">
        <v>2966</v>
      </c>
      <c r="C367" s="91">
        <v>4</v>
      </c>
    </row>
    <row r="368" spans="1:3" ht="15.5" x14ac:dyDescent="0.35">
      <c r="A368" s="90" t="s">
        <v>2967</v>
      </c>
      <c r="B368" s="90" t="s">
        <v>2968</v>
      </c>
      <c r="C368" s="91">
        <v>4</v>
      </c>
    </row>
    <row r="369" spans="1:3" ht="15.5" x14ac:dyDescent="0.35">
      <c r="A369" s="90" t="s">
        <v>2969</v>
      </c>
      <c r="B369" s="90" t="s">
        <v>2970</v>
      </c>
      <c r="C369" s="91">
        <v>5</v>
      </c>
    </row>
    <row r="370" spans="1:3" ht="15.5" x14ac:dyDescent="0.35">
      <c r="A370" s="90" t="s">
        <v>2971</v>
      </c>
      <c r="B370" s="90" t="s">
        <v>2972</v>
      </c>
      <c r="C370" s="91">
        <v>8</v>
      </c>
    </row>
    <row r="371" spans="1:3" ht="15.5" x14ac:dyDescent="0.35">
      <c r="A371" s="90" t="s">
        <v>2973</v>
      </c>
      <c r="B371" s="90" t="s">
        <v>2974</v>
      </c>
      <c r="C371" s="91">
        <v>3</v>
      </c>
    </row>
    <row r="372" spans="1:3" ht="15.5" x14ac:dyDescent="0.35">
      <c r="A372" s="90" t="s">
        <v>2975</v>
      </c>
      <c r="B372" s="90" t="s">
        <v>2976</v>
      </c>
      <c r="C372" s="91">
        <v>4</v>
      </c>
    </row>
    <row r="373" spans="1:3" ht="15.5" x14ac:dyDescent="0.35">
      <c r="A373" s="90" t="s">
        <v>2977</v>
      </c>
      <c r="B373" s="90" t="s">
        <v>2978</v>
      </c>
      <c r="C373" s="91">
        <v>4</v>
      </c>
    </row>
    <row r="374" spans="1:3" ht="31" x14ac:dyDescent="0.35">
      <c r="A374" s="90" t="s">
        <v>2979</v>
      </c>
      <c r="B374" s="90" t="s">
        <v>2980</v>
      </c>
      <c r="C374" s="91">
        <v>4</v>
      </c>
    </row>
    <row r="375" spans="1:3" ht="15.5" x14ac:dyDescent="0.35">
      <c r="A375" s="90" t="s">
        <v>2981</v>
      </c>
      <c r="B375" s="90" t="s">
        <v>2982</v>
      </c>
      <c r="C375" s="91">
        <v>5</v>
      </c>
    </row>
    <row r="376" spans="1:3" ht="15.5" x14ac:dyDescent="0.35">
      <c r="A376" s="90" t="s">
        <v>651</v>
      </c>
      <c r="B376" s="90" t="s">
        <v>2983</v>
      </c>
      <c r="C376" s="91">
        <v>5</v>
      </c>
    </row>
    <row r="377" spans="1:3" ht="15.5" x14ac:dyDescent="0.35">
      <c r="A377" s="90" t="s">
        <v>2984</v>
      </c>
      <c r="B377" s="90" t="s">
        <v>2985</v>
      </c>
      <c r="C377" s="91">
        <v>5</v>
      </c>
    </row>
    <row r="378" spans="1:3" ht="15.5" x14ac:dyDescent="0.35">
      <c r="A378" s="90" t="s">
        <v>2986</v>
      </c>
      <c r="B378" s="90" t="s">
        <v>2987</v>
      </c>
      <c r="C378" s="91">
        <v>4</v>
      </c>
    </row>
    <row r="379" spans="1:3" ht="15.5" x14ac:dyDescent="0.35">
      <c r="A379" s="90" t="s">
        <v>2988</v>
      </c>
      <c r="B379" s="90" t="s">
        <v>2989</v>
      </c>
      <c r="C379" s="91">
        <v>6</v>
      </c>
    </row>
    <row r="380" spans="1:3" ht="15.5" x14ac:dyDescent="0.35">
      <c r="A380" s="90" t="s">
        <v>2990</v>
      </c>
      <c r="B380" s="90" t="s">
        <v>2991</v>
      </c>
      <c r="C380" s="91">
        <v>4</v>
      </c>
    </row>
    <row r="381" spans="1:3" ht="15.5" x14ac:dyDescent="0.35">
      <c r="A381" s="90" t="s">
        <v>2992</v>
      </c>
      <c r="B381" s="90" t="s">
        <v>2327</v>
      </c>
      <c r="C381" s="91">
        <v>2</v>
      </c>
    </row>
    <row r="382" spans="1:3" ht="15.5" x14ac:dyDescent="0.35">
      <c r="A382" s="90" t="s">
        <v>2993</v>
      </c>
      <c r="B382" s="90" t="s">
        <v>2994</v>
      </c>
      <c r="C382" s="91">
        <v>4</v>
      </c>
    </row>
    <row r="383" spans="1:3" ht="15.5" x14ac:dyDescent="0.35">
      <c r="A383" s="90" t="s">
        <v>2995</v>
      </c>
      <c r="B383" s="90" t="s">
        <v>2996</v>
      </c>
      <c r="C383" s="91">
        <v>1</v>
      </c>
    </row>
    <row r="384" spans="1:3" ht="15.5" x14ac:dyDescent="0.35">
      <c r="A384" s="90" t="s">
        <v>2997</v>
      </c>
      <c r="B384" s="90" t="s">
        <v>2998</v>
      </c>
      <c r="C384" s="91">
        <v>4</v>
      </c>
    </row>
    <row r="385" spans="1:3" ht="15.5" x14ac:dyDescent="0.35">
      <c r="A385" s="90" t="s">
        <v>2999</v>
      </c>
      <c r="B385" s="90" t="s">
        <v>3000</v>
      </c>
      <c r="C385" s="91">
        <v>3</v>
      </c>
    </row>
    <row r="386" spans="1:3" ht="15.5" x14ac:dyDescent="0.35">
      <c r="A386" s="90" t="s">
        <v>3001</v>
      </c>
      <c r="B386" s="90" t="s">
        <v>3002</v>
      </c>
      <c r="C386" s="91">
        <v>5</v>
      </c>
    </row>
    <row r="387" spans="1:3" ht="15.5" x14ac:dyDescent="0.35">
      <c r="A387" s="90" t="s">
        <v>3003</v>
      </c>
      <c r="B387" s="90" t="s">
        <v>3004</v>
      </c>
      <c r="C387" s="91">
        <v>4</v>
      </c>
    </row>
    <row r="388" spans="1:3" ht="15.5" x14ac:dyDescent="0.35">
      <c r="A388" s="90" t="s">
        <v>3005</v>
      </c>
      <c r="B388" s="90" t="s">
        <v>3006</v>
      </c>
      <c r="C388" s="91">
        <v>4</v>
      </c>
    </row>
    <row r="389" spans="1:3" ht="15.5" x14ac:dyDescent="0.35">
      <c r="A389" s="90" t="s">
        <v>3007</v>
      </c>
      <c r="B389" s="90" t="s">
        <v>3008</v>
      </c>
      <c r="C389" s="91">
        <v>5</v>
      </c>
    </row>
    <row r="390" spans="1:3" ht="15.5" x14ac:dyDescent="0.35">
      <c r="A390" s="90" t="s">
        <v>3009</v>
      </c>
      <c r="B390" s="90" t="s">
        <v>3010</v>
      </c>
      <c r="C390" s="91">
        <v>1</v>
      </c>
    </row>
    <row r="391" spans="1:3" ht="15.5" x14ac:dyDescent="0.35">
      <c r="A391" s="90" t="s">
        <v>3011</v>
      </c>
      <c r="B391" s="90" t="s">
        <v>3012</v>
      </c>
      <c r="C391" s="91">
        <v>1</v>
      </c>
    </row>
    <row r="392" spans="1:3" ht="15.5" x14ac:dyDescent="0.35">
      <c r="A392" s="90" t="s">
        <v>3013</v>
      </c>
      <c r="B392" s="90" t="s">
        <v>2327</v>
      </c>
      <c r="C392" s="91">
        <v>2</v>
      </c>
    </row>
    <row r="393" spans="1:3" ht="15.5" x14ac:dyDescent="0.35">
      <c r="A393" s="90" t="s">
        <v>3014</v>
      </c>
      <c r="B393" s="90" t="s">
        <v>3015</v>
      </c>
      <c r="C393" s="91">
        <v>1</v>
      </c>
    </row>
    <row r="394" spans="1:3" ht="15.5" x14ac:dyDescent="0.35">
      <c r="A394" s="90" t="s">
        <v>3016</v>
      </c>
      <c r="B394" s="90" t="s">
        <v>3017</v>
      </c>
      <c r="C394" s="91">
        <v>1</v>
      </c>
    </row>
    <row r="395" spans="1:3" ht="15.5" x14ac:dyDescent="0.35">
      <c r="A395" s="90" t="s">
        <v>3018</v>
      </c>
      <c r="B395" s="90" t="s">
        <v>3019</v>
      </c>
      <c r="C395" s="91">
        <v>1</v>
      </c>
    </row>
    <row r="396" spans="1:3" ht="15.5" x14ac:dyDescent="0.35">
      <c r="A396" s="90" t="s">
        <v>3020</v>
      </c>
      <c r="B396" s="90" t="s">
        <v>3021</v>
      </c>
      <c r="C396" s="91">
        <v>1</v>
      </c>
    </row>
    <row r="397" spans="1:3" ht="15.5" x14ac:dyDescent="0.35">
      <c r="A397" s="90" t="s">
        <v>3022</v>
      </c>
      <c r="B397" s="90" t="s">
        <v>3023</v>
      </c>
      <c r="C397" s="91">
        <v>1</v>
      </c>
    </row>
    <row r="398" spans="1:3" ht="15.5" x14ac:dyDescent="0.35">
      <c r="A398" s="90" t="s">
        <v>3024</v>
      </c>
      <c r="B398" s="90" t="s">
        <v>3025</v>
      </c>
      <c r="C398" s="91">
        <v>1</v>
      </c>
    </row>
    <row r="399" spans="1:3" ht="15.5" x14ac:dyDescent="0.35">
      <c r="A399" s="90" t="s">
        <v>3026</v>
      </c>
      <c r="B399" s="90" t="s">
        <v>3027</v>
      </c>
      <c r="C399" s="91">
        <v>1</v>
      </c>
    </row>
    <row r="400" spans="1:3" ht="15.5" x14ac:dyDescent="0.35">
      <c r="A400" s="90" t="s">
        <v>3028</v>
      </c>
      <c r="B400" s="90" t="s">
        <v>3029</v>
      </c>
      <c r="C400" s="91">
        <v>1</v>
      </c>
    </row>
    <row r="401" spans="1:3" ht="15.5" x14ac:dyDescent="0.35">
      <c r="A401" s="90" t="s">
        <v>3030</v>
      </c>
      <c r="B401" s="90" t="s">
        <v>3031</v>
      </c>
      <c r="C401" s="91">
        <v>1</v>
      </c>
    </row>
    <row r="402" spans="1:3" ht="15.5" x14ac:dyDescent="0.35">
      <c r="A402" s="90" t="s">
        <v>3032</v>
      </c>
      <c r="B402" s="90" t="s">
        <v>3033</v>
      </c>
      <c r="C402" s="91">
        <v>1</v>
      </c>
    </row>
    <row r="403" spans="1:3" ht="15.5" x14ac:dyDescent="0.35">
      <c r="A403" s="90" t="s">
        <v>3034</v>
      </c>
      <c r="B403" s="90" t="s">
        <v>3035</v>
      </c>
      <c r="C403" s="91">
        <v>1</v>
      </c>
    </row>
    <row r="404" spans="1:3" ht="15.5" x14ac:dyDescent="0.35">
      <c r="A404" s="90" t="s">
        <v>3036</v>
      </c>
      <c r="B404" s="90" t="s">
        <v>3037</v>
      </c>
      <c r="C404" s="91">
        <v>1</v>
      </c>
    </row>
    <row r="405" spans="1:3" ht="15.5" x14ac:dyDescent="0.35">
      <c r="A405" s="90" t="s">
        <v>3038</v>
      </c>
      <c r="B405" s="90" t="s">
        <v>3039</v>
      </c>
      <c r="C405" s="91">
        <v>1</v>
      </c>
    </row>
    <row r="406" spans="1:3" ht="15.5" x14ac:dyDescent="0.35">
      <c r="A406" s="90" t="s">
        <v>3040</v>
      </c>
      <c r="B406" s="90" t="s">
        <v>3041</v>
      </c>
      <c r="C406" s="91">
        <v>1</v>
      </c>
    </row>
    <row r="407" spans="1:3" ht="15.5" x14ac:dyDescent="0.35">
      <c r="A407" s="90" t="s">
        <v>3042</v>
      </c>
      <c r="B407" s="90" t="s">
        <v>3043</v>
      </c>
      <c r="C407" s="91">
        <v>1</v>
      </c>
    </row>
    <row r="408" spans="1:3" ht="15.5" x14ac:dyDescent="0.35">
      <c r="A408" s="90" t="s">
        <v>3044</v>
      </c>
      <c r="B408" s="90" t="s">
        <v>3045</v>
      </c>
      <c r="C408" s="91">
        <v>1</v>
      </c>
    </row>
    <row r="409" spans="1:3" ht="15.5" x14ac:dyDescent="0.35">
      <c r="A409" s="90" t="s">
        <v>3046</v>
      </c>
      <c r="B409" s="90" t="s">
        <v>3047</v>
      </c>
      <c r="C409" s="91">
        <v>1</v>
      </c>
    </row>
    <row r="410" spans="1:3" ht="15.5" x14ac:dyDescent="0.35">
      <c r="A410" s="90" t="s">
        <v>3048</v>
      </c>
      <c r="B410" s="90" t="s">
        <v>3049</v>
      </c>
      <c r="C410" s="91">
        <v>1</v>
      </c>
    </row>
    <row r="411" spans="1:3" ht="15.5" x14ac:dyDescent="0.35">
      <c r="A411" s="90" t="s">
        <v>3050</v>
      </c>
      <c r="B411" s="90" t="s">
        <v>3051</v>
      </c>
      <c r="C411" s="91">
        <v>1</v>
      </c>
    </row>
    <row r="412" spans="1:3" ht="15.5" x14ac:dyDescent="0.35">
      <c r="A412" s="90" t="s">
        <v>3052</v>
      </c>
      <c r="B412" s="90" t="s">
        <v>3053</v>
      </c>
      <c r="C412" s="91">
        <v>1</v>
      </c>
    </row>
    <row r="413" spans="1:3" ht="15.5" x14ac:dyDescent="0.35">
      <c r="A413" s="90" t="s">
        <v>3054</v>
      </c>
      <c r="B413" s="90" t="s">
        <v>3055</v>
      </c>
      <c r="C413" s="91">
        <v>1</v>
      </c>
    </row>
    <row r="414" spans="1:3" ht="15.5" x14ac:dyDescent="0.35">
      <c r="A414" s="90" t="s">
        <v>3056</v>
      </c>
      <c r="B414" s="90" t="s">
        <v>3057</v>
      </c>
      <c r="C414" s="91">
        <v>1</v>
      </c>
    </row>
    <row r="415" spans="1:3" ht="15.5" x14ac:dyDescent="0.35">
      <c r="A415" s="90" t="s">
        <v>3058</v>
      </c>
      <c r="B415" s="90" t="s">
        <v>3059</v>
      </c>
      <c r="C415" s="91">
        <v>1</v>
      </c>
    </row>
    <row r="416" spans="1:3" ht="15.5" x14ac:dyDescent="0.35">
      <c r="A416" s="90" t="s">
        <v>3060</v>
      </c>
      <c r="B416" s="90" t="s">
        <v>3061</v>
      </c>
      <c r="C416" s="91">
        <v>1</v>
      </c>
    </row>
    <row r="417" spans="1:3" ht="15.5" x14ac:dyDescent="0.35">
      <c r="A417" s="90" t="s">
        <v>3062</v>
      </c>
      <c r="B417" s="90" t="s">
        <v>3063</v>
      </c>
      <c r="C417" s="91">
        <v>1</v>
      </c>
    </row>
    <row r="418" spans="1:3" ht="15.5" x14ac:dyDescent="0.35">
      <c r="A418" s="90" t="s">
        <v>3064</v>
      </c>
      <c r="B418" s="90" t="s">
        <v>3065</v>
      </c>
      <c r="C418" s="91">
        <v>1</v>
      </c>
    </row>
    <row r="419" spans="1:3" ht="15.5" x14ac:dyDescent="0.35">
      <c r="A419" s="90" t="s">
        <v>3066</v>
      </c>
      <c r="B419" s="90" t="s">
        <v>3067</v>
      </c>
      <c r="C419" s="91">
        <v>1</v>
      </c>
    </row>
    <row r="420" spans="1:3" ht="15.5" x14ac:dyDescent="0.35">
      <c r="A420" s="90" t="s">
        <v>3068</v>
      </c>
      <c r="B420" s="90" t="s">
        <v>3069</v>
      </c>
      <c r="C420" s="91">
        <v>1</v>
      </c>
    </row>
    <row r="421" spans="1:3" ht="15.5" x14ac:dyDescent="0.35">
      <c r="A421" s="90" t="s">
        <v>3070</v>
      </c>
      <c r="B421" s="90" t="s">
        <v>3071</v>
      </c>
      <c r="C421" s="91">
        <v>1</v>
      </c>
    </row>
    <row r="422" spans="1:3" ht="15.5" x14ac:dyDescent="0.35">
      <c r="A422" s="90" t="s">
        <v>3072</v>
      </c>
      <c r="B422" s="90" t="s">
        <v>3073</v>
      </c>
      <c r="C422" s="91">
        <v>1</v>
      </c>
    </row>
    <row r="423" spans="1:3" ht="15.5" x14ac:dyDescent="0.35">
      <c r="A423" s="90" t="s">
        <v>3074</v>
      </c>
      <c r="B423" s="90" t="s">
        <v>3075</v>
      </c>
      <c r="C423" s="91">
        <v>1</v>
      </c>
    </row>
    <row r="424" spans="1:3" ht="15.5" x14ac:dyDescent="0.35">
      <c r="A424" s="90" t="s">
        <v>3076</v>
      </c>
      <c r="B424" s="90" t="s">
        <v>3077</v>
      </c>
      <c r="C424" s="91">
        <v>1</v>
      </c>
    </row>
    <row r="425" spans="1:3" ht="15.5" x14ac:dyDescent="0.35">
      <c r="A425" s="90" t="s">
        <v>3078</v>
      </c>
      <c r="B425" s="90" t="s">
        <v>3079</v>
      </c>
      <c r="C425" s="91">
        <v>1</v>
      </c>
    </row>
    <row r="426" spans="1:3" ht="15.5" x14ac:dyDescent="0.35">
      <c r="A426" s="90" t="s">
        <v>3080</v>
      </c>
      <c r="B426" s="90" t="s">
        <v>3081</v>
      </c>
      <c r="C426" s="91">
        <v>1</v>
      </c>
    </row>
    <row r="427" spans="1:3" ht="15.5" x14ac:dyDescent="0.35">
      <c r="A427" s="90" t="s">
        <v>3082</v>
      </c>
      <c r="B427" s="90" t="s">
        <v>3083</v>
      </c>
      <c r="C427" s="91">
        <v>1</v>
      </c>
    </row>
    <row r="428" spans="1:3" ht="15.5" x14ac:dyDescent="0.35">
      <c r="A428" s="90" t="s">
        <v>3084</v>
      </c>
      <c r="B428" s="90" t="s">
        <v>3085</v>
      </c>
      <c r="C428" s="91">
        <v>1</v>
      </c>
    </row>
    <row r="429" spans="1:3" ht="15.5" x14ac:dyDescent="0.35">
      <c r="A429" s="90" t="s">
        <v>3086</v>
      </c>
      <c r="B429" s="90" t="s">
        <v>3073</v>
      </c>
      <c r="C429" s="91">
        <v>1</v>
      </c>
    </row>
    <row r="430" spans="1:3" ht="15.5" x14ac:dyDescent="0.35">
      <c r="A430" s="90" t="s">
        <v>3087</v>
      </c>
      <c r="B430" s="90" t="s">
        <v>3088</v>
      </c>
      <c r="C430" s="91">
        <v>1</v>
      </c>
    </row>
    <row r="431" spans="1:3" ht="15.5" x14ac:dyDescent="0.35">
      <c r="A431" s="90" t="s">
        <v>3089</v>
      </c>
      <c r="B431" s="90" t="s">
        <v>3090</v>
      </c>
      <c r="C431" s="91">
        <v>1</v>
      </c>
    </row>
    <row r="432" spans="1:3" ht="15.5" x14ac:dyDescent="0.35">
      <c r="A432" s="90" t="s">
        <v>3091</v>
      </c>
      <c r="B432" s="90" t="s">
        <v>3092</v>
      </c>
      <c r="C432" s="91">
        <v>1</v>
      </c>
    </row>
    <row r="433" spans="1:3" ht="15.5" x14ac:dyDescent="0.35">
      <c r="A433" s="90" t="s">
        <v>3093</v>
      </c>
      <c r="B433" s="90" t="s">
        <v>3094</v>
      </c>
      <c r="C433" s="91">
        <v>1</v>
      </c>
    </row>
    <row r="434" spans="1:3" ht="15.5" x14ac:dyDescent="0.35">
      <c r="A434" s="90" t="s">
        <v>3095</v>
      </c>
      <c r="B434" s="90" t="s">
        <v>3096</v>
      </c>
      <c r="C434" s="91">
        <v>1</v>
      </c>
    </row>
    <row r="435" spans="1:3" ht="15.5" x14ac:dyDescent="0.35">
      <c r="A435" s="90" t="s">
        <v>3097</v>
      </c>
      <c r="B435" s="90" t="s">
        <v>3098</v>
      </c>
      <c r="C435" s="91">
        <v>1</v>
      </c>
    </row>
    <row r="436" spans="1:3" ht="15.5" x14ac:dyDescent="0.35">
      <c r="A436" s="90" t="s">
        <v>3099</v>
      </c>
      <c r="B436" s="90" t="s">
        <v>3100</v>
      </c>
      <c r="C436" s="91">
        <v>1</v>
      </c>
    </row>
    <row r="437" spans="1:3" ht="15.5" x14ac:dyDescent="0.35">
      <c r="A437" s="90" t="s">
        <v>3101</v>
      </c>
      <c r="B437" s="90" t="s">
        <v>3102</v>
      </c>
      <c r="C437" s="91">
        <v>1</v>
      </c>
    </row>
    <row r="438" spans="1:3" ht="15.5" x14ac:dyDescent="0.35">
      <c r="A438" s="90" t="s">
        <v>3103</v>
      </c>
      <c r="B438" s="90" t="s">
        <v>3104</v>
      </c>
      <c r="C438" s="91">
        <v>1</v>
      </c>
    </row>
    <row r="439" spans="1:3" ht="15.5" x14ac:dyDescent="0.35">
      <c r="A439" s="90" t="s">
        <v>3105</v>
      </c>
      <c r="B439" s="90" t="s">
        <v>3106</v>
      </c>
      <c r="C439" s="91">
        <v>1</v>
      </c>
    </row>
    <row r="440" spans="1:3" ht="15.5" x14ac:dyDescent="0.35">
      <c r="A440" s="90" t="s">
        <v>3107</v>
      </c>
      <c r="B440" s="90" t="s">
        <v>3108</v>
      </c>
      <c r="C440" s="91">
        <v>1</v>
      </c>
    </row>
    <row r="441" spans="1:3" ht="15.5" x14ac:dyDescent="0.35">
      <c r="A441" s="90" t="s">
        <v>3109</v>
      </c>
      <c r="B441" s="90" t="s">
        <v>3110</v>
      </c>
      <c r="C441" s="91">
        <v>1</v>
      </c>
    </row>
    <row r="442" spans="1:3" ht="15.5" x14ac:dyDescent="0.35">
      <c r="A442" s="90" t="s">
        <v>3111</v>
      </c>
      <c r="B442" s="90" t="s">
        <v>3112</v>
      </c>
      <c r="C442" s="91">
        <v>1</v>
      </c>
    </row>
    <row r="443" spans="1:3" ht="15.5" x14ac:dyDescent="0.35">
      <c r="A443" s="90" t="s">
        <v>3113</v>
      </c>
      <c r="B443" s="90" t="s">
        <v>3114</v>
      </c>
      <c r="C443" s="91">
        <v>1</v>
      </c>
    </row>
    <row r="444" spans="1:3" ht="15.5" x14ac:dyDescent="0.35">
      <c r="A444" s="90" t="s">
        <v>3115</v>
      </c>
      <c r="B444" s="90" t="s">
        <v>3116</v>
      </c>
      <c r="C444" s="91">
        <v>1</v>
      </c>
    </row>
    <row r="445" spans="1:3" ht="15.5" x14ac:dyDescent="0.35">
      <c r="A445" s="90" t="s">
        <v>3117</v>
      </c>
      <c r="B445" s="90" t="s">
        <v>3118</v>
      </c>
      <c r="C445" s="91">
        <v>1</v>
      </c>
    </row>
    <row r="446" spans="1:3" ht="15.5" x14ac:dyDescent="0.35">
      <c r="A446" s="90" t="s">
        <v>3119</v>
      </c>
      <c r="B446" s="90" t="s">
        <v>3120</v>
      </c>
      <c r="C446" s="91">
        <v>1</v>
      </c>
    </row>
    <row r="447" spans="1:3" ht="15.5" x14ac:dyDescent="0.35">
      <c r="A447" s="90" t="s">
        <v>3121</v>
      </c>
      <c r="B447" s="90" t="s">
        <v>3122</v>
      </c>
      <c r="C447" s="91">
        <v>1</v>
      </c>
    </row>
    <row r="448" spans="1:3" ht="15.5" x14ac:dyDescent="0.35">
      <c r="A448" s="90" t="s">
        <v>3123</v>
      </c>
      <c r="B448" s="90" t="s">
        <v>3124</v>
      </c>
      <c r="C448" s="91">
        <v>1</v>
      </c>
    </row>
    <row r="449" spans="1:3" ht="15.5" x14ac:dyDescent="0.35">
      <c r="A449" s="90" t="s">
        <v>3125</v>
      </c>
      <c r="B449" s="90" t="s">
        <v>3126</v>
      </c>
      <c r="C449" s="91">
        <v>1</v>
      </c>
    </row>
    <row r="450" spans="1:3" ht="15.5" x14ac:dyDescent="0.35">
      <c r="A450" s="90" t="s">
        <v>3127</v>
      </c>
      <c r="B450" s="90" t="s">
        <v>3128</v>
      </c>
      <c r="C450" s="91">
        <v>1</v>
      </c>
    </row>
    <row r="451" spans="1:3" ht="15.5" x14ac:dyDescent="0.35">
      <c r="A451" s="90" t="s">
        <v>3129</v>
      </c>
      <c r="B451" s="90" t="s">
        <v>3130</v>
      </c>
      <c r="C451" s="91">
        <v>1</v>
      </c>
    </row>
    <row r="452" spans="1:3" ht="15.5" x14ac:dyDescent="0.35">
      <c r="A452" s="90" t="s">
        <v>3131</v>
      </c>
      <c r="B452" s="90" t="s">
        <v>3132</v>
      </c>
      <c r="C452" s="91">
        <v>1</v>
      </c>
    </row>
    <row r="453" spans="1:3" ht="15.5" x14ac:dyDescent="0.35">
      <c r="A453" s="90" t="s">
        <v>3133</v>
      </c>
      <c r="B453" s="90" t="s">
        <v>3134</v>
      </c>
      <c r="C453" s="91">
        <v>1</v>
      </c>
    </row>
    <row r="454" spans="1:3" ht="15.5" x14ac:dyDescent="0.35">
      <c r="A454" s="90" t="s">
        <v>3135</v>
      </c>
      <c r="B454" s="90" t="s">
        <v>3136</v>
      </c>
      <c r="C454" s="91">
        <v>1</v>
      </c>
    </row>
    <row r="455" spans="1:3" ht="15.5" x14ac:dyDescent="0.35">
      <c r="A455" s="90" t="s">
        <v>3137</v>
      </c>
      <c r="B455" s="90" t="s">
        <v>3138</v>
      </c>
      <c r="C455" s="91">
        <v>1</v>
      </c>
    </row>
    <row r="456" spans="1:3" ht="15.5" x14ac:dyDescent="0.35">
      <c r="A456" s="90" t="s">
        <v>3139</v>
      </c>
      <c r="B456" s="90" t="s">
        <v>3140</v>
      </c>
      <c r="C456" s="91">
        <v>1</v>
      </c>
    </row>
    <row r="457" spans="1:3" ht="15.5" x14ac:dyDescent="0.35">
      <c r="A457" s="90" t="s">
        <v>3141</v>
      </c>
      <c r="B457" s="90" t="s">
        <v>3142</v>
      </c>
      <c r="C457" s="91">
        <v>1</v>
      </c>
    </row>
    <row r="458" spans="1:3" ht="15.5" x14ac:dyDescent="0.35">
      <c r="A458" s="90" t="s">
        <v>3143</v>
      </c>
      <c r="B458" s="90" t="s">
        <v>3144</v>
      </c>
      <c r="C458" s="91">
        <v>1</v>
      </c>
    </row>
    <row r="459" spans="1:3" ht="15.5" x14ac:dyDescent="0.35">
      <c r="A459" s="90" t="s">
        <v>3145</v>
      </c>
      <c r="B459" s="90" t="s">
        <v>3146</v>
      </c>
      <c r="C459" s="91">
        <v>1</v>
      </c>
    </row>
    <row r="460" spans="1:3" ht="12.75" customHeight="1" x14ac:dyDescent="0.35">
      <c r="A460" s="90" t="s">
        <v>3147</v>
      </c>
      <c r="B460" s="90" t="s">
        <v>3148</v>
      </c>
      <c r="C460" s="91">
        <v>1</v>
      </c>
    </row>
    <row r="461" spans="1:3" ht="12.75" customHeight="1" x14ac:dyDescent="0.35">
      <c r="A461" s="90" t="s">
        <v>3149</v>
      </c>
      <c r="B461" s="90" t="s">
        <v>3150</v>
      </c>
      <c r="C461" s="91">
        <v>1</v>
      </c>
    </row>
    <row r="462" spans="1:3" ht="12.75" customHeight="1" x14ac:dyDescent="0.35">
      <c r="A462" s="90" t="s">
        <v>3151</v>
      </c>
      <c r="B462" s="90" t="s">
        <v>3152</v>
      </c>
      <c r="C462" s="91">
        <v>1</v>
      </c>
    </row>
    <row r="463" spans="1:3" ht="12.75" customHeight="1" x14ac:dyDescent="0.35">
      <c r="A463" s="90" t="s">
        <v>3153</v>
      </c>
      <c r="B463" s="90" t="s">
        <v>3154</v>
      </c>
      <c r="C463" s="91">
        <v>1</v>
      </c>
    </row>
    <row r="464" spans="1:3" ht="12.75" customHeight="1" x14ac:dyDescent="0.35">
      <c r="A464" s="90" t="s">
        <v>3155</v>
      </c>
      <c r="B464" s="90" t="s">
        <v>3156</v>
      </c>
      <c r="C464" s="91">
        <v>1</v>
      </c>
    </row>
    <row r="465" spans="1:3" ht="12.75" customHeight="1" x14ac:dyDescent="0.35">
      <c r="A465" s="90" t="s">
        <v>3157</v>
      </c>
      <c r="B465" s="90" t="s">
        <v>3158</v>
      </c>
      <c r="C465" s="91">
        <v>1</v>
      </c>
    </row>
    <row r="466" spans="1:3" ht="12.75" customHeight="1" x14ac:dyDescent="0.35">
      <c r="A466" s="90" t="s">
        <v>3159</v>
      </c>
      <c r="B466" s="90" t="s">
        <v>3160</v>
      </c>
      <c r="C466" s="91">
        <v>1</v>
      </c>
    </row>
    <row r="467" spans="1:3" ht="12.75" customHeight="1" x14ac:dyDescent="0.35">
      <c r="A467" s="90" t="s">
        <v>3161</v>
      </c>
      <c r="B467" s="90" t="s">
        <v>3162</v>
      </c>
      <c r="C467" s="91">
        <v>1</v>
      </c>
    </row>
    <row r="468" spans="1:3" ht="12.75" customHeight="1" x14ac:dyDescent="0.35">
      <c r="A468" s="90" t="s">
        <v>3163</v>
      </c>
      <c r="B468" s="90" t="s">
        <v>3164</v>
      </c>
      <c r="C468" s="91">
        <v>1</v>
      </c>
    </row>
    <row r="469" spans="1:3" ht="12.75" customHeight="1" x14ac:dyDescent="0.35">
      <c r="A469" s="90" t="s">
        <v>3165</v>
      </c>
      <c r="B469" s="90" t="s">
        <v>3166</v>
      </c>
      <c r="C469" s="91">
        <v>1</v>
      </c>
    </row>
    <row r="470" spans="1:3" ht="12.75" customHeight="1" x14ac:dyDescent="0.35">
      <c r="A470" s="90" t="s">
        <v>3167</v>
      </c>
      <c r="B470" s="90" t="s">
        <v>3168</v>
      </c>
      <c r="C470" s="91">
        <v>1</v>
      </c>
    </row>
    <row r="471" spans="1:3" ht="12.75" customHeight="1" x14ac:dyDescent="0.35">
      <c r="A471" s="90" t="s">
        <v>3169</v>
      </c>
      <c r="B471" s="90" t="s">
        <v>3170</v>
      </c>
      <c r="C471" s="91">
        <v>1</v>
      </c>
    </row>
    <row r="472" spans="1:3" ht="12.75" customHeight="1" x14ac:dyDescent="0.35">
      <c r="A472" s="90" t="s">
        <v>3171</v>
      </c>
      <c r="B472" s="90" t="s">
        <v>3172</v>
      </c>
      <c r="C472" s="91">
        <v>1</v>
      </c>
    </row>
    <row r="473" spans="1:3" ht="12.75" customHeight="1" x14ac:dyDescent="0.35">
      <c r="A473" s="90" t="s">
        <v>3173</v>
      </c>
      <c r="B473" s="90" t="s">
        <v>3174</v>
      </c>
      <c r="C473" s="91">
        <v>1</v>
      </c>
    </row>
    <row r="474" spans="1:3" ht="12.75" customHeight="1" x14ac:dyDescent="0.35">
      <c r="A474" s="90" t="s">
        <v>3175</v>
      </c>
      <c r="B474" s="90" t="s">
        <v>3176</v>
      </c>
      <c r="C474" s="91">
        <v>1</v>
      </c>
    </row>
    <row r="475" spans="1:3" ht="12.75" customHeight="1" x14ac:dyDescent="0.35">
      <c r="A475" s="90" t="s">
        <v>3177</v>
      </c>
      <c r="B475" s="90" t="s">
        <v>3178</v>
      </c>
      <c r="C475" s="91">
        <v>5</v>
      </c>
    </row>
    <row r="476" spans="1:3" ht="12.75" customHeight="1" x14ac:dyDescent="0.35">
      <c r="A476" s="90" t="s">
        <v>3179</v>
      </c>
      <c r="B476" s="90" t="s">
        <v>3180</v>
      </c>
      <c r="C476" s="91">
        <v>4</v>
      </c>
    </row>
    <row r="477" spans="1:3" ht="12.75" customHeight="1" x14ac:dyDescent="0.35">
      <c r="A477" s="90" t="s">
        <v>3181</v>
      </c>
      <c r="B477" s="90" t="s">
        <v>3182</v>
      </c>
      <c r="C477" s="91">
        <v>1</v>
      </c>
    </row>
    <row r="478" spans="1:3" ht="12.75" customHeight="1" x14ac:dyDescent="0.35">
      <c r="A478" s="90" t="s">
        <v>3183</v>
      </c>
      <c r="B478" s="90" t="s">
        <v>3184</v>
      </c>
      <c r="C478" s="91">
        <v>1</v>
      </c>
    </row>
    <row r="479" spans="1:3" ht="12.75" customHeight="1" x14ac:dyDescent="0.35">
      <c r="A479" s="90" t="s">
        <v>3185</v>
      </c>
      <c r="B479" s="90" t="s">
        <v>3186</v>
      </c>
      <c r="C479" s="91">
        <v>1</v>
      </c>
    </row>
    <row r="480" spans="1:3" ht="12.75" customHeight="1" x14ac:dyDescent="0.35">
      <c r="A480" s="90" t="s">
        <v>3187</v>
      </c>
      <c r="B480" s="90" t="s">
        <v>3188</v>
      </c>
      <c r="C480" s="91">
        <v>1</v>
      </c>
    </row>
    <row r="481" spans="1:3" ht="12.75" customHeight="1" x14ac:dyDescent="0.35">
      <c r="A481" s="90" t="s">
        <v>3189</v>
      </c>
      <c r="B481" s="90" t="s">
        <v>3190</v>
      </c>
      <c r="C481" s="91">
        <v>1</v>
      </c>
    </row>
    <row r="482" spans="1:3" ht="12.75" customHeight="1" x14ac:dyDescent="0.35">
      <c r="A482" s="90" t="s">
        <v>3191</v>
      </c>
      <c r="B482" s="90" t="s">
        <v>3192</v>
      </c>
      <c r="C482" s="91">
        <v>1</v>
      </c>
    </row>
    <row r="483" spans="1:3" ht="12.75" customHeight="1" x14ac:dyDescent="0.35">
      <c r="A483" s="90" t="s">
        <v>3193</v>
      </c>
      <c r="B483" s="90" t="s">
        <v>3194</v>
      </c>
      <c r="C483" s="91">
        <v>1</v>
      </c>
    </row>
    <row r="484" spans="1:3" ht="12.75" customHeight="1" x14ac:dyDescent="0.35">
      <c r="A484" s="90" t="s">
        <v>3195</v>
      </c>
      <c r="B484" s="90" t="s">
        <v>3196</v>
      </c>
      <c r="C484" s="91">
        <v>1</v>
      </c>
    </row>
    <row r="485" spans="1:3" ht="12.75" customHeight="1" x14ac:dyDescent="0.35">
      <c r="A485" s="90" t="s">
        <v>3197</v>
      </c>
      <c r="B485" s="90" t="s">
        <v>3198</v>
      </c>
      <c r="C485" s="91">
        <v>1</v>
      </c>
    </row>
    <row r="486" spans="1:3" ht="12.75" customHeight="1" x14ac:dyDescent="0.35">
      <c r="A486" s="90" t="s">
        <v>3199</v>
      </c>
      <c r="B486" s="90" t="s">
        <v>3200</v>
      </c>
      <c r="C486" s="91">
        <v>1</v>
      </c>
    </row>
    <row r="487" spans="1:3" ht="12.75" customHeight="1" x14ac:dyDescent="0.35">
      <c r="A487" s="90" t="s">
        <v>3201</v>
      </c>
      <c r="B487" s="90" t="s">
        <v>3202</v>
      </c>
      <c r="C487" s="91">
        <v>1</v>
      </c>
    </row>
    <row r="488" spans="1:3" ht="12.75" customHeight="1" x14ac:dyDescent="0.35">
      <c r="A488" s="90" t="s">
        <v>3203</v>
      </c>
      <c r="B488" s="90" t="s">
        <v>3204</v>
      </c>
      <c r="C488" s="91">
        <v>1</v>
      </c>
    </row>
    <row r="489" spans="1:3" ht="12.75" customHeight="1" x14ac:dyDescent="0.35">
      <c r="A489" s="90" t="s">
        <v>3205</v>
      </c>
      <c r="B489" s="90" t="s">
        <v>3206</v>
      </c>
      <c r="C489" s="91">
        <v>1</v>
      </c>
    </row>
    <row r="490" spans="1:3" ht="12.75" customHeight="1" x14ac:dyDescent="0.35">
      <c r="A490" s="90" t="s">
        <v>3207</v>
      </c>
      <c r="B490" s="90" t="s">
        <v>3208</v>
      </c>
      <c r="C490" s="91">
        <v>8</v>
      </c>
    </row>
    <row r="491" spans="1:3" ht="12.75" customHeight="1" x14ac:dyDescent="0.35">
      <c r="A491" s="90" t="s">
        <v>3209</v>
      </c>
      <c r="B491" s="90" t="s">
        <v>3210</v>
      </c>
      <c r="C491" s="91">
        <v>1</v>
      </c>
    </row>
    <row r="492" spans="1:3" ht="12.75" customHeight="1" x14ac:dyDescent="0.35">
      <c r="A492" s="90" t="s">
        <v>3211</v>
      </c>
      <c r="B492" s="90" t="s">
        <v>3212</v>
      </c>
      <c r="C492" s="91">
        <v>1</v>
      </c>
    </row>
    <row r="493" spans="1:3" ht="12.75" customHeight="1" x14ac:dyDescent="0.35">
      <c r="A493" s="90" t="s">
        <v>3213</v>
      </c>
      <c r="B493" s="90" t="s">
        <v>3214</v>
      </c>
      <c r="C493" s="91">
        <v>1</v>
      </c>
    </row>
    <row r="494" spans="1:3" ht="12.75" customHeight="1" x14ac:dyDescent="0.35">
      <c r="A494" s="90" t="s">
        <v>3215</v>
      </c>
      <c r="B494" s="90" t="s">
        <v>3216</v>
      </c>
      <c r="C494" s="91">
        <v>1</v>
      </c>
    </row>
    <row r="495" spans="1:3" ht="12.75" customHeight="1" x14ac:dyDescent="0.35">
      <c r="A495" s="90" t="s">
        <v>3217</v>
      </c>
      <c r="B495" s="90" t="s">
        <v>3218</v>
      </c>
      <c r="C495" s="91">
        <v>1</v>
      </c>
    </row>
    <row r="496" spans="1:3" ht="12.75" customHeight="1" x14ac:dyDescent="0.35">
      <c r="A496" s="90" t="s">
        <v>3219</v>
      </c>
      <c r="B496" s="90" t="s">
        <v>3220</v>
      </c>
      <c r="C496" s="91">
        <v>1</v>
      </c>
    </row>
    <row r="497" spans="1:3" ht="12.75" customHeight="1" x14ac:dyDescent="0.35">
      <c r="A497" s="90" t="s">
        <v>3221</v>
      </c>
      <c r="B497" s="90" t="s">
        <v>3222</v>
      </c>
      <c r="C497" s="91">
        <v>1</v>
      </c>
    </row>
    <row r="498" spans="1:3" ht="12.75" customHeight="1" x14ac:dyDescent="0.35">
      <c r="A498" s="90" t="s">
        <v>3223</v>
      </c>
      <c r="B498" s="90" t="s">
        <v>3224</v>
      </c>
      <c r="C498" s="91">
        <v>1</v>
      </c>
    </row>
    <row r="499" spans="1:3" ht="12.75" customHeight="1" x14ac:dyDescent="0.35">
      <c r="A499" s="90" t="s">
        <v>3225</v>
      </c>
      <c r="B499" s="90" t="s">
        <v>3226</v>
      </c>
      <c r="C499" s="91">
        <v>1</v>
      </c>
    </row>
    <row r="500" spans="1:3" ht="12.75" customHeight="1" x14ac:dyDescent="0.35">
      <c r="A500" s="90" t="s">
        <v>3227</v>
      </c>
      <c r="B500" s="90" t="s">
        <v>3228</v>
      </c>
      <c r="C500" s="91">
        <v>1</v>
      </c>
    </row>
    <row r="501" spans="1:3" ht="12.75" customHeight="1" x14ac:dyDescent="0.35">
      <c r="A501" s="90" t="s">
        <v>3229</v>
      </c>
      <c r="B501" s="90" t="s">
        <v>3230</v>
      </c>
      <c r="C501" s="91">
        <v>1</v>
      </c>
    </row>
    <row r="502" spans="1:3" ht="12.75" customHeight="1" x14ac:dyDescent="0.35">
      <c r="A502" s="90" t="s">
        <v>3231</v>
      </c>
      <c r="B502" s="90" t="s">
        <v>3232</v>
      </c>
      <c r="C502" s="91">
        <v>1</v>
      </c>
    </row>
    <row r="503" spans="1:3" ht="12.75" customHeight="1" x14ac:dyDescent="0.35">
      <c r="A503" s="90" t="s">
        <v>3233</v>
      </c>
      <c r="B503" s="90" t="s">
        <v>3234</v>
      </c>
      <c r="C503" s="91">
        <v>1</v>
      </c>
    </row>
    <row r="504" spans="1:3" ht="12.75" customHeight="1" x14ac:dyDescent="0.35">
      <c r="A504" s="90" t="s">
        <v>3235</v>
      </c>
      <c r="B504" s="90" t="s">
        <v>3236</v>
      </c>
      <c r="C504" s="91">
        <v>1</v>
      </c>
    </row>
    <row r="505" spans="1:3" ht="12.75" customHeight="1" x14ac:dyDescent="0.35">
      <c r="A505" s="90" t="s">
        <v>3237</v>
      </c>
      <c r="B505" s="90" t="s">
        <v>3238</v>
      </c>
      <c r="C505" s="91">
        <v>1</v>
      </c>
    </row>
    <row r="506" spans="1:3" ht="12.75" customHeight="1" x14ac:dyDescent="0.35">
      <c r="A506" s="90" t="s">
        <v>3239</v>
      </c>
      <c r="B506" s="90" t="s">
        <v>3240</v>
      </c>
      <c r="C506" s="91">
        <v>1</v>
      </c>
    </row>
    <row r="507" spans="1:3" ht="12.75" customHeight="1" x14ac:dyDescent="0.35">
      <c r="A507" s="90" t="s">
        <v>3241</v>
      </c>
      <c r="B507" s="90" t="s">
        <v>3242</v>
      </c>
      <c r="C507" s="91">
        <v>1</v>
      </c>
    </row>
    <row r="508" spans="1:3" ht="12.75" customHeight="1" x14ac:dyDescent="0.35">
      <c r="A508" s="90" t="s">
        <v>3243</v>
      </c>
      <c r="B508" s="90" t="s">
        <v>3244</v>
      </c>
      <c r="C508" s="91">
        <v>1</v>
      </c>
    </row>
    <row r="509" spans="1:3" ht="12.75" customHeight="1" x14ac:dyDescent="0.35">
      <c r="A509" s="90" t="s">
        <v>3245</v>
      </c>
      <c r="B509" s="90" t="s">
        <v>3246</v>
      </c>
      <c r="C509" s="91">
        <v>1</v>
      </c>
    </row>
    <row r="510" spans="1:3" ht="12.75" customHeight="1" x14ac:dyDescent="0.35">
      <c r="A510" s="90" t="s">
        <v>3247</v>
      </c>
      <c r="B510" s="90" t="s">
        <v>3248</v>
      </c>
      <c r="C510" s="91">
        <v>1</v>
      </c>
    </row>
    <row r="511" spans="1:3" ht="12.75" customHeight="1" x14ac:dyDescent="0.35">
      <c r="A511" s="90" t="s">
        <v>3249</v>
      </c>
      <c r="B511" s="90" t="s">
        <v>3250</v>
      </c>
      <c r="C511" s="91">
        <v>1</v>
      </c>
    </row>
    <row r="512" spans="1:3" ht="12.75" customHeight="1" x14ac:dyDescent="0.35">
      <c r="A512" s="90" t="s">
        <v>3251</v>
      </c>
      <c r="B512" s="90" t="s">
        <v>3252</v>
      </c>
      <c r="C512" s="91">
        <v>1</v>
      </c>
    </row>
    <row r="513" spans="1:3" ht="12.75" customHeight="1" x14ac:dyDescent="0.35">
      <c r="A513" s="90" t="s">
        <v>3253</v>
      </c>
      <c r="B513" s="90" t="s">
        <v>3254</v>
      </c>
      <c r="C513" s="91">
        <v>1</v>
      </c>
    </row>
    <row r="514" spans="1:3" ht="12.75" customHeight="1" x14ac:dyDescent="0.35">
      <c r="A514" s="90" t="s">
        <v>3255</v>
      </c>
      <c r="B514" s="90" t="s">
        <v>3256</v>
      </c>
      <c r="C514" s="91">
        <v>1</v>
      </c>
    </row>
    <row r="515" spans="1:3" ht="12.75" customHeight="1" x14ac:dyDescent="0.35">
      <c r="A515" s="90" t="s">
        <v>3257</v>
      </c>
      <c r="B515" s="90" t="s">
        <v>3258</v>
      </c>
      <c r="C515" s="91">
        <v>1</v>
      </c>
    </row>
    <row r="516" spans="1:3" ht="12.75" customHeight="1" x14ac:dyDescent="0.35">
      <c r="A516" s="90" t="s">
        <v>3259</v>
      </c>
      <c r="B516" s="90" t="s">
        <v>3260</v>
      </c>
      <c r="C516" s="91">
        <v>1</v>
      </c>
    </row>
    <row r="517" spans="1:3" ht="12.75" customHeight="1" x14ac:dyDescent="0.35">
      <c r="A517" s="90" t="s">
        <v>3261</v>
      </c>
      <c r="B517" s="90" t="s">
        <v>3262</v>
      </c>
      <c r="C517" s="91">
        <v>1</v>
      </c>
    </row>
    <row r="518" spans="1:3" ht="12.75" customHeight="1" x14ac:dyDescent="0.35">
      <c r="A518" s="90" t="s">
        <v>3263</v>
      </c>
      <c r="B518" s="90" t="s">
        <v>3264</v>
      </c>
      <c r="C518" s="91">
        <v>1</v>
      </c>
    </row>
    <row r="519" spans="1:3" ht="12.75" customHeight="1" x14ac:dyDescent="0.35">
      <c r="A519" s="90" t="s">
        <v>3265</v>
      </c>
      <c r="B519" s="90" t="s">
        <v>3266</v>
      </c>
      <c r="C519" s="91">
        <v>1</v>
      </c>
    </row>
    <row r="520" spans="1:3" ht="12.75" customHeight="1" x14ac:dyDescent="0.35">
      <c r="A520" s="90" t="s">
        <v>3267</v>
      </c>
      <c r="B520" s="90" t="s">
        <v>3268</v>
      </c>
      <c r="C520" s="91">
        <v>1</v>
      </c>
    </row>
    <row r="521" spans="1:3" ht="12.75" customHeight="1" x14ac:dyDescent="0.35">
      <c r="A521" s="90" t="s">
        <v>3269</v>
      </c>
      <c r="B521" s="90" t="s">
        <v>3270</v>
      </c>
      <c r="C521" s="91">
        <v>1</v>
      </c>
    </row>
    <row r="522" spans="1:3" ht="12.75" customHeight="1" x14ac:dyDescent="0.35">
      <c r="A522" s="90" t="s">
        <v>3271</v>
      </c>
      <c r="B522" s="90" t="s">
        <v>3272</v>
      </c>
      <c r="C522" s="91">
        <v>1</v>
      </c>
    </row>
    <row r="523" spans="1:3" ht="12.75" customHeight="1" x14ac:dyDescent="0.35">
      <c r="A523" s="90" t="s">
        <v>3273</v>
      </c>
      <c r="B523" s="90" t="s">
        <v>3274</v>
      </c>
      <c r="C523" s="91">
        <v>1</v>
      </c>
    </row>
    <row r="524" spans="1:3" ht="12.75" customHeight="1" x14ac:dyDescent="0.35">
      <c r="A524" s="90" t="s">
        <v>3275</v>
      </c>
      <c r="B524" s="90" t="s">
        <v>3276</v>
      </c>
      <c r="C524" s="91">
        <v>1</v>
      </c>
    </row>
    <row r="525" spans="1:3" ht="12.75" customHeight="1" x14ac:dyDescent="0.35">
      <c r="A525" s="90" t="s">
        <v>3277</v>
      </c>
      <c r="B525" s="90" t="s">
        <v>3278</v>
      </c>
      <c r="C525" s="91">
        <v>1</v>
      </c>
    </row>
    <row r="526" spans="1:3" ht="12.75" customHeight="1" x14ac:dyDescent="0.35">
      <c r="A526" s="90" t="s">
        <v>3279</v>
      </c>
      <c r="B526" s="90" t="s">
        <v>3280</v>
      </c>
      <c r="C526" s="91">
        <v>1</v>
      </c>
    </row>
    <row r="527" spans="1:3" ht="12.75" customHeight="1" x14ac:dyDescent="0.35">
      <c r="A527" s="90" t="s">
        <v>3281</v>
      </c>
      <c r="B527" s="90" t="s">
        <v>3282</v>
      </c>
      <c r="C527" s="9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241D63-19BF-4FFB-ADA4-CE31CFBC6F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D91A5CC-16AA-4A33-8ADB-347A58284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647A8-5354-42A5-953D-463952D119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2022-08-24T16:59:15Z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